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hidePivotFieldList="1" defaultThemeVersion="124226"/>
  <mc:AlternateContent xmlns:mc="http://schemas.openxmlformats.org/markup-compatibility/2006">
    <mc:Choice Requires="x15">
      <x15ac:absPath xmlns:x15ac="http://schemas.microsoft.com/office/spreadsheetml/2010/11/ac" url="D:\Shilpa 09.07.2025\WC4528 Architectura strutural consultancy at Chennai\WC4528 Architectura strutural consultancy at Chennai\Bid Doc\"/>
    </mc:Choice>
  </mc:AlternateContent>
  <xr:revisionPtr revIDLastSave="0" documentId="13_ncr:1_{53036E8F-B31D-4EE3-916C-9A719F025E05}" xr6:coauthVersionLast="47" xr6:coauthVersionMax="47" xr10:uidLastSave="{00000000-0000-0000-0000-000000000000}"/>
  <bookViews>
    <workbookView xWindow="-120" yWindow="-120" windowWidth="29040" windowHeight="15720" tabRatio="821" firstSheet="1" activeTab="10" xr2:uid="{00000000-000D-0000-FFFF-FFFF00000000}"/>
  </bookViews>
  <sheets>
    <sheet name="Basic" sheetId="1" state="hidden" r:id="rId1"/>
    <sheet name="Cover" sheetId="2" r:id="rId2"/>
    <sheet name="Instructions" sheetId="3" r:id="rId3"/>
    <sheet name="Names of Bidder" sheetId="4" r:id="rId4"/>
    <sheet name="Sch-1 " sheetId="8" r:id="rId5"/>
    <sheet name="Sch-2" sheetId="12" r:id="rId6"/>
    <sheet name="Sch-3" sheetId="14" r:id="rId7"/>
    <sheet name="Octroi" sheetId="17" state="hidden" r:id="rId8"/>
    <sheet name="Entry Tax" sheetId="18" state="hidden" r:id="rId9"/>
    <sheet name="Other Taxes &amp; Duties" sheetId="19" state="hidden" r:id="rId10"/>
    <sheet name="Bid Form " sheetId="20" r:id="rId11"/>
    <sheet name="Sheet2" sheetId="26" state="hidden" r:id="rId12"/>
    <sheet name="Q &amp; C (2)" sheetId="21" state="hidden" r:id="rId13"/>
    <sheet name="Q &amp; C" sheetId="22" state="hidden" r:id="rId14"/>
    <sheet name="N to W" sheetId="23" state="hidden" r:id="rId15"/>
    <sheet name="Sheet1" sheetId="24" state="hidden" r:id="rId16"/>
    <sheet name="Sheet3" sheetId="25" state="hidden" r:id="rId17"/>
  </sheets>
  <externalReferences>
    <externalReference r:id="rId18"/>
  </externalReferences>
  <definedNames>
    <definedName name="\A" localSheetId="4">#REF!</definedName>
    <definedName name="\A">#REF!</definedName>
    <definedName name="\B" localSheetId="4">#REF!</definedName>
    <definedName name="\B">#REF!</definedName>
    <definedName name="\C" localSheetId="4">#REF!</definedName>
    <definedName name="\C">#REF!</definedName>
    <definedName name="\M" localSheetId="4">#REF!</definedName>
    <definedName name="\M">#REF!</definedName>
    <definedName name="\N" localSheetId="4">#REF!</definedName>
    <definedName name="\N">#REF!</definedName>
    <definedName name="\P" localSheetId="4">#REF!</definedName>
    <definedName name="\P">#REF!</definedName>
    <definedName name="\R" localSheetId="4">#REF!</definedName>
    <definedName name="\R">#REF!</definedName>
    <definedName name="\U" localSheetId="4">#REF!</definedName>
    <definedName name="\U">#REF!</definedName>
    <definedName name="\V" localSheetId="4">#REF!</definedName>
    <definedName name="\V">#REF!</definedName>
    <definedName name="_xlnm._FilterDatabase" localSheetId="4" hidden="1">'Sch-1 '!$A$15:$AW$24</definedName>
    <definedName name="ab" localSheetId="4">#REF!</definedName>
    <definedName name="ab">#REF!</definedName>
    <definedName name="logo1">"Picture 7"</definedName>
    <definedName name="_xlnm.Print_Area" localSheetId="10">'Bid Form '!$A$1:$F$63</definedName>
    <definedName name="_xlnm.Print_Area" localSheetId="8">'Entry Tax'!$A$1:$E$16</definedName>
    <definedName name="_xlnm.Print_Area" localSheetId="2">Instructions!$A$1:$C$52</definedName>
    <definedName name="_xlnm.Print_Area" localSheetId="3">'Names of Bidder'!$B$1:$D$34</definedName>
    <definedName name="_xlnm.Print_Area" localSheetId="7">Octroi!$A$1:$E$16</definedName>
    <definedName name="_xlnm.Print_Area" localSheetId="9">'Other Taxes &amp; Duties'!$A$1:$F$16</definedName>
    <definedName name="_xlnm.Print_Area" localSheetId="13">'Q &amp; C'!$A$1:$F$38</definedName>
    <definedName name="_xlnm.Print_Area" localSheetId="12">'Q &amp; C (2)'!$A$1:$F$44</definedName>
    <definedName name="_xlnm.Print_Area" localSheetId="4">'Sch-1 '!$A$1:$N$26</definedName>
    <definedName name="_xlnm.Print_Area" localSheetId="5">'Sch-2'!$A$1:$E$21</definedName>
    <definedName name="_xlnm.Print_Area" localSheetId="6">'Sch-3'!$A$1:$D$28</definedName>
    <definedName name="_xlnm.Print_Titles" localSheetId="4">'Sch-1 '!$13:$16</definedName>
    <definedName name="_xlnm.Print_Titles" localSheetId="5">'Sch-2'!$3:$13</definedName>
    <definedName name="_xlnm.Print_Titles" localSheetId="6">'Sch-3'!$3:$13</definedName>
    <definedName name="_xlnm.Recorder" localSheetId="4">#REF!</definedName>
    <definedName name="_xlnm.Recorder">#REF!</definedName>
    <definedName name="TEST" localSheetId="4">#REF!</definedName>
    <definedName name="TEST">#REF!</definedName>
    <definedName name="Z_01ACF2E1_8E61_4459_ABC1_B6C183DEED61_.wvu.PrintArea" localSheetId="10" hidden="1">'Bid Form '!$A$1:$F$65</definedName>
    <definedName name="Z_01ACF2E1_8E61_4459_ABC1_B6C183DEED61_.wvu.PrintArea" localSheetId="8" hidden="1">'Entry Tax'!$A$1:$E$16</definedName>
    <definedName name="Z_01ACF2E1_8E61_4459_ABC1_B6C183DEED61_.wvu.PrintArea" localSheetId="3" hidden="1">'Names of Bidder'!$B$1:$D$32</definedName>
    <definedName name="Z_01ACF2E1_8E61_4459_ABC1_B6C183DEED61_.wvu.PrintArea" localSheetId="7" hidden="1">Octroi!$A$1:$E$16</definedName>
    <definedName name="Z_01ACF2E1_8E61_4459_ABC1_B6C183DEED61_.wvu.PrintArea" localSheetId="9" hidden="1">'Other Taxes &amp; Duties'!$A$1:$F$16</definedName>
    <definedName name="Z_01ACF2E1_8E61_4459_ABC1_B6C183DEED61_.wvu.PrintArea" localSheetId="13" hidden="1">'Q &amp; C'!$A$1:$F$38</definedName>
    <definedName name="Z_01ACF2E1_8E61_4459_ABC1_B6C183DEED61_.wvu.PrintArea" localSheetId="4" hidden="1">'Sch-1 '!$A$1:$K$16</definedName>
    <definedName name="Z_01ACF2E1_8E61_4459_ABC1_B6C183DEED61_.wvu.PrintArea" localSheetId="5" hidden="1">'Sch-2'!$A$1:$E$22</definedName>
    <definedName name="Z_01ACF2E1_8E61_4459_ABC1_B6C183DEED61_.wvu.PrintArea" localSheetId="6" hidden="1">'Sch-3'!$A$1:$D$30</definedName>
    <definedName name="Z_01ACF2E1_8E61_4459_ABC1_B6C183DEED61_.wvu.PrintTitles" localSheetId="4" hidden="1">'Sch-1 '!$13:$16</definedName>
    <definedName name="Z_01ACF2E1_8E61_4459_ABC1_B6C183DEED61_.wvu.PrintTitles" localSheetId="5" hidden="1">'Sch-2'!$3:$13</definedName>
    <definedName name="Z_01ACF2E1_8E61_4459_ABC1_B6C183DEED61_.wvu.PrintTitles" localSheetId="6" hidden="1">'Sch-3'!$3:$13</definedName>
    <definedName name="Z_14D7F02E_BCCA_4517_ABC7_537FF4AEB67A_.wvu.Cols" localSheetId="4" hidden="1">'Sch-1 '!$AF:$AK</definedName>
    <definedName name="Z_14D7F02E_BCCA_4517_ABC7_537FF4AEB67A_.wvu.Cols" localSheetId="5" hidden="1">'Sch-2'!$I:$P</definedName>
    <definedName name="Z_14D7F02E_BCCA_4517_ABC7_537FF4AEB67A_.wvu.FilterData" localSheetId="4" hidden="1">'Sch-1 '!$A$15:$K$21</definedName>
    <definedName name="Z_14D7F02E_BCCA_4517_ABC7_537FF4AEB67A_.wvu.PrintArea" localSheetId="10" hidden="1">'Bid Form '!$A$1:$F$65</definedName>
    <definedName name="Z_14D7F02E_BCCA_4517_ABC7_537FF4AEB67A_.wvu.PrintArea" localSheetId="2" hidden="1">Instructions!$A$1:$C$52</definedName>
    <definedName name="Z_14D7F02E_BCCA_4517_ABC7_537FF4AEB67A_.wvu.PrintArea" localSheetId="3" hidden="1">'Names of Bidder'!$B$1:$D$32</definedName>
    <definedName name="Z_14D7F02E_BCCA_4517_ABC7_537FF4AEB67A_.wvu.PrintArea" localSheetId="13" hidden="1">'Q &amp; C'!$A$1:$F$38</definedName>
    <definedName name="Z_14D7F02E_BCCA_4517_ABC7_537FF4AEB67A_.wvu.PrintArea" localSheetId="4" hidden="1">'Sch-1 '!$A$1:$K$21</definedName>
    <definedName name="Z_14D7F02E_BCCA_4517_ABC7_537FF4AEB67A_.wvu.PrintArea" localSheetId="5" hidden="1">'Sch-2'!$A$1:$E$21</definedName>
    <definedName name="Z_14D7F02E_BCCA_4517_ABC7_537FF4AEB67A_.wvu.PrintArea" localSheetId="6" hidden="1">'Sch-3'!$A$1:$D$29</definedName>
    <definedName name="Z_14D7F02E_BCCA_4517_ABC7_537FF4AEB67A_.wvu.PrintTitles" localSheetId="4" hidden="1">'Sch-1 '!$13:$16</definedName>
    <definedName name="Z_14D7F02E_BCCA_4517_ABC7_537FF4AEB67A_.wvu.PrintTitles" localSheetId="5" hidden="1">'Sch-2'!$3:$13</definedName>
    <definedName name="Z_14D7F02E_BCCA_4517_ABC7_537FF4AEB67A_.wvu.PrintTitles" localSheetId="6" hidden="1">'Sch-3'!$3:$13</definedName>
    <definedName name="Z_14D7F02E_BCCA_4517_ABC7_537FF4AEB67A_.wvu.Rows" localSheetId="4" hidden="1">'Sch-1 '!#REF!</definedName>
    <definedName name="Z_17F5C48B_526E_48D2_9F97_823D578F9893_.wvu.Cols" localSheetId="10" hidden="1">'Bid Form '!$G:$AO</definedName>
    <definedName name="Z_17F5C48B_526E_48D2_9F97_823D578F9893_.wvu.Cols" localSheetId="4" hidden="1">'Sch-1 '!$M:$U,'Sch-1 '!$AF:$AK</definedName>
    <definedName name="Z_17F5C48B_526E_48D2_9F97_823D578F9893_.wvu.Cols" localSheetId="5" hidden="1">'Sch-2'!$I:$P</definedName>
    <definedName name="Z_17F5C48B_526E_48D2_9F97_823D578F9893_.wvu.FilterData" localSheetId="4" hidden="1">'Sch-1 '!#REF!</definedName>
    <definedName name="Z_17F5C48B_526E_48D2_9F97_823D578F9893_.wvu.PrintArea" localSheetId="10" hidden="1">'Bid Form '!$A$1:$F$65</definedName>
    <definedName name="Z_17F5C48B_526E_48D2_9F97_823D578F9893_.wvu.PrintArea" localSheetId="8" hidden="1">'Entry Tax'!$A$1:$E$16</definedName>
    <definedName name="Z_17F5C48B_526E_48D2_9F97_823D578F9893_.wvu.PrintArea" localSheetId="2" hidden="1">Instructions!$A$1:$C$52</definedName>
    <definedName name="Z_17F5C48B_526E_48D2_9F97_823D578F9893_.wvu.PrintArea" localSheetId="3" hidden="1">'Names of Bidder'!$B$1:$D$34</definedName>
    <definedName name="Z_17F5C48B_526E_48D2_9F97_823D578F9893_.wvu.PrintArea" localSheetId="7" hidden="1">Octroi!$A$1:$E$16</definedName>
    <definedName name="Z_17F5C48B_526E_48D2_9F97_823D578F9893_.wvu.PrintArea" localSheetId="9" hidden="1">'Other Taxes &amp; Duties'!$A$1:$F$16</definedName>
    <definedName name="Z_17F5C48B_526E_48D2_9F97_823D578F9893_.wvu.PrintArea" localSheetId="13" hidden="1">'Q &amp; C'!$A$1:$F$38</definedName>
    <definedName name="Z_17F5C48B_526E_48D2_9F97_823D578F9893_.wvu.PrintArea" localSheetId="12" hidden="1">'Q &amp; C (2)'!$A$1:$F$44</definedName>
    <definedName name="Z_17F5C48B_526E_48D2_9F97_823D578F9893_.wvu.PrintArea" localSheetId="4" hidden="1">'Sch-1 '!$A$1:$L$21</definedName>
    <definedName name="Z_17F5C48B_526E_48D2_9F97_823D578F9893_.wvu.PrintArea" localSheetId="5" hidden="1">'Sch-2'!$A$1:$E$21</definedName>
    <definedName name="Z_17F5C48B_526E_48D2_9F97_823D578F9893_.wvu.PrintArea" localSheetId="6" hidden="1">'Sch-3'!$A$1:$D$28</definedName>
    <definedName name="Z_17F5C48B_526E_48D2_9F97_823D578F9893_.wvu.PrintTitles" localSheetId="4" hidden="1">'Sch-1 '!$13:$16</definedName>
    <definedName name="Z_17F5C48B_526E_48D2_9F97_823D578F9893_.wvu.PrintTitles" localSheetId="5" hidden="1">'Sch-2'!$3:$13</definedName>
    <definedName name="Z_17F5C48B_526E_48D2_9F97_823D578F9893_.wvu.PrintTitles" localSheetId="6" hidden="1">'Sch-3'!$3:$13</definedName>
    <definedName name="Z_17F5C48B_526E_48D2_9F97_823D578F9893_.wvu.Rows" localSheetId="1" hidden="1">Cover!$7:$7</definedName>
    <definedName name="Z_1C17CD43_623F_494D_A516_DE13D3E5AF44_.wvu.Cols" localSheetId="4" hidden="1">'Sch-1 '!$AF:$AK</definedName>
    <definedName name="Z_1C17CD43_623F_494D_A516_DE13D3E5AF44_.wvu.FilterData" localSheetId="4" hidden="1">'Sch-1 '!#REF!</definedName>
    <definedName name="Z_1C17CD43_623F_494D_A516_DE13D3E5AF44_.wvu.PrintArea" localSheetId="4" hidden="1">'Sch-1 '!$A$1:$L$21</definedName>
    <definedName name="Z_1C17CD43_623F_494D_A516_DE13D3E5AF44_.wvu.PrintTitles" localSheetId="4" hidden="1">'Sch-1 '!$13:$16</definedName>
    <definedName name="Z_223BC0FC_814D_40F0_9795_CE82A16FF3A5_.wvu.Cols" localSheetId="4" hidden="1">'Sch-1 '!$Q:$Z,'Sch-1 '!$AF:$AK</definedName>
    <definedName name="Z_223BC0FC_814D_40F0_9795_CE82A16FF3A5_.wvu.Cols" localSheetId="5" hidden="1">'Sch-2'!$I:$P</definedName>
    <definedName name="Z_223BC0FC_814D_40F0_9795_CE82A16FF3A5_.wvu.FilterData" localSheetId="4" hidden="1">'Sch-1 '!#REF!</definedName>
    <definedName name="Z_223BC0FC_814D_40F0_9795_CE82A16FF3A5_.wvu.PrintArea" localSheetId="10" hidden="1">'Bid Form '!$A$1:$F$65</definedName>
    <definedName name="Z_223BC0FC_814D_40F0_9795_CE82A16FF3A5_.wvu.PrintArea" localSheetId="8" hidden="1">'Entry Tax'!$A$1:$E$16</definedName>
    <definedName name="Z_223BC0FC_814D_40F0_9795_CE82A16FF3A5_.wvu.PrintArea" localSheetId="2" hidden="1">Instructions!$A$1:$C$52</definedName>
    <definedName name="Z_223BC0FC_814D_40F0_9795_CE82A16FF3A5_.wvu.PrintArea" localSheetId="3" hidden="1">'Names of Bidder'!$B$1:$D$34</definedName>
    <definedName name="Z_223BC0FC_814D_40F0_9795_CE82A16FF3A5_.wvu.PrintArea" localSheetId="7" hidden="1">Octroi!$A$1:$E$16</definedName>
    <definedName name="Z_223BC0FC_814D_40F0_9795_CE82A16FF3A5_.wvu.PrintArea" localSheetId="9" hidden="1">'Other Taxes &amp; Duties'!$A$1:$F$16</definedName>
    <definedName name="Z_223BC0FC_814D_40F0_9795_CE82A16FF3A5_.wvu.PrintArea" localSheetId="13" hidden="1">'Q &amp; C'!$A$1:$F$38</definedName>
    <definedName name="Z_223BC0FC_814D_40F0_9795_CE82A16FF3A5_.wvu.PrintArea" localSheetId="12" hidden="1">'Q &amp; C (2)'!$A$1:$F$44</definedName>
    <definedName name="Z_223BC0FC_814D_40F0_9795_CE82A16FF3A5_.wvu.PrintArea" localSheetId="4" hidden="1">'Sch-1 '!$A$1:$K$21</definedName>
    <definedName name="Z_223BC0FC_814D_40F0_9795_CE82A16FF3A5_.wvu.PrintArea" localSheetId="5" hidden="1">'Sch-2'!$A$1:$E$21</definedName>
    <definedName name="Z_223BC0FC_814D_40F0_9795_CE82A16FF3A5_.wvu.PrintArea" localSheetId="6" hidden="1">'Sch-3'!$A$1:$D$28</definedName>
    <definedName name="Z_223BC0FC_814D_40F0_9795_CE82A16FF3A5_.wvu.PrintTitles" localSheetId="4" hidden="1">'Sch-1 '!$13:$16</definedName>
    <definedName name="Z_223BC0FC_814D_40F0_9795_CE82A16FF3A5_.wvu.PrintTitles" localSheetId="5" hidden="1">'Sch-2'!$3:$13</definedName>
    <definedName name="Z_223BC0FC_814D_40F0_9795_CE82A16FF3A5_.wvu.PrintTitles" localSheetId="6" hidden="1">'Sch-3'!$3:$13</definedName>
    <definedName name="Z_223BC0FC_814D_40F0_9795_CE82A16FF3A5_.wvu.Rows" localSheetId="1" hidden="1">Cover!$7:$7</definedName>
    <definedName name="Z_27A45B7A_04F2_4516_B80B_5ED0825D4ED3_.wvu.Cols" localSheetId="4" hidden="1">'Sch-1 '!$Q:$Q,'Sch-1 '!$AF:$AK</definedName>
    <definedName name="Z_27A45B7A_04F2_4516_B80B_5ED0825D4ED3_.wvu.Cols" localSheetId="5" hidden="1">'Sch-2'!$I:$P</definedName>
    <definedName name="Z_27A45B7A_04F2_4516_B80B_5ED0825D4ED3_.wvu.FilterData" localSheetId="4" hidden="1">'Sch-1 '!#REF!</definedName>
    <definedName name="Z_27A45B7A_04F2_4516_B80B_5ED0825D4ED3_.wvu.PrintArea" localSheetId="10" hidden="1">'Bid Form '!$A$1:$F$65</definedName>
    <definedName name="Z_27A45B7A_04F2_4516_B80B_5ED0825D4ED3_.wvu.PrintArea" localSheetId="8" hidden="1">'Entry Tax'!$A$1:$E$16</definedName>
    <definedName name="Z_27A45B7A_04F2_4516_B80B_5ED0825D4ED3_.wvu.PrintArea" localSheetId="2" hidden="1">Instructions!$A$1:$C$52</definedName>
    <definedName name="Z_27A45B7A_04F2_4516_B80B_5ED0825D4ED3_.wvu.PrintArea" localSheetId="3" hidden="1">'Names of Bidder'!$B$1:$D$32</definedName>
    <definedName name="Z_27A45B7A_04F2_4516_B80B_5ED0825D4ED3_.wvu.PrintArea" localSheetId="7" hidden="1">Octroi!$A$1:$E$16</definedName>
    <definedName name="Z_27A45B7A_04F2_4516_B80B_5ED0825D4ED3_.wvu.PrintArea" localSheetId="9" hidden="1">'Other Taxes &amp; Duties'!$A$1:$F$16</definedName>
    <definedName name="Z_27A45B7A_04F2_4516_B80B_5ED0825D4ED3_.wvu.PrintArea" localSheetId="13" hidden="1">'Q &amp; C'!$A$1:$F$38</definedName>
    <definedName name="Z_27A45B7A_04F2_4516_B80B_5ED0825D4ED3_.wvu.PrintArea" localSheetId="12" hidden="1">'Q &amp; C (2)'!$A$1:$F$43</definedName>
    <definedName name="Z_27A45B7A_04F2_4516_B80B_5ED0825D4ED3_.wvu.PrintArea" localSheetId="4" hidden="1">'Sch-1 '!$A$1:$K$21</definedName>
    <definedName name="Z_27A45B7A_04F2_4516_B80B_5ED0825D4ED3_.wvu.PrintArea" localSheetId="5" hidden="1">'Sch-2'!$A$1:$E$21</definedName>
    <definedName name="Z_27A45B7A_04F2_4516_B80B_5ED0825D4ED3_.wvu.PrintArea" localSheetId="6" hidden="1">'Sch-3'!$A$1:$D$29</definedName>
    <definedName name="Z_27A45B7A_04F2_4516_B80B_5ED0825D4ED3_.wvu.PrintTitles" localSheetId="4" hidden="1">'Sch-1 '!$13:$16</definedName>
    <definedName name="Z_27A45B7A_04F2_4516_B80B_5ED0825D4ED3_.wvu.PrintTitles" localSheetId="5" hidden="1">'Sch-2'!$3:$13</definedName>
    <definedName name="Z_27A45B7A_04F2_4516_B80B_5ED0825D4ED3_.wvu.PrintTitles" localSheetId="6" hidden="1">'Sch-3'!$3:$13</definedName>
    <definedName name="Z_27A45B7A_04F2_4516_B80B_5ED0825D4ED3_.wvu.Rows" localSheetId="1" hidden="1">Cover!$7:$7</definedName>
    <definedName name="Z_3D662AA8_535D_445A_A535_5FFD33E1146F_.wvu.PrintArea" localSheetId="13" hidden="1">'Q &amp; C'!$A$1:$F$38</definedName>
    <definedName name="Z_3D662AA8_535D_445A_A535_5FFD33E1146F_.wvu.PrintArea" localSheetId="12" hidden="1">'Q &amp; C (2)'!$A$1:$F$43</definedName>
    <definedName name="Z_420F5FBD_E556_4311_8218_D9BF2725836B_.wvu.PrintArea" localSheetId="12" hidden="1">'Q &amp; C (2)'!$A$1:$F$43</definedName>
    <definedName name="Z_4AA1107B_A795_4744_B566_827168772C7A_.wvu.Cols" localSheetId="4" hidden="1">'Sch-1 '!$Q:$Z,'Sch-1 '!$AF:$AK</definedName>
    <definedName name="Z_4AA1107B_A795_4744_B566_827168772C7A_.wvu.Cols" localSheetId="5" hidden="1">'Sch-2'!$I:$P</definedName>
    <definedName name="Z_4AA1107B_A795_4744_B566_827168772C7A_.wvu.FilterData" localSheetId="4" hidden="1">'Sch-1 '!#REF!</definedName>
    <definedName name="Z_4AA1107B_A795_4744_B566_827168772C7A_.wvu.PrintArea" localSheetId="10" hidden="1">'Bid Form '!$A$1:$F$65</definedName>
    <definedName name="Z_4AA1107B_A795_4744_B566_827168772C7A_.wvu.PrintArea" localSheetId="8" hidden="1">'Entry Tax'!$A$1:$E$16</definedName>
    <definedName name="Z_4AA1107B_A795_4744_B566_827168772C7A_.wvu.PrintArea" localSheetId="2" hidden="1">Instructions!$A$1:$C$52</definedName>
    <definedName name="Z_4AA1107B_A795_4744_B566_827168772C7A_.wvu.PrintArea" localSheetId="3" hidden="1">'Names of Bidder'!$B$1:$D$34</definedName>
    <definedName name="Z_4AA1107B_A795_4744_B566_827168772C7A_.wvu.PrintArea" localSheetId="7" hidden="1">Octroi!$A$1:$E$16</definedName>
    <definedName name="Z_4AA1107B_A795_4744_B566_827168772C7A_.wvu.PrintArea" localSheetId="9" hidden="1">'Other Taxes &amp; Duties'!$A$1:$F$16</definedName>
    <definedName name="Z_4AA1107B_A795_4744_B566_827168772C7A_.wvu.PrintArea" localSheetId="13" hidden="1">'Q &amp; C'!$A$1:$F$38</definedName>
    <definedName name="Z_4AA1107B_A795_4744_B566_827168772C7A_.wvu.PrintArea" localSheetId="12" hidden="1">'Q &amp; C (2)'!$A$1:$F$44</definedName>
    <definedName name="Z_4AA1107B_A795_4744_B566_827168772C7A_.wvu.PrintArea" localSheetId="4" hidden="1">'Sch-1 '!$A$1:$K$21</definedName>
    <definedName name="Z_4AA1107B_A795_4744_B566_827168772C7A_.wvu.PrintArea" localSheetId="5" hidden="1">'Sch-2'!$A$1:$E$21</definedName>
    <definedName name="Z_4AA1107B_A795_4744_B566_827168772C7A_.wvu.PrintArea" localSheetId="6" hidden="1">'Sch-3'!$A$1:$D$28</definedName>
    <definedName name="Z_4AA1107B_A795_4744_B566_827168772C7A_.wvu.PrintTitles" localSheetId="4" hidden="1">'Sch-1 '!$13:$16</definedName>
    <definedName name="Z_4AA1107B_A795_4744_B566_827168772C7A_.wvu.PrintTitles" localSheetId="5" hidden="1">'Sch-2'!$3:$13</definedName>
    <definedName name="Z_4AA1107B_A795_4744_B566_827168772C7A_.wvu.PrintTitles" localSheetId="6" hidden="1">'Sch-3'!$3:$13</definedName>
    <definedName name="Z_4AA1107B_A795_4744_B566_827168772C7A_.wvu.Rows" localSheetId="1" hidden="1">Cover!$7:$7</definedName>
    <definedName name="Z_4F65FF32_EC61_4022_A399_2986D7B6B8B3_.wvu.Cols" localSheetId="10" hidden="1">'Bid Form '!$Z:$AJ</definedName>
    <definedName name="Z_4F65FF32_EC61_4022_A399_2986D7B6B8B3_.wvu.Cols" localSheetId="4" hidden="1">'Sch-1 '!$AF:$AK</definedName>
    <definedName name="Z_4F65FF32_EC61_4022_A399_2986D7B6B8B3_.wvu.Cols" localSheetId="5" hidden="1">'Sch-2'!$I:$P</definedName>
    <definedName name="Z_4F65FF32_EC61_4022_A399_2986D7B6B8B3_.wvu.PrintArea" localSheetId="10" hidden="1">'Bid Form '!$A$1:$F$65</definedName>
    <definedName name="Z_4F65FF32_EC61_4022_A399_2986D7B6B8B3_.wvu.PrintArea" localSheetId="8" hidden="1">'Entry Tax'!$A$1:$E$16</definedName>
    <definedName name="Z_4F65FF32_EC61_4022_A399_2986D7B6B8B3_.wvu.PrintArea" localSheetId="2" hidden="1">Instructions!$A$1:$C$52</definedName>
    <definedName name="Z_4F65FF32_EC61_4022_A399_2986D7B6B8B3_.wvu.PrintArea" localSheetId="3" hidden="1">'Names of Bidder'!$B$1:$D$32</definedName>
    <definedName name="Z_4F65FF32_EC61_4022_A399_2986D7B6B8B3_.wvu.PrintArea" localSheetId="7" hidden="1">Octroi!$A$1:$E$16</definedName>
    <definedName name="Z_4F65FF32_EC61_4022_A399_2986D7B6B8B3_.wvu.PrintArea" localSheetId="9" hidden="1">'Other Taxes &amp; Duties'!$A$1:$F$16</definedName>
    <definedName name="Z_4F65FF32_EC61_4022_A399_2986D7B6B8B3_.wvu.PrintArea" localSheetId="13" hidden="1">'Q &amp; C'!$A$1:$F$38</definedName>
    <definedName name="Z_4F65FF32_EC61_4022_A399_2986D7B6B8B3_.wvu.PrintArea" localSheetId="4" hidden="1">'Sch-1 '!$A$1:$K$16</definedName>
    <definedName name="Z_4F65FF32_EC61_4022_A399_2986D7B6B8B3_.wvu.PrintArea" localSheetId="5" hidden="1">'Sch-2'!$A$1:$E$21</definedName>
    <definedName name="Z_4F65FF32_EC61_4022_A399_2986D7B6B8B3_.wvu.PrintArea" localSheetId="6" hidden="1">'Sch-3'!$A$1:$D$29</definedName>
    <definedName name="Z_4F65FF32_EC61_4022_A399_2986D7B6B8B3_.wvu.PrintTitles" localSheetId="4" hidden="1">'Sch-1 '!$13:$16</definedName>
    <definedName name="Z_4F65FF32_EC61_4022_A399_2986D7B6B8B3_.wvu.PrintTitles" localSheetId="5" hidden="1">'Sch-2'!$3:$13</definedName>
    <definedName name="Z_4F65FF32_EC61_4022_A399_2986D7B6B8B3_.wvu.PrintTitles" localSheetId="6" hidden="1">'Sch-3'!$3:$13</definedName>
    <definedName name="Z_4F65FF32_EC61_4022_A399_2986D7B6B8B3_.wvu.Rows" localSheetId="4" hidden="1">'Sch-1 '!#REF!</definedName>
    <definedName name="Z_58D82F59_8CF6_455F_B9F4_081499FDF243_.wvu.PrintArea" localSheetId="8" hidden="1">'Entry Tax'!$A$1:$E$16</definedName>
    <definedName name="Z_58D82F59_8CF6_455F_B9F4_081499FDF243_.wvu.PrintArea" localSheetId="7" hidden="1">Octroi!$A$1:$E$16</definedName>
    <definedName name="Z_58D82F59_8CF6_455F_B9F4_081499FDF243_.wvu.PrintArea" localSheetId="9" hidden="1">'Other Taxes &amp; Duties'!$A$1:$F$16</definedName>
    <definedName name="Z_58D82F59_8CF6_455F_B9F4_081499FDF243_.wvu.PrintArea" localSheetId="12" hidden="1">'Q &amp; C (2)'!$A$1:$F$43</definedName>
    <definedName name="Z_59ACD8B6_730E_4199_8297_1160D2A0693D_.wvu.PrintArea" localSheetId="12" hidden="1">'Q &amp; C (2)'!$A$1:$F$43</definedName>
    <definedName name="Z_696D9240_6693_44E8_B9A4_2BFADD101EE2_.wvu.PrintArea" localSheetId="8" hidden="1">'Entry Tax'!$A$1:$E$16</definedName>
    <definedName name="Z_696D9240_6693_44E8_B9A4_2BFADD101EE2_.wvu.PrintArea" localSheetId="7" hidden="1">Octroi!$A$1:$E$16</definedName>
    <definedName name="Z_696D9240_6693_44E8_B9A4_2BFADD101EE2_.wvu.PrintArea" localSheetId="9" hidden="1">'Other Taxes &amp; Duties'!$A$1:$F$16</definedName>
    <definedName name="Z_696D9240_6693_44E8_B9A4_2BFADD101EE2_.wvu.PrintArea" localSheetId="12" hidden="1">'Q &amp; C (2)'!$A$1:$F$43</definedName>
    <definedName name="Z_6E345679_47E0_4044_94F8_40B7719CE719_.wvu.PrintArea" localSheetId="12" hidden="1">'Q &amp; C (2)'!$A$1:$F$43</definedName>
    <definedName name="Z_7043F04C_1FA3_449D_BEB8_4AC08DF68A5A_.wvu.Cols" localSheetId="5" hidden="1">'Sch-2'!$I:$P</definedName>
    <definedName name="Z_7043F04C_1FA3_449D_BEB8_4AC08DF68A5A_.wvu.PrintArea" localSheetId="10" hidden="1">'Bid Form '!$A$1:$F$63</definedName>
    <definedName name="Z_7043F04C_1FA3_449D_BEB8_4AC08DF68A5A_.wvu.PrintArea" localSheetId="8" hidden="1">'Entry Tax'!$A$1:$E$16</definedName>
    <definedName name="Z_7043F04C_1FA3_449D_BEB8_4AC08DF68A5A_.wvu.PrintArea" localSheetId="2" hidden="1">Instructions!$A$1:$C$52</definedName>
    <definedName name="Z_7043F04C_1FA3_449D_BEB8_4AC08DF68A5A_.wvu.PrintArea" localSheetId="3" hidden="1">'Names of Bidder'!$B$1:$D$34</definedName>
    <definedName name="Z_7043F04C_1FA3_449D_BEB8_4AC08DF68A5A_.wvu.PrintArea" localSheetId="7" hidden="1">Octroi!$A$1:$E$16</definedName>
    <definedName name="Z_7043F04C_1FA3_449D_BEB8_4AC08DF68A5A_.wvu.PrintArea" localSheetId="9" hidden="1">'Other Taxes &amp; Duties'!$A$1:$F$16</definedName>
    <definedName name="Z_7043F04C_1FA3_449D_BEB8_4AC08DF68A5A_.wvu.PrintArea" localSheetId="13" hidden="1">'Q &amp; C'!$A$1:$F$38</definedName>
    <definedName name="Z_7043F04C_1FA3_449D_BEB8_4AC08DF68A5A_.wvu.PrintArea" localSheetId="12" hidden="1">'Q &amp; C (2)'!$A$1:$F$44</definedName>
    <definedName name="Z_7043F04C_1FA3_449D_BEB8_4AC08DF68A5A_.wvu.PrintArea" localSheetId="5" hidden="1">'Sch-2'!$A$1:$E$21</definedName>
    <definedName name="Z_7043F04C_1FA3_449D_BEB8_4AC08DF68A5A_.wvu.PrintArea" localSheetId="6" hidden="1">'Sch-3'!$A$1:$D$28</definedName>
    <definedName name="Z_7043F04C_1FA3_449D_BEB8_4AC08DF68A5A_.wvu.PrintTitles" localSheetId="5" hidden="1">'Sch-2'!$3:$13</definedName>
    <definedName name="Z_7043F04C_1FA3_449D_BEB8_4AC08DF68A5A_.wvu.PrintTitles" localSheetId="6" hidden="1">'Sch-3'!$3:$13</definedName>
    <definedName name="Z_7043F04C_1FA3_449D_BEB8_4AC08DF68A5A_.wvu.Rows" localSheetId="10" hidden="1">'Bid Form '!$22:$23,'Bid Form '!$26:$26,'Bid Form '!$37:$37</definedName>
    <definedName name="Z_7043F04C_1FA3_449D_BEB8_4AC08DF68A5A_.wvu.Rows" localSheetId="1" hidden="1">Cover!$7:$7</definedName>
    <definedName name="Z_7043F04C_1FA3_449D_BEB8_4AC08DF68A5A_.wvu.Rows" localSheetId="3" hidden="1">'Names of Bidder'!$6:$6</definedName>
    <definedName name="Z_7043F04C_1FA3_449D_BEB8_4AC08DF68A5A_.wvu.Rows" localSheetId="6" hidden="1">'Sch-3'!$16:$19,'Sch-3'!$22:$23</definedName>
    <definedName name="Z_7487ED9F_BBED_4B2A_9631_22F1A430946B_.wvu.Cols" localSheetId="4" hidden="1">'Sch-1 '!$Q:$Z,'Sch-1 '!$AF:$AK</definedName>
    <definedName name="Z_7487ED9F_BBED_4B2A_9631_22F1A430946B_.wvu.Cols" localSheetId="5" hidden="1">'Sch-2'!$I:$P</definedName>
    <definedName name="Z_7487ED9F_BBED_4B2A_9631_22F1A430946B_.wvu.FilterData" localSheetId="4" hidden="1">'Sch-1 '!#REF!</definedName>
    <definedName name="Z_7487ED9F_BBED_4B2A_9631_22F1A430946B_.wvu.PrintArea" localSheetId="10" hidden="1">'Bid Form '!$A$1:$F$65</definedName>
    <definedName name="Z_7487ED9F_BBED_4B2A_9631_22F1A430946B_.wvu.PrintArea" localSheetId="8" hidden="1">'Entry Tax'!$A$1:$E$16</definedName>
    <definedName name="Z_7487ED9F_BBED_4B2A_9631_22F1A430946B_.wvu.PrintArea" localSheetId="2" hidden="1">Instructions!$A$1:$C$52</definedName>
    <definedName name="Z_7487ED9F_BBED_4B2A_9631_22F1A430946B_.wvu.PrintArea" localSheetId="3" hidden="1">'Names of Bidder'!$B$1:$D$34</definedName>
    <definedName name="Z_7487ED9F_BBED_4B2A_9631_22F1A430946B_.wvu.PrintArea" localSheetId="7" hidden="1">Octroi!$A$1:$E$16</definedName>
    <definedName name="Z_7487ED9F_BBED_4B2A_9631_22F1A430946B_.wvu.PrintArea" localSheetId="9" hidden="1">'Other Taxes &amp; Duties'!$A$1:$F$16</definedName>
    <definedName name="Z_7487ED9F_BBED_4B2A_9631_22F1A430946B_.wvu.PrintArea" localSheetId="13" hidden="1">'Q &amp; C'!$A$1:$F$38</definedName>
    <definedName name="Z_7487ED9F_BBED_4B2A_9631_22F1A430946B_.wvu.PrintArea" localSheetId="12" hidden="1">'Q &amp; C (2)'!$A$1:$F$44</definedName>
    <definedName name="Z_7487ED9F_BBED_4B2A_9631_22F1A430946B_.wvu.PrintArea" localSheetId="4" hidden="1">'Sch-1 '!$A$1:$K$21</definedName>
    <definedName name="Z_7487ED9F_BBED_4B2A_9631_22F1A430946B_.wvu.PrintArea" localSheetId="5" hidden="1">'Sch-2'!$A$1:$E$21</definedName>
    <definedName name="Z_7487ED9F_BBED_4B2A_9631_22F1A430946B_.wvu.PrintArea" localSheetId="6" hidden="1">'Sch-3'!$A$1:$D$28</definedName>
    <definedName name="Z_7487ED9F_BBED_4B2A_9631_22F1A430946B_.wvu.PrintTitles" localSheetId="4" hidden="1">'Sch-1 '!$13:$16</definedName>
    <definedName name="Z_7487ED9F_BBED_4B2A_9631_22F1A430946B_.wvu.PrintTitles" localSheetId="5" hidden="1">'Sch-2'!$3:$13</definedName>
    <definedName name="Z_7487ED9F_BBED_4B2A_9631_22F1A430946B_.wvu.PrintTitles" localSheetId="6" hidden="1">'Sch-3'!$3:$13</definedName>
    <definedName name="Z_7487ED9F_BBED_4B2A_9631_22F1A430946B_.wvu.Rows" localSheetId="1" hidden="1">Cover!$7:$7</definedName>
    <definedName name="Z_75D87FDD_0292_4E5A_8E8F_63018B009393_.wvu.Cols" localSheetId="4" hidden="1">'Sch-1 '!$AF:$AK</definedName>
    <definedName name="Z_75D87FDD_0292_4E5A_8E8F_63018B009393_.wvu.Cols" localSheetId="5" hidden="1">'Sch-2'!$I:$P</definedName>
    <definedName name="Z_75D87FDD_0292_4E5A_8E8F_63018B009393_.wvu.FilterData" localSheetId="4" hidden="1">'Sch-1 '!#REF!</definedName>
    <definedName name="Z_75D87FDD_0292_4E5A_8E8F_63018B009393_.wvu.PrintArea" localSheetId="10" hidden="1">'Bid Form '!$A$1:$F$63</definedName>
    <definedName name="Z_75D87FDD_0292_4E5A_8E8F_63018B009393_.wvu.PrintArea" localSheetId="8" hidden="1">'Entry Tax'!$A$1:$E$16</definedName>
    <definedName name="Z_75D87FDD_0292_4E5A_8E8F_63018B009393_.wvu.PrintArea" localSheetId="2" hidden="1">Instructions!$A$1:$C$52</definedName>
    <definedName name="Z_75D87FDD_0292_4E5A_8E8F_63018B009393_.wvu.PrintArea" localSheetId="3" hidden="1">'Names of Bidder'!$B$1:$D$34</definedName>
    <definedName name="Z_75D87FDD_0292_4E5A_8E8F_63018B009393_.wvu.PrintArea" localSheetId="7" hidden="1">Octroi!$A$1:$E$16</definedName>
    <definedName name="Z_75D87FDD_0292_4E5A_8E8F_63018B009393_.wvu.PrintArea" localSheetId="9" hidden="1">'Other Taxes &amp; Duties'!$A$1:$F$16</definedName>
    <definedName name="Z_75D87FDD_0292_4E5A_8E8F_63018B009393_.wvu.PrintArea" localSheetId="13" hidden="1">'Q &amp; C'!$A$1:$F$38</definedName>
    <definedName name="Z_75D87FDD_0292_4E5A_8E8F_63018B009393_.wvu.PrintArea" localSheetId="12" hidden="1">'Q &amp; C (2)'!$A$1:$F$44</definedName>
    <definedName name="Z_75D87FDD_0292_4E5A_8E8F_63018B009393_.wvu.PrintArea" localSheetId="4" hidden="1">'Sch-1 '!$A$1:$L$21</definedName>
    <definedName name="Z_75D87FDD_0292_4E5A_8E8F_63018B009393_.wvu.PrintArea" localSheetId="5" hidden="1">'Sch-2'!$A$1:$E$21</definedName>
    <definedName name="Z_75D87FDD_0292_4E5A_8E8F_63018B009393_.wvu.PrintArea" localSheetId="6" hidden="1">'Sch-3'!$A$1:$D$28</definedName>
    <definedName name="Z_75D87FDD_0292_4E5A_8E8F_63018B009393_.wvu.PrintTitles" localSheetId="4" hidden="1">'Sch-1 '!$13:$16</definedName>
    <definedName name="Z_75D87FDD_0292_4E5A_8E8F_63018B009393_.wvu.PrintTitles" localSheetId="5" hidden="1">'Sch-2'!$3:$13</definedName>
    <definedName name="Z_75D87FDD_0292_4E5A_8E8F_63018B009393_.wvu.PrintTitles" localSheetId="6" hidden="1">'Sch-3'!$3:$13</definedName>
    <definedName name="Z_75D87FDD_0292_4E5A_8E8F_63018B009393_.wvu.Rows" localSheetId="10" hidden="1">'Bid Form '!$22:$23,'Bid Form '!$26:$26,'Bid Form '!$37:$37</definedName>
    <definedName name="Z_75D87FDD_0292_4E5A_8E8F_63018B009393_.wvu.Rows" localSheetId="1" hidden="1">Cover!$7:$7</definedName>
    <definedName name="Z_75D87FDD_0292_4E5A_8E8F_63018B009393_.wvu.Rows" localSheetId="2" hidden="1">Instructions!$15:$17,Instructions!$24:$24,Instructions!$26:$26,Instructions!$30:$34,Instructions!$40:$42</definedName>
    <definedName name="Z_75D87FDD_0292_4E5A_8E8F_63018B009393_.wvu.Rows" localSheetId="3" hidden="1">'Names of Bidder'!$6:$6</definedName>
    <definedName name="Z_75D87FDD_0292_4E5A_8E8F_63018B009393_.wvu.Rows" localSheetId="5" hidden="1">'Sch-2'!$16:$17</definedName>
    <definedName name="Z_75D87FDD_0292_4E5A_8E8F_63018B009393_.wvu.Rows" localSheetId="6" hidden="1">'Sch-3'!$18:$19,'Sch-3'!$22:$23</definedName>
    <definedName name="Z_7F1A5DE7_1043_4C11_AB2C_CC6BC6A0F482_.wvu.Cols" localSheetId="10" hidden="1">'Bid Form '!$G:$AO</definedName>
    <definedName name="Z_7F1A5DE7_1043_4C11_AB2C_CC6BC6A0F482_.wvu.Cols" localSheetId="5" hidden="1">'Sch-2'!$I:$P</definedName>
    <definedName name="Z_7F1A5DE7_1043_4C11_AB2C_CC6BC6A0F482_.wvu.PrintArea" localSheetId="10" hidden="1">'Bid Form '!$A$1:$F$65</definedName>
    <definedName name="Z_7F1A5DE7_1043_4C11_AB2C_CC6BC6A0F482_.wvu.PrintArea" localSheetId="8" hidden="1">'Entry Tax'!$A$1:$E$16</definedName>
    <definedName name="Z_7F1A5DE7_1043_4C11_AB2C_CC6BC6A0F482_.wvu.PrintArea" localSheetId="2" hidden="1">Instructions!$A$1:$C$52</definedName>
    <definedName name="Z_7F1A5DE7_1043_4C11_AB2C_CC6BC6A0F482_.wvu.PrintArea" localSheetId="3" hidden="1">'Names of Bidder'!$B$1:$D$34</definedName>
    <definedName name="Z_7F1A5DE7_1043_4C11_AB2C_CC6BC6A0F482_.wvu.PrintArea" localSheetId="7" hidden="1">Octroi!$A$1:$E$16</definedName>
    <definedName name="Z_7F1A5DE7_1043_4C11_AB2C_CC6BC6A0F482_.wvu.PrintArea" localSheetId="9" hidden="1">'Other Taxes &amp; Duties'!$A$1:$F$16</definedName>
    <definedName name="Z_7F1A5DE7_1043_4C11_AB2C_CC6BC6A0F482_.wvu.PrintArea" localSheetId="13" hidden="1">'Q &amp; C'!$A$1:$F$38</definedName>
    <definedName name="Z_7F1A5DE7_1043_4C11_AB2C_CC6BC6A0F482_.wvu.PrintArea" localSheetId="12" hidden="1">'Q &amp; C (2)'!$A$1:$F$44</definedName>
    <definedName name="Z_7F1A5DE7_1043_4C11_AB2C_CC6BC6A0F482_.wvu.PrintArea" localSheetId="5" hidden="1">'Sch-2'!$A$1:$E$21</definedName>
    <definedName name="Z_7F1A5DE7_1043_4C11_AB2C_CC6BC6A0F482_.wvu.PrintArea" localSheetId="6" hidden="1">'Sch-3'!$A$1:$D$28</definedName>
    <definedName name="Z_7F1A5DE7_1043_4C11_AB2C_CC6BC6A0F482_.wvu.PrintTitles" localSheetId="5" hidden="1">'Sch-2'!$3:$13</definedName>
    <definedName name="Z_7F1A5DE7_1043_4C11_AB2C_CC6BC6A0F482_.wvu.PrintTitles" localSheetId="6" hidden="1">'Sch-3'!$3:$13</definedName>
    <definedName name="Z_7F1A5DE7_1043_4C11_AB2C_CC6BC6A0F482_.wvu.Rows" localSheetId="1" hidden="1">Cover!$7:$7</definedName>
    <definedName name="Z_86B8F583_1D80_4706_A303_30286C17F3DF_.wvu.Cols" localSheetId="4" hidden="1">'Sch-1 '!$AF:$AK</definedName>
    <definedName name="Z_86B8F583_1D80_4706_A303_30286C17F3DF_.wvu.FilterData" localSheetId="4" hidden="1">'Sch-1 '!#REF!</definedName>
    <definedName name="Z_86B8F583_1D80_4706_A303_30286C17F3DF_.wvu.PrintArea" localSheetId="4" hidden="1">'Sch-1 '!$A$1:$L$21</definedName>
    <definedName name="Z_86B8F583_1D80_4706_A303_30286C17F3DF_.wvu.PrintTitles" localSheetId="4" hidden="1">'Sch-1 '!$13:$16</definedName>
    <definedName name="Z_A7DBDDEF_9245_44C6_9EBF_032DB6E1C0A2_.wvu.Cols" localSheetId="4" hidden="1">'Sch-1 '!$Q:$Z,'Sch-1 '!$AF:$AK</definedName>
    <definedName name="Z_A7DBDDEF_9245_44C6_9EBF_032DB6E1C0A2_.wvu.Cols" localSheetId="5" hidden="1">'Sch-2'!$I:$P</definedName>
    <definedName name="Z_A7DBDDEF_9245_44C6_9EBF_032DB6E1C0A2_.wvu.FilterData" localSheetId="4" hidden="1">'Sch-1 '!#REF!</definedName>
    <definedName name="Z_A7DBDDEF_9245_44C6_9EBF_032DB6E1C0A2_.wvu.PrintArea" localSheetId="10" hidden="1">'Bid Form '!$A$1:$F$65</definedName>
    <definedName name="Z_A7DBDDEF_9245_44C6_9EBF_032DB6E1C0A2_.wvu.PrintArea" localSheetId="8" hidden="1">'Entry Tax'!$A$1:$E$16</definedName>
    <definedName name="Z_A7DBDDEF_9245_44C6_9EBF_032DB6E1C0A2_.wvu.PrintArea" localSheetId="2" hidden="1">Instructions!$A$1:$C$52</definedName>
    <definedName name="Z_A7DBDDEF_9245_44C6_9EBF_032DB6E1C0A2_.wvu.PrintArea" localSheetId="3" hidden="1">'Names of Bidder'!$B$1:$D$34</definedName>
    <definedName name="Z_A7DBDDEF_9245_44C6_9EBF_032DB6E1C0A2_.wvu.PrintArea" localSheetId="7" hidden="1">Octroi!$A$1:$E$16</definedName>
    <definedName name="Z_A7DBDDEF_9245_44C6_9EBF_032DB6E1C0A2_.wvu.PrintArea" localSheetId="9" hidden="1">'Other Taxes &amp; Duties'!$A$1:$F$16</definedName>
    <definedName name="Z_A7DBDDEF_9245_44C6_9EBF_032DB6E1C0A2_.wvu.PrintArea" localSheetId="13" hidden="1">'Q &amp; C'!$A$1:$F$38</definedName>
    <definedName name="Z_A7DBDDEF_9245_44C6_9EBF_032DB6E1C0A2_.wvu.PrintArea" localSheetId="12" hidden="1">'Q &amp; C (2)'!$A$1:$F$44</definedName>
    <definedName name="Z_A7DBDDEF_9245_44C6_9EBF_032DB6E1C0A2_.wvu.PrintArea" localSheetId="4" hidden="1">'Sch-1 '!$A$1:$K$21</definedName>
    <definedName name="Z_A7DBDDEF_9245_44C6_9EBF_032DB6E1C0A2_.wvu.PrintArea" localSheetId="5" hidden="1">'Sch-2'!$A$1:$E$21</definedName>
    <definedName name="Z_A7DBDDEF_9245_44C6_9EBF_032DB6E1C0A2_.wvu.PrintArea" localSheetId="6" hidden="1">'Sch-3'!$A$1:$D$28</definedName>
    <definedName name="Z_A7DBDDEF_9245_44C6_9EBF_032DB6E1C0A2_.wvu.PrintTitles" localSheetId="4" hidden="1">'Sch-1 '!$13:$16</definedName>
    <definedName name="Z_A7DBDDEF_9245_44C6_9EBF_032DB6E1C0A2_.wvu.PrintTitles" localSheetId="5" hidden="1">'Sch-2'!$3:$13</definedName>
    <definedName name="Z_A7DBDDEF_9245_44C6_9EBF_032DB6E1C0A2_.wvu.PrintTitles" localSheetId="6" hidden="1">'Sch-3'!$3:$13</definedName>
    <definedName name="Z_A7DBDDEF_9245_44C6_9EBF_032DB6E1C0A2_.wvu.Rows" localSheetId="1" hidden="1">Cover!$7:$7</definedName>
    <definedName name="Z_A7DBDDEF_9245_44C6_9EBF_032DB6E1C0A2_.wvu.Rows" localSheetId="4" hidden="1">'Sch-1 '!#REF!,'Sch-1 '!#REF!,'Sch-1 '!#REF!,'Sch-1 '!#REF!</definedName>
    <definedName name="Z_B23AD343_29DA_4CE0_BD10_47BF44F3782F_.wvu.Cols" localSheetId="4" hidden="1">'Sch-1 '!$Q:$Z,'Sch-1 '!$AF:$AK</definedName>
    <definedName name="Z_B23AD343_29DA_4CE0_BD10_47BF44F3782F_.wvu.Cols" localSheetId="5" hidden="1">'Sch-2'!$I:$P</definedName>
    <definedName name="Z_B23AD343_29DA_4CE0_BD10_47BF44F3782F_.wvu.FilterData" localSheetId="4" hidden="1">'Sch-1 '!#REF!</definedName>
    <definedName name="Z_B23AD343_29DA_4CE0_BD10_47BF44F3782F_.wvu.PrintArea" localSheetId="10" hidden="1">'Bid Form '!$A$1:$F$65</definedName>
    <definedName name="Z_B23AD343_29DA_4CE0_BD10_47BF44F3782F_.wvu.PrintArea" localSheetId="8" hidden="1">'Entry Tax'!$A$1:$E$16</definedName>
    <definedName name="Z_B23AD343_29DA_4CE0_BD10_47BF44F3782F_.wvu.PrintArea" localSheetId="2" hidden="1">Instructions!$A$1:$C$52</definedName>
    <definedName name="Z_B23AD343_29DA_4CE0_BD10_47BF44F3782F_.wvu.PrintArea" localSheetId="3" hidden="1">'Names of Bidder'!$B$1:$D$32</definedName>
    <definedName name="Z_B23AD343_29DA_4CE0_BD10_47BF44F3782F_.wvu.PrintArea" localSheetId="7" hidden="1">Octroi!$A$1:$E$16</definedName>
    <definedName name="Z_B23AD343_29DA_4CE0_BD10_47BF44F3782F_.wvu.PrintArea" localSheetId="9" hidden="1">'Other Taxes &amp; Duties'!$A$1:$F$16</definedName>
    <definedName name="Z_B23AD343_29DA_4CE0_BD10_47BF44F3782F_.wvu.PrintArea" localSheetId="13" hidden="1">'Q &amp; C'!$A$1:$F$38</definedName>
    <definedName name="Z_B23AD343_29DA_4CE0_BD10_47BF44F3782F_.wvu.PrintArea" localSheetId="12" hidden="1">'Q &amp; C (2)'!$A$1:$F$44</definedName>
    <definedName name="Z_B23AD343_29DA_4CE0_BD10_47BF44F3782F_.wvu.PrintArea" localSheetId="4" hidden="1">'Sch-1 '!$A$1:$K$21</definedName>
    <definedName name="Z_B23AD343_29DA_4CE0_BD10_47BF44F3782F_.wvu.PrintArea" localSheetId="5" hidden="1">'Sch-2'!$A$1:$E$21</definedName>
    <definedName name="Z_B23AD343_29DA_4CE0_BD10_47BF44F3782F_.wvu.PrintArea" localSheetId="6" hidden="1">'Sch-3'!$A$1:$D$29</definedName>
    <definedName name="Z_B23AD343_29DA_4CE0_BD10_47BF44F3782F_.wvu.PrintTitles" localSheetId="4" hidden="1">'Sch-1 '!$13:$16</definedName>
    <definedName name="Z_B23AD343_29DA_4CE0_BD10_47BF44F3782F_.wvu.PrintTitles" localSheetId="5" hidden="1">'Sch-2'!$3:$13</definedName>
    <definedName name="Z_B23AD343_29DA_4CE0_BD10_47BF44F3782F_.wvu.PrintTitles" localSheetId="6" hidden="1">'Sch-3'!$3:$13</definedName>
    <definedName name="Z_B23AD343_29DA_4CE0_BD10_47BF44F3782F_.wvu.Rows" localSheetId="1" hidden="1">Cover!$7:$7</definedName>
    <definedName name="Z_B3CE7B10_A914_4559_A6DA_AED8C22AFD6D_.wvu.Cols" localSheetId="4" hidden="1">'Sch-1 '!$Q:$Z,'Sch-1 '!$AF:$AK</definedName>
    <definedName name="Z_B3CE7B10_A914_4559_A6DA_AED8C22AFD6D_.wvu.Cols" localSheetId="5" hidden="1">'Sch-2'!$I:$P</definedName>
    <definedName name="Z_B3CE7B10_A914_4559_A6DA_AED8C22AFD6D_.wvu.FilterData" localSheetId="4" hidden="1">'Sch-1 '!#REF!</definedName>
    <definedName name="Z_B3CE7B10_A914_4559_A6DA_AED8C22AFD6D_.wvu.PrintArea" localSheetId="10" hidden="1">'Bid Form '!$A$1:$F$65</definedName>
    <definedName name="Z_B3CE7B10_A914_4559_A6DA_AED8C22AFD6D_.wvu.PrintArea" localSheetId="8" hidden="1">'Entry Tax'!$A$1:$E$16</definedName>
    <definedName name="Z_B3CE7B10_A914_4559_A6DA_AED8C22AFD6D_.wvu.PrintArea" localSheetId="2" hidden="1">Instructions!$A$1:$C$52</definedName>
    <definedName name="Z_B3CE7B10_A914_4559_A6DA_AED8C22AFD6D_.wvu.PrintArea" localSheetId="3" hidden="1">'Names of Bidder'!$B$1:$D$34</definedName>
    <definedName name="Z_B3CE7B10_A914_4559_A6DA_AED8C22AFD6D_.wvu.PrintArea" localSheetId="7" hidden="1">Octroi!$A$1:$E$16</definedName>
    <definedName name="Z_B3CE7B10_A914_4559_A6DA_AED8C22AFD6D_.wvu.PrintArea" localSheetId="9" hidden="1">'Other Taxes &amp; Duties'!$A$1:$F$16</definedName>
    <definedName name="Z_B3CE7B10_A914_4559_A6DA_AED8C22AFD6D_.wvu.PrintArea" localSheetId="13" hidden="1">'Q &amp; C'!$A$1:$F$38</definedName>
    <definedName name="Z_B3CE7B10_A914_4559_A6DA_AED8C22AFD6D_.wvu.PrintArea" localSheetId="12" hidden="1">'Q &amp; C (2)'!$A$1:$F$44</definedName>
    <definedName name="Z_B3CE7B10_A914_4559_A6DA_AED8C22AFD6D_.wvu.PrintArea" localSheetId="4" hidden="1">'Sch-1 '!$A$1:$K$21</definedName>
    <definedName name="Z_B3CE7B10_A914_4559_A6DA_AED8C22AFD6D_.wvu.PrintArea" localSheetId="5" hidden="1">'Sch-2'!$A$1:$E$21</definedName>
    <definedName name="Z_B3CE7B10_A914_4559_A6DA_AED8C22AFD6D_.wvu.PrintArea" localSheetId="6" hidden="1">'Sch-3'!$A$1:$D$28</definedName>
    <definedName name="Z_B3CE7B10_A914_4559_A6DA_AED8C22AFD6D_.wvu.PrintTitles" localSheetId="4" hidden="1">'Sch-1 '!$13:$16</definedName>
    <definedName name="Z_B3CE7B10_A914_4559_A6DA_AED8C22AFD6D_.wvu.PrintTitles" localSheetId="5" hidden="1">'Sch-2'!$3:$13</definedName>
    <definedName name="Z_B3CE7B10_A914_4559_A6DA_AED8C22AFD6D_.wvu.PrintTitles" localSheetId="6" hidden="1">'Sch-3'!$3:$13</definedName>
    <definedName name="Z_B3CE7B10_A914_4559_A6DA_AED8C22AFD6D_.wvu.Rows" localSheetId="1" hidden="1">Cover!$7:$7</definedName>
    <definedName name="Z_B48B8B4C_A880_453D_8729_90D004BEF0DB_.wvu.Cols" localSheetId="4" hidden="1">'Sch-1 '!$AF:$AK</definedName>
    <definedName name="Z_B48B8B4C_A880_453D_8729_90D004BEF0DB_.wvu.Cols" localSheetId="5" hidden="1">'Sch-2'!$I:$P</definedName>
    <definedName name="Z_B48B8B4C_A880_453D_8729_90D004BEF0DB_.wvu.FilterData" localSheetId="4" hidden="1">'Sch-1 '!#REF!</definedName>
    <definedName name="Z_B48B8B4C_A880_453D_8729_90D004BEF0DB_.wvu.PrintArea" localSheetId="10" hidden="1">'Bid Form '!$A$1:$F$63</definedName>
    <definedName name="Z_B48B8B4C_A880_453D_8729_90D004BEF0DB_.wvu.PrintArea" localSheetId="8" hidden="1">'Entry Tax'!$A$1:$E$16</definedName>
    <definedName name="Z_B48B8B4C_A880_453D_8729_90D004BEF0DB_.wvu.PrintArea" localSheetId="2" hidden="1">Instructions!$A$1:$C$52</definedName>
    <definedName name="Z_B48B8B4C_A880_453D_8729_90D004BEF0DB_.wvu.PrintArea" localSheetId="3" hidden="1">'Names of Bidder'!$B$1:$D$34</definedName>
    <definedName name="Z_B48B8B4C_A880_453D_8729_90D004BEF0DB_.wvu.PrintArea" localSheetId="7" hidden="1">Octroi!$A$1:$E$16</definedName>
    <definedName name="Z_B48B8B4C_A880_453D_8729_90D004BEF0DB_.wvu.PrintArea" localSheetId="9" hidden="1">'Other Taxes &amp; Duties'!$A$1:$F$16</definedName>
    <definedName name="Z_B48B8B4C_A880_453D_8729_90D004BEF0DB_.wvu.PrintArea" localSheetId="13" hidden="1">'Q &amp; C'!$A$1:$F$38</definedName>
    <definedName name="Z_B48B8B4C_A880_453D_8729_90D004BEF0DB_.wvu.PrintArea" localSheetId="12" hidden="1">'Q &amp; C (2)'!$A$1:$F$44</definedName>
    <definedName name="Z_B48B8B4C_A880_453D_8729_90D004BEF0DB_.wvu.PrintArea" localSheetId="4" hidden="1">'Sch-1 '!$A$1:$L$21</definedName>
    <definedName name="Z_B48B8B4C_A880_453D_8729_90D004BEF0DB_.wvu.PrintArea" localSheetId="5" hidden="1">'Sch-2'!$A$1:$E$21</definedName>
    <definedName name="Z_B48B8B4C_A880_453D_8729_90D004BEF0DB_.wvu.PrintArea" localSheetId="6" hidden="1">'Sch-3'!$A$1:$D$28</definedName>
    <definedName name="Z_B48B8B4C_A880_453D_8729_90D004BEF0DB_.wvu.PrintTitles" localSheetId="4" hidden="1">'Sch-1 '!$13:$16</definedName>
    <definedName name="Z_B48B8B4C_A880_453D_8729_90D004BEF0DB_.wvu.PrintTitles" localSheetId="5" hidden="1">'Sch-2'!$3:$13</definedName>
    <definedName name="Z_B48B8B4C_A880_453D_8729_90D004BEF0DB_.wvu.PrintTitles" localSheetId="6" hidden="1">'Sch-3'!$3:$13</definedName>
    <definedName name="Z_B48B8B4C_A880_453D_8729_90D004BEF0DB_.wvu.Rows" localSheetId="10" hidden="1">'Bid Form '!$22:$23,'Bid Form '!$26:$26,'Bid Form '!$37:$37</definedName>
    <definedName name="Z_B48B8B4C_A880_453D_8729_90D004BEF0DB_.wvu.Rows" localSheetId="1" hidden="1">Cover!$7:$7</definedName>
    <definedName name="Z_B48B8B4C_A880_453D_8729_90D004BEF0DB_.wvu.Rows" localSheetId="2" hidden="1">Instructions!$15:$17,Instructions!$24:$24,Instructions!$26:$26,Instructions!$30:$34,Instructions!$40:$42</definedName>
    <definedName name="Z_B48B8B4C_A880_453D_8729_90D004BEF0DB_.wvu.Rows" localSheetId="3" hidden="1">'Names of Bidder'!$6:$6</definedName>
    <definedName name="Z_B48B8B4C_A880_453D_8729_90D004BEF0DB_.wvu.Rows" localSheetId="5" hidden="1">'Sch-2'!$16:$17</definedName>
    <definedName name="Z_B48B8B4C_A880_453D_8729_90D004BEF0DB_.wvu.Rows" localSheetId="6" hidden="1">'Sch-3'!$18:$19,'Sch-3'!$22:$23</definedName>
    <definedName name="Z_B835C05C_B615_4DCB_982D_4519616B3CD8_.wvu.Cols" localSheetId="4" hidden="1">'Sch-1 '!$Q:$Z,'Sch-1 '!$AF:$AK</definedName>
    <definedName name="Z_B835C05C_B615_4DCB_982D_4519616B3CD8_.wvu.Cols" localSheetId="5" hidden="1">'Sch-2'!$I:$P</definedName>
    <definedName name="Z_B835C05C_B615_4DCB_982D_4519616B3CD8_.wvu.FilterData" localSheetId="4" hidden="1">'Sch-1 '!#REF!</definedName>
    <definedName name="Z_B835C05C_B615_4DCB_982D_4519616B3CD8_.wvu.PrintArea" localSheetId="10" hidden="1">'Bid Form '!$A$1:$F$65</definedName>
    <definedName name="Z_B835C05C_B615_4DCB_982D_4519616B3CD8_.wvu.PrintArea" localSheetId="8" hidden="1">'Entry Tax'!$A$1:$E$16</definedName>
    <definedName name="Z_B835C05C_B615_4DCB_982D_4519616B3CD8_.wvu.PrintArea" localSheetId="2" hidden="1">Instructions!$A$1:$C$52</definedName>
    <definedName name="Z_B835C05C_B615_4DCB_982D_4519616B3CD8_.wvu.PrintArea" localSheetId="3" hidden="1">'Names of Bidder'!$B$1:$D$34</definedName>
    <definedName name="Z_B835C05C_B615_4DCB_982D_4519616B3CD8_.wvu.PrintArea" localSheetId="7" hidden="1">Octroi!$A$1:$E$16</definedName>
    <definedName name="Z_B835C05C_B615_4DCB_982D_4519616B3CD8_.wvu.PrintArea" localSheetId="9" hidden="1">'Other Taxes &amp; Duties'!$A$1:$F$16</definedName>
    <definedName name="Z_B835C05C_B615_4DCB_982D_4519616B3CD8_.wvu.PrintArea" localSheetId="13" hidden="1">'Q &amp; C'!$A$1:$F$38</definedName>
    <definedName name="Z_B835C05C_B615_4DCB_982D_4519616B3CD8_.wvu.PrintArea" localSheetId="12" hidden="1">'Q &amp; C (2)'!$A$1:$F$44</definedName>
    <definedName name="Z_B835C05C_B615_4DCB_982D_4519616B3CD8_.wvu.PrintArea" localSheetId="4" hidden="1">'Sch-1 '!$A$1:$K$21</definedName>
    <definedName name="Z_B835C05C_B615_4DCB_982D_4519616B3CD8_.wvu.PrintArea" localSheetId="5" hidden="1">'Sch-2'!$A$1:$E$21</definedName>
    <definedName name="Z_B835C05C_B615_4DCB_982D_4519616B3CD8_.wvu.PrintArea" localSheetId="6" hidden="1">'Sch-3'!$A$1:$D$28</definedName>
    <definedName name="Z_B835C05C_B615_4DCB_982D_4519616B3CD8_.wvu.PrintTitles" localSheetId="4" hidden="1">'Sch-1 '!$13:$16</definedName>
    <definedName name="Z_B835C05C_B615_4DCB_982D_4519616B3CD8_.wvu.PrintTitles" localSheetId="5" hidden="1">'Sch-2'!$3:$13</definedName>
    <definedName name="Z_B835C05C_B615_4DCB_982D_4519616B3CD8_.wvu.PrintTitles" localSheetId="6" hidden="1">'Sch-3'!$3:$13</definedName>
    <definedName name="Z_B835C05C_B615_4DCB_982D_4519616B3CD8_.wvu.Rows" localSheetId="1" hidden="1">Cover!$7:$7</definedName>
    <definedName name="Z_B84E1B9F_ABC9_444B_AF48_E02C4B05894D_.wvu.Cols" localSheetId="4" hidden="1">'Sch-1 '!$AF:$AK</definedName>
    <definedName name="Z_B84E1B9F_ABC9_444B_AF48_E02C4B05894D_.wvu.FilterData" localSheetId="4" hidden="1">'Sch-1 '!#REF!</definedName>
    <definedName name="Z_B84E1B9F_ABC9_444B_AF48_E02C4B05894D_.wvu.PrintArea" localSheetId="4" hidden="1">'Sch-1 '!$A$1:$L$21</definedName>
    <definedName name="Z_B84E1B9F_ABC9_444B_AF48_E02C4B05894D_.wvu.PrintTitles" localSheetId="4" hidden="1">'Sch-1 '!$13:$16</definedName>
    <definedName name="Z_D0757F9E_DF41_4B40_A5E5_F4F8FDD8D61D_.wvu.Cols" localSheetId="10" hidden="1">'Bid Form '!$G:$AO</definedName>
    <definedName name="Z_D0757F9E_DF41_4B40_A5E5_F4F8FDD8D61D_.wvu.Cols" localSheetId="4" hidden="1">'Sch-1 '!$Q:$Z,'Sch-1 '!$AF:$AK</definedName>
    <definedName name="Z_D0757F9E_DF41_4B40_A5E5_F4F8FDD8D61D_.wvu.Cols" localSheetId="5" hidden="1">'Sch-2'!$I:$P</definedName>
    <definedName name="Z_D0757F9E_DF41_4B40_A5E5_F4F8FDD8D61D_.wvu.FilterData" localSheetId="4" hidden="1">'Sch-1 '!#REF!</definedName>
    <definedName name="Z_D0757F9E_DF41_4B40_A5E5_F4F8FDD8D61D_.wvu.PrintArea" localSheetId="10" hidden="1">'Bid Form '!$A$1:$F$65</definedName>
    <definedName name="Z_D0757F9E_DF41_4B40_A5E5_F4F8FDD8D61D_.wvu.PrintArea" localSheetId="8" hidden="1">'Entry Tax'!$A$1:$E$16</definedName>
    <definedName name="Z_D0757F9E_DF41_4B40_A5E5_F4F8FDD8D61D_.wvu.PrintArea" localSheetId="2" hidden="1">Instructions!$A$1:$C$52</definedName>
    <definedName name="Z_D0757F9E_DF41_4B40_A5E5_F4F8FDD8D61D_.wvu.PrintArea" localSheetId="3" hidden="1">'Names of Bidder'!$B$1:$D$34</definedName>
    <definedName name="Z_D0757F9E_DF41_4B40_A5E5_F4F8FDD8D61D_.wvu.PrintArea" localSheetId="7" hidden="1">Octroi!$A$1:$E$16</definedName>
    <definedName name="Z_D0757F9E_DF41_4B40_A5E5_F4F8FDD8D61D_.wvu.PrintArea" localSheetId="9" hidden="1">'Other Taxes &amp; Duties'!$A$1:$F$16</definedName>
    <definedName name="Z_D0757F9E_DF41_4B40_A5E5_F4F8FDD8D61D_.wvu.PrintArea" localSheetId="13" hidden="1">'Q &amp; C'!$A$1:$F$38</definedName>
    <definedName name="Z_D0757F9E_DF41_4B40_A5E5_F4F8FDD8D61D_.wvu.PrintArea" localSheetId="12" hidden="1">'Q &amp; C (2)'!$A$1:$F$44</definedName>
    <definedName name="Z_D0757F9E_DF41_4B40_A5E5_F4F8FDD8D61D_.wvu.PrintArea" localSheetId="4" hidden="1">'Sch-1 '!$A$1:$K$21</definedName>
    <definedName name="Z_D0757F9E_DF41_4B40_A5E5_F4F8FDD8D61D_.wvu.PrintArea" localSheetId="5" hidden="1">'Sch-2'!$A$1:$E$21</definedName>
    <definedName name="Z_D0757F9E_DF41_4B40_A5E5_F4F8FDD8D61D_.wvu.PrintArea" localSheetId="6" hidden="1">'Sch-3'!$A$1:$D$28</definedName>
    <definedName name="Z_D0757F9E_DF41_4B40_A5E5_F4F8FDD8D61D_.wvu.PrintTitles" localSheetId="4" hidden="1">'Sch-1 '!$13:$16</definedName>
    <definedName name="Z_D0757F9E_DF41_4B40_A5E5_F4F8FDD8D61D_.wvu.PrintTitles" localSheetId="5" hidden="1">'Sch-2'!$3:$13</definedName>
    <definedName name="Z_D0757F9E_DF41_4B40_A5E5_F4F8FDD8D61D_.wvu.PrintTitles" localSheetId="6" hidden="1">'Sch-3'!$3:$13</definedName>
    <definedName name="Z_D0757F9E_DF41_4B40_A5E5_F4F8FDD8D61D_.wvu.Rows" localSheetId="1" hidden="1">Cover!$7:$7</definedName>
    <definedName name="Z_D53177B2_31EC_4222_B97A_A37DCFD9E45B_.wvu.Cols" localSheetId="4" hidden="1">'Sch-1 '!$Q:$Z,'Sch-1 '!$AF:$AK</definedName>
    <definedName name="Z_D53177B2_31EC_4222_B97A_A37DCFD9E45B_.wvu.Cols" localSheetId="5" hidden="1">'Sch-2'!$I:$P</definedName>
    <definedName name="Z_D53177B2_31EC_4222_B97A_A37DCFD9E45B_.wvu.FilterData" localSheetId="4" hidden="1">'Sch-1 '!#REF!</definedName>
    <definedName name="Z_D53177B2_31EC_4222_B97A_A37DCFD9E45B_.wvu.PrintArea" localSheetId="10" hidden="1">'Bid Form '!$A$1:$F$65</definedName>
    <definedName name="Z_D53177B2_31EC_4222_B97A_A37DCFD9E45B_.wvu.PrintArea" localSheetId="8" hidden="1">'Entry Tax'!$A$1:$E$16</definedName>
    <definedName name="Z_D53177B2_31EC_4222_B97A_A37DCFD9E45B_.wvu.PrintArea" localSheetId="2" hidden="1">Instructions!$A$1:$C$52</definedName>
    <definedName name="Z_D53177B2_31EC_4222_B97A_A37DCFD9E45B_.wvu.PrintArea" localSheetId="3" hidden="1">'Names of Bidder'!$B$1:$D$34</definedName>
    <definedName name="Z_D53177B2_31EC_4222_B97A_A37DCFD9E45B_.wvu.PrintArea" localSheetId="7" hidden="1">Octroi!$A$1:$E$16</definedName>
    <definedName name="Z_D53177B2_31EC_4222_B97A_A37DCFD9E45B_.wvu.PrintArea" localSheetId="9" hidden="1">'Other Taxes &amp; Duties'!$A$1:$F$16</definedName>
    <definedName name="Z_D53177B2_31EC_4222_B97A_A37DCFD9E45B_.wvu.PrintArea" localSheetId="13" hidden="1">'Q &amp; C'!$A$1:$F$38</definedName>
    <definedName name="Z_D53177B2_31EC_4222_B97A_A37DCFD9E45B_.wvu.PrintArea" localSheetId="12" hidden="1">'Q &amp; C (2)'!$A$1:$F$44</definedName>
    <definedName name="Z_D53177B2_31EC_4222_B97A_A37DCFD9E45B_.wvu.PrintArea" localSheetId="4" hidden="1">'Sch-1 '!$A$1:$K$21</definedName>
    <definedName name="Z_D53177B2_31EC_4222_B97A_A37DCFD9E45B_.wvu.PrintArea" localSheetId="5" hidden="1">'Sch-2'!$A$1:$E$21</definedName>
    <definedName name="Z_D53177B2_31EC_4222_B97A_A37DCFD9E45B_.wvu.PrintArea" localSheetId="6" hidden="1">'Sch-3'!$A$1:$D$28</definedName>
    <definedName name="Z_D53177B2_31EC_4222_B97A_A37DCFD9E45B_.wvu.PrintTitles" localSheetId="4" hidden="1">'Sch-1 '!$13:$16</definedName>
    <definedName name="Z_D53177B2_31EC_4222_B97A_A37DCFD9E45B_.wvu.PrintTitles" localSheetId="5" hidden="1">'Sch-2'!$3:$13</definedName>
    <definedName name="Z_D53177B2_31EC_4222_B97A_A37DCFD9E45B_.wvu.PrintTitles" localSheetId="6" hidden="1">'Sch-3'!$3:$13</definedName>
    <definedName name="Z_D53177B2_31EC_4222_B97A_A37DCFD9E45B_.wvu.Rows" localSheetId="1" hidden="1">Cover!$7:$7</definedName>
    <definedName name="Z_E81F0721_C35D_4189_B675_E46A21339863_.wvu.Cols" localSheetId="4" hidden="1">'Sch-1 '!$M:$U,'Sch-1 '!$AF:$AK</definedName>
    <definedName name="Z_E81F0721_C35D_4189_B675_E46A21339863_.wvu.Cols" localSheetId="5" hidden="1">'Sch-2'!$I:$P</definedName>
    <definedName name="Z_E81F0721_C35D_4189_B675_E46A21339863_.wvu.FilterData" localSheetId="4" hidden="1">'Sch-1 '!#REF!</definedName>
    <definedName name="Z_E81F0721_C35D_4189_B675_E46A21339863_.wvu.PrintArea" localSheetId="10" hidden="1">'Bid Form '!$A$1:$F$65</definedName>
    <definedName name="Z_E81F0721_C35D_4189_B675_E46A21339863_.wvu.PrintArea" localSheetId="8" hidden="1">'Entry Tax'!$A$1:$E$16</definedName>
    <definedName name="Z_E81F0721_C35D_4189_B675_E46A21339863_.wvu.PrintArea" localSheetId="2" hidden="1">Instructions!$A$1:$C$52</definedName>
    <definedName name="Z_E81F0721_C35D_4189_B675_E46A21339863_.wvu.PrintArea" localSheetId="3" hidden="1">'Names of Bidder'!$B$1:$D$34</definedName>
    <definedName name="Z_E81F0721_C35D_4189_B675_E46A21339863_.wvu.PrintArea" localSheetId="7" hidden="1">Octroi!$A$1:$E$16</definedName>
    <definedName name="Z_E81F0721_C35D_4189_B675_E46A21339863_.wvu.PrintArea" localSheetId="9" hidden="1">'Other Taxes &amp; Duties'!$A$1:$F$16</definedName>
    <definedName name="Z_E81F0721_C35D_4189_B675_E46A21339863_.wvu.PrintArea" localSheetId="13" hidden="1">'Q &amp; C'!$A$1:$F$38</definedName>
    <definedName name="Z_E81F0721_C35D_4189_B675_E46A21339863_.wvu.PrintArea" localSheetId="12" hidden="1">'Q &amp; C (2)'!$A$1:$F$44</definedName>
    <definedName name="Z_E81F0721_C35D_4189_B675_E46A21339863_.wvu.PrintArea" localSheetId="4" hidden="1">'Sch-1 '!$A$1:$L$21</definedName>
    <definedName name="Z_E81F0721_C35D_4189_B675_E46A21339863_.wvu.PrintArea" localSheetId="5" hidden="1">'Sch-2'!$A$1:$E$21</definedName>
    <definedName name="Z_E81F0721_C35D_4189_B675_E46A21339863_.wvu.PrintArea" localSheetId="6" hidden="1">'Sch-3'!$A$1:$D$28</definedName>
    <definedName name="Z_E81F0721_C35D_4189_B675_E46A21339863_.wvu.PrintTitles" localSheetId="5" hidden="1">'Sch-2'!$3:$13</definedName>
    <definedName name="Z_E81F0721_C35D_4189_B675_E46A21339863_.wvu.PrintTitles" localSheetId="6" hidden="1">'Sch-3'!$3:$13</definedName>
    <definedName name="Z_E81F0721_C35D_4189_B675_E46A21339863_.wvu.Rows" localSheetId="1" hidden="1">Cover!$7:$7</definedName>
    <definedName name="Z_E97134B6_5E8D_4951_8DA0_73D065532361_.wvu.Cols" localSheetId="4" hidden="1">'Sch-1 '!$Q:$Z,'Sch-1 '!$AF:$AK</definedName>
    <definedName name="Z_E97134B6_5E8D_4951_8DA0_73D065532361_.wvu.Cols" localSheetId="5" hidden="1">'Sch-2'!$I:$P</definedName>
    <definedName name="Z_E97134B6_5E8D_4951_8DA0_73D065532361_.wvu.FilterData" localSheetId="4" hidden="1">'Sch-1 '!#REF!</definedName>
    <definedName name="Z_E97134B6_5E8D_4951_8DA0_73D065532361_.wvu.PrintArea" localSheetId="10" hidden="1">'Bid Form '!$A$1:$F$65</definedName>
    <definedName name="Z_E97134B6_5E8D_4951_8DA0_73D065532361_.wvu.PrintArea" localSheetId="8" hidden="1">'Entry Tax'!$A$1:$E$16</definedName>
    <definedName name="Z_E97134B6_5E8D_4951_8DA0_73D065532361_.wvu.PrintArea" localSheetId="2" hidden="1">Instructions!$A$1:$C$52</definedName>
    <definedName name="Z_E97134B6_5E8D_4951_8DA0_73D065532361_.wvu.PrintArea" localSheetId="3" hidden="1">'Names of Bidder'!$B$1:$D$34</definedName>
    <definedName name="Z_E97134B6_5E8D_4951_8DA0_73D065532361_.wvu.PrintArea" localSheetId="7" hidden="1">Octroi!$A$1:$E$16</definedName>
    <definedName name="Z_E97134B6_5E8D_4951_8DA0_73D065532361_.wvu.PrintArea" localSheetId="9" hidden="1">'Other Taxes &amp; Duties'!$A$1:$F$16</definedName>
    <definedName name="Z_E97134B6_5E8D_4951_8DA0_73D065532361_.wvu.PrintArea" localSheetId="13" hidden="1">'Q &amp; C'!$A$1:$F$38</definedName>
    <definedName name="Z_E97134B6_5E8D_4951_8DA0_73D065532361_.wvu.PrintArea" localSheetId="12" hidden="1">'Q &amp; C (2)'!$A$1:$F$44</definedName>
    <definedName name="Z_E97134B6_5E8D_4951_8DA0_73D065532361_.wvu.PrintArea" localSheetId="4" hidden="1">'Sch-1 '!$A$1:$K$21</definedName>
    <definedName name="Z_E97134B6_5E8D_4951_8DA0_73D065532361_.wvu.PrintArea" localSheetId="5" hidden="1">'Sch-2'!$A$1:$E$21</definedName>
    <definedName name="Z_E97134B6_5E8D_4951_8DA0_73D065532361_.wvu.PrintArea" localSheetId="6" hidden="1">'Sch-3'!$A$1:$D$28</definedName>
    <definedName name="Z_E97134B6_5E8D_4951_8DA0_73D065532361_.wvu.PrintTitles" localSheetId="4" hidden="1">'Sch-1 '!$13:$16</definedName>
    <definedName name="Z_E97134B6_5E8D_4951_8DA0_73D065532361_.wvu.PrintTitles" localSheetId="5" hidden="1">'Sch-2'!$3:$13</definedName>
    <definedName name="Z_E97134B6_5E8D_4951_8DA0_73D065532361_.wvu.PrintTitles" localSheetId="6" hidden="1">'Sch-3'!$3:$13</definedName>
    <definedName name="Z_E97134B6_5E8D_4951_8DA0_73D065532361_.wvu.Rows" localSheetId="1" hidden="1">Cover!$7:$7</definedName>
    <definedName name="Z_E9F4E142_7D26_464D_BECA_4F3806DB1FE1_.wvu.Cols" localSheetId="4" hidden="1">'Sch-1 '!$Q:$Z,'Sch-1 '!$AF:$AK</definedName>
    <definedName name="Z_E9F4E142_7D26_464D_BECA_4F3806DB1FE1_.wvu.Cols" localSheetId="5" hidden="1">'Sch-2'!$I:$P</definedName>
    <definedName name="Z_E9F4E142_7D26_464D_BECA_4F3806DB1FE1_.wvu.FilterData" localSheetId="4" hidden="1">'Sch-1 '!#REF!</definedName>
    <definedName name="Z_E9F4E142_7D26_464D_BECA_4F3806DB1FE1_.wvu.PrintArea" localSheetId="10" hidden="1">'Bid Form '!$A$1:$F$65</definedName>
    <definedName name="Z_E9F4E142_7D26_464D_BECA_4F3806DB1FE1_.wvu.PrintArea" localSheetId="8" hidden="1">'Entry Tax'!$A$1:$E$16</definedName>
    <definedName name="Z_E9F4E142_7D26_464D_BECA_4F3806DB1FE1_.wvu.PrintArea" localSheetId="2" hidden="1">Instructions!$A$1:$C$52</definedName>
    <definedName name="Z_E9F4E142_7D26_464D_BECA_4F3806DB1FE1_.wvu.PrintArea" localSheetId="3" hidden="1">'Names of Bidder'!$B$1:$D$32</definedName>
    <definedName name="Z_E9F4E142_7D26_464D_BECA_4F3806DB1FE1_.wvu.PrintArea" localSheetId="7" hidden="1">Octroi!$A$1:$E$16</definedName>
    <definedName name="Z_E9F4E142_7D26_464D_BECA_4F3806DB1FE1_.wvu.PrintArea" localSheetId="9" hidden="1">'Other Taxes &amp; Duties'!$A$1:$F$16</definedName>
    <definedName name="Z_E9F4E142_7D26_464D_BECA_4F3806DB1FE1_.wvu.PrintArea" localSheetId="13" hidden="1">'Q &amp; C'!$A$1:$F$38</definedName>
    <definedName name="Z_E9F4E142_7D26_464D_BECA_4F3806DB1FE1_.wvu.PrintArea" localSheetId="12" hidden="1">'Q &amp; C (2)'!$A$1:$F$44</definedName>
    <definedName name="Z_E9F4E142_7D26_464D_BECA_4F3806DB1FE1_.wvu.PrintArea" localSheetId="4" hidden="1">'Sch-1 '!$A$1:$K$21</definedName>
    <definedName name="Z_E9F4E142_7D26_464D_BECA_4F3806DB1FE1_.wvu.PrintArea" localSheetId="5" hidden="1">'Sch-2'!$A$1:$E$21</definedName>
    <definedName name="Z_E9F4E142_7D26_464D_BECA_4F3806DB1FE1_.wvu.PrintArea" localSheetId="6" hidden="1">'Sch-3'!$A$1:$D$29</definedName>
    <definedName name="Z_E9F4E142_7D26_464D_BECA_4F3806DB1FE1_.wvu.PrintTitles" localSheetId="4" hidden="1">'Sch-1 '!$13:$16</definedName>
    <definedName name="Z_E9F4E142_7D26_464D_BECA_4F3806DB1FE1_.wvu.PrintTitles" localSheetId="5" hidden="1">'Sch-2'!$3:$13</definedName>
    <definedName name="Z_E9F4E142_7D26_464D_BECA_4F3806DB1FE1_.wvu.PrintTitles" localSheetId="6" hidden="1">'Sch-3'!$3:$13</definedName>
    <definedName name="Z_E9F4E142_7D26_464D_BECA_4F3806DB1FE1_.wvu.Rows" localSheetId="1" hidden="1">Cover!$7:$7</definedName>
    <definedName name="Z_ECE9294F_C910_4036_88BC_B1F2176FB06B_.wvu.Cols" localSheetId="4" hidden="1">'Sch-1 '!$Q:$Z,'Sch-1 '!$AF:$AK</definedName>
    <definedName name="Z_ECE9294F_C910_4036_88BC_B1F2176FB06B_.wvu.Cols" localSheetId="5" hidden="1">'Sch-2'!$I:$P</definedName>
    <definedName name="Z_ECE9294F_C910_4036_88BC_B1F2176FB06B_.wvu.FilterData" localSheetId="4" hidden="1">'Sch-1 '!#REF!</definedName>
    <definedName name="Z_ECE9294F_C910_4036_88BC_B1F2176FB06B_.wvu.PrintArea" localSheetId="10" hidden="1">'Bid Form '!$A$1:$F$65</definedName>
    <definedName name="Z_ECE9294F_C910_4036_88BC_B1F2176FB06B_.wvu.PrintArea" localSheetId="8" hidden="1">'Entry Tax'!$A$1:$E$16</definedName>
    <definedName name="Z_ECE9294F_C910_4036_88BC_B1F2176FB06B_.wvu.PrintArea" localSheetId="2" hidden="1">Instructions!$A$1:$C$52</definedName>
    <definedName name="Z_ECE9294F_C910_4036_88BC_B1F2176FB06B_.wvu.PrintArea" localSheetId="3" hidden="1">'Names of Bidder'!$B$1:$D$32</definedName>
    <definedName name="Z_ECE9294F_C910_4036_88BC_B1F2176FB06B_.wvu.PrintArea" localSheetId="7" hidden="1">Octroi!$A$1:$E$16</definedName>
    <definedName name="Z_ECE9294F_C910_4036_88BC_B1F2176FB06B_.wvu.PrintArea" localSheetId="9" hidden="1">'Other Taxes &amp; Duties'!$A$1:$F$16</definedName>
    <definedName name="Z_ECE9294F_C910_4036_88BC_B1F2176FB06B_.wvu.PrintArea" localSheetId="13" hidden="1">'Q &amp; C'!$A$1:$F$38</definedName>
    <definedName name="Z_ECE9294F_C910_4036_88BC_B1F2176FB06B_.wvu.PrintArea" localSheetId="12" hidden="1">'Q &amp; C (2)'!$A$1:$F$44</definedName>
    <definedName name="Z_ECE9294F_C910_4036_88BC_B1F2176FB06B_.wvu.PrintArea" localSheetId="4" hidden="1">'Sch-1 '!$A$1:$K$21</definedName>
    <definedName name="Z_ECE9294F_C910_4036_88BC_B1F2176FB06B_.wvu.PrintArea" localSheetId="5" hidden="1">'Sch-2'!$A$1:$E$21</definedName>
    <definedName name="Z_ECE9294F_C910_4036_88BC_B1F2176FB06B_.wvu.PrintArea" localSheetId="6" hidden="1">'Sch-3'!$A$1:$D$29</definedName>
    <definedName name="Z_ECE9294F_C910_4036_88BC_B1F2176FB06B_.wvu.PrintTitles" localSheetId="4" hidden="1">'Sch-1 '!$13:$16</definedName>
    <definedName name="Z_ECE9294F_C910_4036_88BC_B1F2176FB06B_.wvu.PrintTitles" localSheetId="5" hidden="1">'Sch-2'!$3:$13</definedName>
    <definedName name="Z_ECE9294F_C910_4036_88BC_B1F2176FB06B_.wvu.PrintTitles" localSheetId="6" hidden="1">'Sch-3'!$3:$13</definedName>
    <definedName name="Z_ECE9294F_C910_4036_88BC_B1F2176FB06B_.wvu.Rows" localSheetId="1" hidden="1">Cover!$7:$7</definedName>
    <definedName name="Z_ECE9294F_C910_4036_88BC_B1F2176FB06B_.wvu.Rows" localSheetId="4" hidden="1">'Sch-1 '!#REF!</definedName>
    <definedName name="Z_EE46BCD1_F715_4FA9_A5FC_1B125AD601E0_.wvu.Cols" localSheetId="4" hidden="1">'Sch-1 '!$Q:$Z,'Sch-1 '!$AF:$AK</definedName>
    <definedName name="Z_EE46BCD1_F715_4FA9_A5FC_1B125AD601E0_.wvu.Cols" localSheetId="5" hidden="1">'Sch-2'!$I:$P</definedName>
    <definedName name="Z_EE46BCD1_F715_4FA9_A5FC_1B125AD601E0_.wvu.FilterData" localSheetId="4" hidden="1">'Sch-1 '!#REF!</definedName>
    <definedName name="Z_EE46BCD1_F715_4FA9_A5FC_1B125AD601E0_.wvu.PrintArea" localSheetId="10" hidden="1">'Bid Form '!$A$1:$F$65</definedName>
    <definedName name="Z_EE46BCD1_F715_4FA9_A5FC_1B125AD601E0_.wvu.PrintArea" localSheetId="8" hidden="1">'Entry Tax'!$A$1:$E$16</definedName>
    <definedName name="Z_EE46BCD1_F715_4FA9_A5FC_1B125AD601E0_.wvu.PrintArea" localSheetId="2" hidden="1">Instructions!$A$1:$C$52</definedName>
    <definedName name="Z_EE46BCD1_F715_4FA9_A5FC_1B125AD601E0_.wvu.PrintArea" localSheetId="3" hidden="1">'Names of Bidder'!$B$1:$D$34</definedName>
    <definedName name="Z_EE46BCD1_F715_4FA9_A5FC_1B125AD601E0_.wvu.PrintArea" localSheetId="7" hidden="1">Octroi!$A$1:$E$16</definedName>
    <definedName name="Z_EE46BCD1_F715_4FA9_A5FC_1B125AD601E0_.wvu.PrintArea" localSheetId="9" hidden="1">'Other Taxes &amp; Duties'!$A$1:$F$16</definedName>
    <definedName name="Z_EE46BCD1_F715_4FA9_A5FC_1B125AD601E0_.wvu.PrintArea" localSheetId="13" hidden="1">'Q &amp; C'!$A$1:$F$38</definedName>
    <definedName name="Z_EE46BCD1_F715_4FA9_A5FC_1B125AD601E0_.wvu.PrintArea" localSheetId="12" hidden="1">'Q &amp; C (2)'!$A$1:$F$44</definedName>
    <definedName name="Z_EE46BCD1_F715_4FA9_A5FC_1B125AD601E0_.wvu.PrintArea" localSheetId="4" hidden="1">'Sch-1 '!$A$1:$K$21</definedName>
    <definedName name="Z_EE46BCD1_F715_4FA9_A5FC_1B125AD601E0_.wvu.PrintArea" localSheetId="5" hidden="1">'Sch-2'!$A$1:$E$21</definedName>
    <definedName name="Z_EE46BCD1_F715_4FA9_A5FC_1B125AD601E0_.wvu.PrintArea" localSheetId="6" hidden="1">'Sch-3'!$A$1:$D$28</definedName>
    <definedName name="Z_EE46BCD1_F715_4FA9_A5FC_1B125AD601E0_.wvu.PrintTitles" localSheetId="4" hidden="1">'Sch-1 '!$13:$16</definedName>
    <definedName name="Z_EE46BCD1_F715_4FA9_A5FC_1B125AD601E0_.wvu.PrintTitles" localSheetId="5" hidden="1">'Sch-2'!$3:$13</definedName>
    <definedName name="Z_EE46BCD1_F715_4FA9_A5FC_1B125AD601E0_.wvu.PrintTitles" localSheetId="6" hidden="1">'Sch-3'!$3:$13</definedName>
    <definedName name="Z_EE46BCD1_F715_4FA9_A5FC_1B125AD601E0_.wvu.Rows" localSheetId="1" hidden="1">Cover!$7:$7</definedName>
  </definedNames>
  <calcPr calcId="191028"/>
  <customWorkbookViews>
    <customWorkbookView name="Dhinesh Kumar S {Dhinesh Kumar S} - Personal View" guid="{75D87FDD-0292-4E5A-8E8F-63018B009393}" mergeInterval="0" personalView="1" maximized="1" xWindow="-8" yWindow="-8" windowWidth="1382" windowHeight="744" tabRatio="821" activeSheetId="2"/>
    <customWorkbookView name="Jella Ramu {जेल्‍ला रामू} - Personal View" guid="{7F1A5DE7-1043-4C11-AB2C-CC6BC6A0F482}" mergeInterval="0" personalView="1" maximized="1" windowWidth="1362" windowHeight="543" tabRatio="821" activeSheetId="2"/>
    <customWorkbookView name="60003099 - Personal View" guid="{17F5C48B-526E-48D2-9F97-823D578F9893}" mergeInterval="0" personalView="1" maximized="1" windowWidth="1276" windowHeight="798" tabRatio="679" activeSheetId="20"/>
    <customWorkbookView name="60001959 - Personal View" guid="{B835C05C-B615-4DCB-982D-4519616B3CD8}" mergeInterval="0" personalView="1" maximized="1" windowWidth="1362" windowHeight="553" tabRatio="821" activeSheetId="10"/>
    <customWorkbookView name="Pankaj Pandey {पंकज पांडे} - Personal View" guid="{E97134B6-5E8D-4951-8DA0-73D065532361}" mergeInterval="0" personalView="1" maximized="1" windowWidth="1362" windowHeight="532" tabRatio="821" activeSheetId="5"/>
    <customWorkbookView name="admin - Personal View" guid="{EE46BCD1-F715-4FA9-A5FC-1B125AD601E0}" mergeInterval="0" personalView="1" maximized="1" xWindow="1" yWindow="1" windowWidth="1024" windowHeight="496" tabRatio="961" activeSheetId="20"/>
    <customWorkbookView name="31094 - Personal View" guid="{4AA1107B-A795-4744-B566-827168772C7A}" mergeInterval="0" personalView="1" maximized="1" xWindow="1" yWindow="1" windowWidth="1264" windowHeight="450" tabRatio="961" activeSheetId="2"/>
    <customWorkbookView name="Sanjoy Das - Personal View" guid="{B23AD343-29DA-4CE0-BD10-47BF44F3782F}" mergeInterval="0" personalView="1" maximized="1" windowWidth="1276" windowHeight="775" tabRatio="961" activeSheetId="2"/>
    <customWorkbookView name="20587 - Personal View" guid="{ECE9294F-C910-4036-88BC-B1F2176FB06B}" mergeInterval="0" personalView="1" maximized="1" xWindow="1" yWindow="1" windowWidth="1362" windowHeight="515" tabRatio="961" activeSheetId="2"/>
    <customWorkbookView name="20074 - Personal View" guid="{4F65FF32-EC61-4022-A399-2986D7B6B8B3}" mergeInterval="0" personalView="1" maximized="1" windowWidth="1020" windowHeight="539" tabRatio="632" activeSheetId="5"/>
    <customWorkbookView name="asd - Personal View" guid="{01ACF2E1-8E61-4459-ABC1-B6C183DEED61}" mergeInterval="0" personalView="1" maximized="1" windowWidth="1276" windowHeight="597" activeSheetId="1"/>
    <customWorkbookView name="00398 - Personal View" guid="{14D7F02E-BCCA-4517-ABC7-537FF4AEB67A}" mergeInterval="0" personalView="1" maximized="1" xWindow="1" yWindow="1" windowWidth="1020" windowHeight="501" tabRatio="632" activeSheetId="2"/>
    <customWorkbookView name="01209 - Personal View" guid="{27A45B7A-04F2-4516-B80B-5ED0825D4ED3}" mergeInterval="0" personalView="1" maximized="1" xWindow="1" yWindow="1" windowWidth="1366" windowHeight="496" tabRatio="632" activeSheetId="2"/>
    <customWorkbookView name="31103 - Personal View" guid="{E9F4E142-7D26-464D-BECA-4F3806DB1FE1}" mergeInterval="0" personalView="1" maximized="1" windowWidth="1362" windowHeight="543" tabRatio="961" activeSheetId="10"/>
    <customWorkbookView name="02405 - Personal View" guid="{A7DBDDEF-9245-44C6-9EBF-032DB6E1C0A2}" mergeInterval="0" personalView="1" maximized="1" xWindow="1" yWindow="1" windowWidth="1362" windowHeight="538" tabRatio="961" activeSheetId="2"/>
    <customWorkbookView name="60002881 - Personal View" guid="{7487ED9F-BBED-4B2A-9631-22F1A430946B}" mergeInterval="0" personalView="1" maximized="1" xWindow="1" yWindow="1" windowWidth="1024" windowHeight="596" tabRatio="961" activeSheetId="2"/>
    <customWorkbookView name="Mani Kumar - Personal View" guid="{B3CE7B10-A914-4559-A6DA-AED8C22AFD6D}" mergeInterval="0" personalView="1" maximized="1" windowWidth="1362" windowHeight="523" tabRatio="961" activeSheetId="20"/>
    <customWorkbookView name="Manuji Chaubey - Personal View" guid="{D53177B2-31EC-4222-B97A-A37DCFD9E45B}" mergeInterval="0" personalView="1" maximized="1" windowWidth="1362" windowHeight="553" tabRatio="821" activeSheetId="2"/>
    <customWorkbookView name="Venkatesh Karri {वेंकटेश कर्री} - Personal View" guid="{223BC0FC-814D-40F0-9795-CE82A16FF3A5}" mergeInterval="0" personalView="1" maximized="1" windowWidth="1362" windowHeight="542" tabRatio="821" activeSheetId="20"/>
    <customWorkbookView name="D Lucius - Personal View" guid="{E81F0721-C35D-4189-B675-E46A21339863}" mergeInterval="0" personalView="1" maximized="1" windowWidth="1362" windowHeight="523" tabRatio="821" activeSheetId="10"/>
    <customWorkbookView name="60031094 - Personal View" guid="{D0757F9E-DF41-4B40-A5E5-F4F8FDD8D61D}" mergeInterval="0" personalView="1" maximized="1" xWindow="1" yWindow="1" windowWidth="1362" windowHeight="538" tabRatio="821" activeSheetId="2"/>
    <customWorkbookView name="Pradeep Varun Ragiri {प्रदीप वरूण रागिरी} - Personal View" guid="{7043F04C-1FA3-449D-BEB8-4AC08DF68A5A}" mergeInterval="0" personalView="1" maximized="1" xWindow="-8" yWindow="-8" windowWidth="1382" windowHeight="744" tabRatio="821" activeSheetId="14"/>
    <customWorkbookView name="Sivadanam Sivakumar {शिवदानम शिवकुमार} - Personal View" guid="{B48B8B4C-A880-453D-8729-90D004BEF0DB}" mergeInterval="0" personalView="1" maximized="1" xWindow="-8" yWindow="-8" windowWidth="1936" windowHeight="1056" tabRatio="821" activeSheetId="2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20" l="1"/>
  <c r="F45" i="20"/>
  <c r="F44" i="20"/>
  <c r="B45" i="20"/>
  <c r="B44" i="20"/>
  <c r="K18" i="8"/>
  <c r="K20" i="8"/>
  <c r="K21" i="8"/>
  <c r="B11" i="14" l="1"/>
  <c r="B10" i="14"/>
  <c r="B9" i="14"/>
  <c r="B8" i="14"/>
  <c r="B11" i="12"/>
  <c r="B10" i="12"/>
  <c r="B9" i="12"/>
  <c r="B8" i="12"/>
  <c r="C9" i="8"/>
  <c r="C8" i="8"/>
  <c r="A1" i="3"/>
  <c r="M21" i="8"/>
  <c r="N21" i="8" s="1"/>
  <c r="L21" i="8" s="1"/>
  <c r="M20" i="8"/>
  <c r="N20" i="8" s="1"/>
  <c r="L20" i="8" s="1"/>
  <c r="K19" i="8"/>
  <c r="M19" i="8" s="1"/>
  <c r="N19" i="8" s="1"/>
  <c r="L19" i="8" s="1"/>
  <c r="M18" i="8" l="1"/>
  <c r="N18" i="8" s="1"/>
  <c r="L18" i="8" s="1"/>
  <c r="K22" i="8"/>
  <c r="A3" i="8" l="1"/>
  <c r="B3" i="2"/>
  <c r="L23" i="8" l="1"/>
  <c r="K24" i="8" s="1"/>
  <c r="F2" i="2"/>
  <c r="B17" i="20" l="1"/>
  <c r="A1" i="8" l="1"/>
  <c r="D11" i="8"/>
  <c r="AH10" i="8"/>
  <c r="D10" i="8"/>
  <c r="D9" i="8"/>
  <c r="D8" i="8"/>
  <c r="A7" i="8"/>
  <c r="AH6" i="8"/>
  <c r="A6" i="8"/>
  <c r="AH5" i="8"/>
  <c r="AH4" i="8"/>
  <c r="AH3" i="8"/>
  <c r="AH7" i="8" l="1"/>
  <c r="D18" i="14" l="1"/>
  <c r="A47" i="20"/>
  <c r="D15" i="12" l="1"/>
  <c r="F9" i="22" l="1"/>
  <c r="D11" i="22"/>
  <c r="F11" i="22" s="1"/>
  <c r="D16" i="22"/>
  <c r="F24" i="22" s="1"/>
  <c r="D17" i="22"/>
  <c r="F25" i="22" s="1"/>
  <c r="F17" i="22"/>
  <c r="F31" i="22"/>
  <c r="F32" i="22" s="1"/>
  <c r="F14" i="22" s="1"/>
  <c r="F18" i="22" s="1"/>
  <c r="I31" i="22"/>
  <c r="J31" i="22" s="1"/>
  <c r="M31" i="22"/>
  <c r="O31" i="22" s="1"/>
  <c r="I33" i="22"/>
  <c r="K33" i="22" s="1"/>
  <c r="M33" i="22"/>
  <c r="O33" i="22" s="1"/>
  <c r="I34" i="22"/>
  <c r="K34" i="22" s="1"/>
  <c r="M34" i="22"/>
  <c r="O34" i="22" s="1"/>
  <c r="I35" i="22"/>
  <c r="J35" i="22" s="1"/>
  <c r="M35" i="22"/>
  <c r="N35" i="22" s="1"/>
  <c r="I36" i="22"/>
  <c r="J36" i="22" s="1"/>
  <c r="M36" i="22"/>
  <c r="N36" i="22" s="1"/>
  <c r="I37" i="22"/>
  <c r="K37" i="22" s="1"/>
  <c r="M37" i="22"/>
  <c r="N37" i="22" s="1"/>
  <c r="I38" i="22"/>
  <c r="D4" i="21"/>
  <c r="F9" i="21"/>
  <c r="D16" i="21"/>
  <c r="L26" i="21" s="1"/>
  <c r="K26" i="21" s="1"/>
  <c r="D17" i="21"/>
  <c r="L27" i="21" s="1"/>
  <c r="K27" i="21" s="1"/>
  <c r="B27" i="21" s="1"/>
  <c r="F21" i="21"/>
  <c r="I24" i="21"/>
  <c r="I25" i="21"/>
  <c r="I26" i="21"/>
  <c r="L28" i="21"/>
  <c r="K28" i="21" s="1"/>
  <c r="B28" i="21" s="1"/>
  <c r="F32" i="21"/>
  <c r="F14" i="21" s="1"/>
  <c r="F33" i="21"/>
  <c r="F34" i="21" s="1"/>
  <c r="A43" i="21"/>
  <c r="B44" i="21"/>
  <c r="Z1" i="20"/>
  <c r="E49" i="20" s="1"/>
  <c r="A62" i="20"/>
  <c r="F6" i="19"/>
  <c r="F7" i="19"/>
  <c r="F8" i="19"/>
  <c r="F9" i="19"/>
  <c r="F10" i="19"/>
  <c r="F11" i="19"/>
  <c r="F12" i="19"/>
  <c r="F13" i="19"/>
  <c r="F14" i="19"/>
  <c r="F15" i="19"/>
  <c r="E6" i="18"/>
  <c r="E7" i="18"/>
  <c r="E8" i="18"/>
  <c r="E9" i="18"/>
  <c r="E10" i="18"/>
  <c r="E11" i="18"/>
  <c r="E12" i="18"/>
  <c r="E13" i="18"/>
  <c r="E14" i="18"/>
  <c r="E15" i="18"/>
  <c r="E6" i="17"/>
  <c r="E7" i="17"/>
  <c r="E8" i="17"/>
  <c r="E9" i="17"/>
  <c r="E10" i="17"/>
  <c r="E11" i="17"/>
  <c r="E12" i="17"/>
  <c r="E13" i="17"/>
  <c r="E14" i="17"/>
  <c r="E15" i="17"/>
  <c r="D22" i="14"/>
  <c r="K14" i="12"/>
  <c r="D14" i="22" s="1"/>
  <c r="O14" i="12"/>
  <c r="X6" i="4"/>
  <c r="B7" i="4"/>
  <c r="B14" i="4"/>
  <c r="B15" i="4"/>
  <c r="E33" i="4"/>
  <c r="B2" i="2"/>
  <c r="B1" i="4" s="1"/>
  <c r="K31" i="22" l="1"/>
  <c r="N33" i="22"/>
  <c r="O32" i="22"/>
  <c r="O37" i="22"/>
  <c r="N34" i="22"/>
  <c r="J37" i="22"/>
  <c r="K36" i="22"/>
  <c r="D20" i="22"/>
  <c r="F20" i="22" s="1"/>
  <c r="E16" i="18"/>
  <c r="J34" i="22"/>
  <c r="J33" i="22"/>
  <c r="N31" i="22"/>
  <c r="E50" i="20"/>
  <c r="E16" i="17"/>
  <c r="B26" i="21"/>
  <c r="O36" i="22"/>
  <c r="F16" i="19"/>
  <c r="F36" i="21"/>
  <c r="F18" i="21" s="1"/>
  <c r="A1" i="20"/>
  <c r="A1" i="14"/>
  <c r="A1" i="12"/>
  <c r="Z2" i="20"/>
  <c r="C15" i="20"/>
  <c r="A38" i="22"/>
  <c r="A3" i="12"/>
  <c r="A3" i="14"/>
  <c r="B2" i="4"/>
  <c r="A7" i="14"/>
  <c r="A7" i="12"/>
  <c r="D4" i="22"/>
  <c r="F15" i="21"/>
  <c r="F33" i="22"/>
  <c r="F15" i="22" s="1"/>
  <c r="D15" i="22"/>
  <c r="F23" i="22" s="1"/>
  <c r="F22" i="22"/>
  <c r="F35" i="21"/>
  <c r="F16" i="21" s="1"/>
  <c r="O35" i="22"/>
  <c r="K35" i="22"/>
  <c r="K32" i="22"/>
  <c r="I39" i="22" l="1"/>
  <c r="I41" i="22"/>
  <c r="I40" i="22"/>
  <c r="D16" i="14"/>
  <c r="D7" i="21" s="1"/>
  <c r="F7" i="21" s="1"/>
  <c r="D14" i="14"/>
  <c r="F37" i="21"/>
  <c r="F38" i="21" s="1"/>
  <c r="F17" i="21" s="1"/>
  <c r="F19" i="21" s="1"/>
  <c r="AG6" i="20"/>
  <c r="AG7" i="20"/>
  <c r="AG8" i="20" s="1"/>
  <c r="AG9" i="20"/>
  <c r="D18" i="22"/>
  <c r="A6" i="14"/>
  <c r="A6" i="12"/>
  <c r="C48" i="20"/>
  <c r="B49" i="20"/>
  <c r="F48" i="20"/>
  <c r="B51" i="20"/>
  <c r="B50" i="20"/>
  <c r="H11" i="21" l="1"/>
  <c r="D11" i="21" s="1"/>
  <c r="F11" i="21" s="1"/>
  <c r="D7" i="22"/>
  <c r="F7" i="22" s="1"/>
  <c r="B39" i="20"/>
  <c r="D8" i="22"/>
  <c r="F8" i="22" s="1"/>
  <c r="D8" i="21"/>
  <c r="F8" i="21" s="1"/>
  <c r="D15" i="21"/>
  <c r="L25" i="21" s="1"/>
  <c r="K25" i="21" s="1"/>
  <c r="B25" i="21" s="1"/>
  <c r="D6" i="21"/>
  <c r="D6" i="22"/>
  <c r="F6" i="21" l="1"/>
  <c r="F10" i="21" s="1"/>
  <c r="D10" i="21"/>
  <c r="F6" i="22"/>
  <c r="F10" i="22" s="1"/>
  <c r="D10" i="22"/>
  <c r="F35" i="22"/>
  <c r="F36" i="22" s="1"/>
  <c r="F16" i="22" s="1"/>
  <c r="F20" i="21" l="1"/>
  <c r="F12" i="21"/>
  <c r="D12" i="22"/>
  <c r="D19" i="22"/>
  <c r="D14" i="21"/>
  <c r="F12" i="22"/>
  <c r="F19" i="22"/>
  <c r="D12" i="21"/>
  <c r="D19" i="21" l="1"/>
  <c r="D20" i="21" s="1"/>
  <c r="L24" i="21"/>
  <c r="K24" i="21" s="1"/>
  <c r="B24" i="21" s="1"/>
  <c r="A1" i="23"/>
  <c r="A7" i="23" l="1"/>
  <c r="B7" i="23" s="1"/>
  <c r="D7" i="23" s="1"/>
  <c r="A8" i="23"/>
  <c r="B8" i="23" s="1"/>
  <c r="D8" i="23" s="1"/>
  <c r="A9" i="23"/>
  <c r="B9" i="23" s="1"/>
  <c r="D9" i="23" s="1"/>
  <c r="A10" i="23"/>
  <c r="B10" i="23" s="1"/>
  <c r="D10" i="23" s="1"/>
  <c r="A11" i="23"/>
  <c r="B11" i="23" s="1"/>
  <c r="D11" i="23" s="1"/>
  <c r="A6" i="23"/>
  <c r="B6" i="23" s="1"/>
  <c r="A4" i="23" l="1"/>
  <c r="D20" i="14"/>
  <c r="D24" i="14" s="1"/>
</calcChain>
</file>

<file path=xl/sharedStrings.xml><?xml version="1.0" encoding="utf-8"?>
<sst xmlns="http://schemas.openxmlformats.org/spreadsheetml/2006/main" count="618" uniqueCount="429">
  <si>
    <t>Package Name</t>
  </si>
  <si>
    <t>Package Code</t>
  </si>
  <si>
    <t>Civil Works</t>
  </si>
  <si>
    <t>Specification No.</t>
  </si>
  <si>
    <t>REV_01</t>
  </si>
  <si>
    <t>Price Schedules</t>
  </si>
  <si>
    <t>Fill up only green shaded cells in Sch-1, Sch-2, Sch-3 and Bid Form of price bid</t>
  </si>
  <si>
    <t/>
  </si>
  <si>
    <t>All the cells in Sch-5 &amp; Sch-6 are auto filled, therefore no cell is required to be filled up there.</t>
  </si>
  <si>
    <t>Instructions / error messages, if any, will be displayed automatically  after selecting the cell.</t>
  </si>
  <si>
    <t>After filling up all the schedues, save the file, take print out of all the schedules and Bid form and sign &amp; stamp and submit them as hard copy of the 2nd envelope (Price part) of the bid. Also ensure to submit the soft copy of the the same file on CD/ DVD.</t>
  </si>
  <si>
    <t>I</t>
  </si>
  <si>
    <t>While filling up the worksheets following may please be observed :</t>
  </si>
  <si>
    <t>(i)</t>
  </si>
  <si>
    <t>Fill up only green shaded cells.</t>
  </si>
  <si>
    <t>(ii)</t>
  </si>
  <si>
    <t>Certain data type entries have been restricted, such as Numeric values or limits of numeric values.</t>
  </si>
  <si>
    <t>(iii)</t>
  </si>
  <si>
    <t>Select only the options provided in pull down menus.</t>
  </si>
  <si>
    <t>(iv)</t>
  </si>
  <si>
    <t>Do not link any cell of this work book with any other work book.</t>
  </si>
  <si>
    <t>(v)</t>
  </si>
  <si>
    <t>Do not use copy &amp; paste or cut &amp; paste options for filling up the data.</t>
  </si>
  <si>
    <t>(vi)</t>
  </si>
  <si>
    <t>Do not reformat any of the cell of the work book.</t>
  </si>
  <si>
    <t>II</t>
  </si>
  <si>
    <t>This Workbook consists of following worksheets :</t>
  </si>
  <si>
    <t xml:space="preserve">Cover : </t>
  </si>
  <si>
    <t>Opening page of the workbook.</t>
  </si>
  <si>
    <t>Names of Bidder :</t>
  </si>
  <si>
    <t>●</t>
  </si>
  <si>
    <t>Select Sole Bidder or JV (Joint Venture) from the pull down menu. Do not leave this cell blank.</t>
  </si>
  <si>
    <t>Select nos. of the JV Partners other than the Lead Partner from drop down menu.</t>
  </si>
  <si>
    <r>
      <t>In case of JV partners more than 2, enter details of 3</t>
    </r>
    <r>
      <rPr>
        <vertAlign val="superscript"/>
        <sz val="12"/>
        <rFont val="Book Antiqua"/>
        <family val="1"/>
      </rPr>
      <t>rd</t>
    </r>
    <r>
      <rPr>
        <sz val="12"/>
        <rFont val="Book Antiqua"/>
        <family val="1"/>
      </rPr>
      <t xml:space="preserve"> &amp; more partners along with details of 2</t>
    </r>
    <r>
      <rPr>
        <vertAlign val="superscript"/>
        <sz val="12"/>
        <rFont val="Book Antiqua"/>
        <family val="1"/>
      </rPr>
      <t>nd</t>
    </r>
    <r>
      <rPr>
        <sz val="12"/>
        <rFont val="Book Antiqua"/>
        <family val="1"/>
      </rPr>
      <t xml:space="preserve"> partner.</t>
    </r>
  </si>
  <si>
    <t>Fill up names and address of the Sole Bidder and /or Joint Venture.</t>
  </si>
  <si>
    <t>Fill up date in dd-mmm-yyyy format from drop down menu.</t>
  </si>
  <si>
    <t>Click for proceed given at the right top of the worksheet and go to Sch-3.</t>
  </si>
  <si>
    <t>Sch-1 (Ex-works Prices) :</t>
  </si>
  <si>
    <t>Fill up unit rates for all the items in numeric values greater than 0 (zero). If unit rate is left blank, the corresponding item shall be deemed to be included in the total price.</t>
  </si>
  <si>
    <t>Corresponding cell for mode of transaction shall be come enable only after filling up the unit rate, therefore first fill up the unit rate and then mode of transaction for the corresponding item.</t>
  </si>
  <si>
    <t>Total amount shall get calculated automatically.</t>
  </si>
  <si>
    <t>Type Test charges shall appear automatically after filling up Sch-7 appropriately.</t>
  </si>
  <si>
    <t>Sch-2 (Freight &amp; Insurance Charges) :</t>
  </si>
  <si>
    <t>Sch-1 (Service Contract) :</t>
  </si>
  <si>
    <t>Sch-4 (Training  Charges) :</t>
  </si>
  <si>
    <t>Not applicable, hence no cell is required to be filled up.</t>
  </si>
  <si>
    <t>Sch-2 (Summary of Taxes and Duties applicable on the Goods and Services) :</t>
  </si>
  <si>
    <t>No cell is required to be filled in by the bidder in this worksheet.</t>
  </si>
  <si>
    <t>Sch -3 :</t>
  </si>
  <si>
    <t xml:space="preserve">Summary of all the Schedules without considering discount (mentioned in the work sheet discount) shall be displayed automatically. </t>
  </si>
  <si>
    <t>Sch-7 (Type Test Charges) :</t>
  </si>
  <si>
    <t>Fill up the rates &amp; location where type tests are proposed.</t>
  </si>
  <si>
    <t>Total of this Sch-7 shall automatically appear in Sch-1.</t>
  </si>
  <si>
    <t>Bid from of price bid :</t>
  </si>
  <si>
    <t>Fill up ref. no. as bidder's ref no. of this letter.</t>
  </si>
  <si>
    <t xml:space="preserve">This letter shall consider the net price as per Sch-6 (After Discount). </t>
  </si>
  <si>
    <t xml:space="preserve">Fill up names &amp; Designation of the representatives of other JV partner(s) if the bidder is JV (Joint Venture) . </t>
  </si>
  <si>
    <t>Fill up additional information as required.</t>
  </si>
  <si>
    <t>* * *</t>
  </si>
  <si>
    <t>Happy Bidding !</t>
  </si>
  <si>
    <t>Sole Bidder</t>
  </si>
  <si>
    <t>JV (Joint Venture)</t>
  </si>
  <si>
    <t>2 or More</t>
  </si>
  <si>
    <t>Enter following details of the bidder</t>
  </si>
  <si>
    <t>Specify type of Bidder         [Select from drop down menu]</t>
  </si>
  <si>
    <t>Name of Bidder</t>
  </si>
  <si>
    <t>Address of Bidder</t>
  </si>
  <si>
    <t xml:space="preserve">…….. …….. …….. …….. …….. …….. </t>
  </si>
  <si>
    <t>Name of other Partner - 2 (more, if any)</t>
  </si>
  <si>
    <t>Address of other Partner - 2 (more, if any)</t>
  </si>
  <si>
    <t xml:space="preserve">Printed Name </t>
  </si>
  <si>
    <t>Designation</t>
  </si>
  <si>
    <t>email ID of Bid Signatory</t>
  </si>
  <si>
    <t>Mobile No. of Bid Signatory</t>
  </si>
  <si>
    <t>Tel No. of Bid Signatory</t>
  </si>
  <si>
    <t>Fax No. of Bid Signatory</t>
  </si>
  <si>
    <t xml:space="preserve">Date     </t>
  </si>
  <si>
    <t xml:space="preserve">Place     </t>
  </si>
  <si>
    <t>Schedule - 3</t>
  </si>
  <si>
    <t>As per Lum-sum</t>
  </si>
  <si>
    <t>(SCHEDULE OF RATES AND PRICES )</t>
  </si>
  <si>
    <t>AS per Percent</t>
  </si>
  <si>
    <t>As per lum-sum on Sch-3</t>
  </si>
  <si>
    <t>To:</t>
  </si>
  <si>
    <t>As per Percent on Sch-3</t>
  </si>
  <si>
    <t>C&amp;M Department</t>
  </si>
  <si>
    <t>Total Discount</t>
  </si>
  <si>
    <t>Name        :</t>
  </si>
  <si>
    <t>Power Grid Corporation of India Ltd.</t>
  </si>
  <si>
    <t>Address    :</t>
  </si>
  <si>
    <t>SR-II, RHQ</t>
  </si>
  <si>
    <t>Singanayakkanahalli, Yelahanka</t>
  </si>
  <si>
    <t>Multipackage lum-sum</t>
  </si>
  <si>
    <t>Bangalore</t>
  </si>
  <si>
    <t>Amount after Discount (Rs.)</t>
  </si>
  <si>
    <t>Dis Alert</t>
  </si>
  <si>
    <t>Amount after MPD (Rs.)</t>
  </si>
  <si>
    <t>All Prices are in Indian Rupees.</t>
  </si>
  <si>
    <t>SI. No.</t>
  </si>
  <si>
    <t>SAC (Service Accounting Codes)</t>
  </si>
  <si>
    <t>Whether SAC in column '2’ is confirmed. If not  indicate applicable the SAC *</t>
  </si>
  <si>
    <t>Rate of GST applicable ( in %)</t>
  </si>
  <si>
    <t>Whether  rate of GST in column ‘ 4 ’ is confirmed. If not  indicate applicable rate of GST *</t>
  </si>
  <si>
    <t>Description</t>
  </si>
  <si>
    <t>Unit</t>
  </si>
  <si>
    <t>Quantity</t>
  </si>
  <si>
    <t xml:space="preserve">Unit Rate in Rs. </t>
  </si>
  <si>
    <t>Total in Rs.</t>
  </si>
  <si>
    <t>GST TAX as confirmed by Bidder</t>
  </si>
  <si>
    <t>Unit Erection Charges</t>
  </si>
  <si>
    <t>Total Erection Charges</t>
  </si>
  <si>
    <t>10 = 8 x 9</t>
  </si>
  <si>
    <t>6 = 4 x 5</t>
  </si>
  <si>
    <t>confirmed</t>
  </si>
  <si>
    <t>Sqm</t>
  </si>
  <si>
    <t xml:space="preserve"> Total </t>
  </si>
  <si>
    <t>Total GST Tax as confirmed by Bidder</t>
  </si>
  <si>
    <t>Grand Total including GST</t>
  </si>
  <si>
    <t>Schedule - 5</t>
  </si>
  <si>
    <t>(SUMMARY OF TAXES &amp; DUTIES APPLICABLE ON PLANT &amp; EQUIPMENT)</t>
  </si>
  <si>
    <t>Name     :</t>
  </si>
  <si>
    <t>Address :</t>
  </si>
  <si>
    <t>Sl. No.</t>
  </si>
  <si>
    <t>Item Nos.</t>
  </si>
  <si>
    <t>Total Price (INR)</t>
  </si>
  <si>
    <t>After Discount</t>
  </si>
  <si>
    <t>After MPDiscount</t>
  </si>
  <si>
    <t>1</t>
  </si>
  <si>
    <t>TOTAL GST ON Service</t>
  </si>
  <si>
    <t>Excise Duty</t>
  </si>
  <si>
    <t>Total GST for Supply of Services between the Contractor and the Employer (identified in Schedule 1') which are not included in the Unit price as per the provision of the Bidding Documents, as applicable.</t>
  </si>
  <si>
    <t>TOTAL GST ON GOODS</t>
  </si>
  <si>
    <t>Total GST on AMC charges</t>
  </si>
  <si>
    <t xml:space="preserve">Date         : </t>
  </si>
  <si>
    <t>Printed Name   :</t>
  </si>
  <si>
    <t>Place        :</t>
  </si>
  <si>
    <t>Designation   :</t>
  </si>
  <si>
    <t>Schedule - 6</t>
  </si>
  <si>
    <t>(GRAND SUMMARY)</t>
  </si>
  <si>
    <t>TOTAL SCHEDULE NO. 1</t>
  </si>
  <si>
    <t>Ex-works price of Plant and Equipment</t>
  </si>
  <si>
    <t>2</t>
  </si>
  <si>
    <t>TOTAL SCHEDULE NO. 2</t>
  </si>
  <si>
    <t>RATES AND PRICES : FREIGHT &amp; INSURANCE CHARGES</t>
  </si>
  <si>
    <t>TOTAL SCHEDULE NO. 3</t>
  </si>
  <si>
    <t xml:space="preserve">Service/ Installation </t>
  </si>
  <si>
    <t>TOTAL SCHEDULE NO. 5</t>
  </si>
  <si>
    <t>GST</t>
  </si>
  <si>
    <t>6</t>
  </si>
  <si>
    <t>TOTAL SCHEDULE NO. 7</t>
  </si>
  <si>
    <r>
      <t xml:space="preserve">Type Test Charges 
</t>
    </r>
    <r>
      <rPr>
        <sz val="10"/>
        <rFont val="Book Antiqua"/>
        <family val="1"/>
      </rPr>
      <t>[Total of this Schedule is included in Schedule - 1 above.]</t>
    </r>
  </si>
  <si>
    <t>GRAND TOTAL [1+2]</t>
  </si>
  <si>
    <t xml:space="preserve">Date          : </t>
  </si>
  <si>
    <t>Place         :</t>
  </si>
  <si>
    <t>Details of Octroi</t>
  </si>
  <si>
    <t>Sl No.</t>
  </si>
  <si>
    <t>Description of Items</t>
  </si>
  <si>
    <t>Amount on which Octroi is applicable</t>
  </si>
  <si>
    <t>Rate of Octroi</t>
  </si>
  <si>
    <t>Octroi</t>
  </si>
  <si>
    <t>(1)</t>
  </si>
  <si>
    <t>(2)</t>
  </si>
  <si>
    <t>(3)</t>
  </si>
  <si>
    <t>(4)</t>
  </si>
  <si>
    <t>(5) =(3) x (4)</t>
  </si>
  <si>
    <t>Total</t>
  </si>
  <si>
    <t>Details of Entry Tax</t>
  </si>
  <si>
    <t>Amount on which Entry Tax is applicable</t>
  </si>
  <si>
    <t>Rate of Entry Tax</t>
  </si>
  <si>
    <t>Entry Tax</t>
  </si>
  <si>
    <t>Details of Other Taxes &amp; Duties</t>
  </si>
  <si>
    <t>Amount on which Other Taxes &amp; Duties are applicable</t>
  </si>
  <si>
    <t>Description of Taxes &amp; Duties</t>
  </si>
  <si>
    <t>Rate of Taxes &amp; Duties</t>
  </si>
  <si>
    <t>Amount of Taxes &amp; Duties</t>
  </si>
  <si>
    <t>(5)</t>
  </si>
  <si>
    <t>(6) =(3) x (4)</t>
  </si>
  <si>
    <t xml:space="preserve">Bid Form </t>
  </si>
  <si>
    <t>st</t>
  </si>
  <si>
    <t>January</t>
  </si>
  <si>
    <t>nd</t>
  </si>
  <si>
    <t>February</t>
  </si>
  <si>
    <t>BID FORM (Price bid)</t>
  </si>
  <si>
    <t>rd</t>
  </si>
  <si>
    <t>March</t>
  </si>
  <si>
    <t>th</t>
  </si>
  <si>
    <t>April</t>
  </si>
  <si>
    <t>Bid Proposal Ref. No.</t>
  </si>
  <si>
    <t>May</t>
  </si>
  <si>
    <t>Date      :</t>
  </si>
  <si>
    <t>June</t>
  </si>
  <si>
    <t>July</t>
  </si>
  <si>
    <t>August</t>
  </si>
  <si>
    <t>September</t>
  </si>
  <si>
    <t>October</t>
  </si>
  <si>
    <t>November</t>
  </si>
  <si>
    <t>December</t>
  </si>
  <si>
    <t>Name of Contract  :</t>
  </si>
  <si>
    <t>Dear Ladies and/or Gentlemen,</t>
  </si>
  <si>
    <t xml:space="preserve">In continuation of Techno commercial part of our Bid, we hereby submit the price schedules of the Bid, both of which shall be read together and in conjunction with each other, and shall be construed as an integral part of our Bid. Accordingly, we the undersigned, offer to design, manufacture, test, deliver,  under the above-named package in full conformity with the said Bidding Documents </t>
  </si>
  <si>
    <t xml:space="preserve"> as may be determined in accordance with the terms and conditions of the Bidding Documents.</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</si>
  <si>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</si>
  <si>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</si>
  <si>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</si>
  <si>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Schedule 1</t>
  </si>
  <si>
    <t>Plant and Equipment</t>
  </si>
  <si>
    <t>Schedule 2</t>
  </si>
  <si>
    <t>Local Transportation, In-transit Insurance, loading and unloading</t>
  </si>
  <si>
    <t>Schedule 4</t>
  </si>
  <si>
    <t>Training charges for training to be imparted.</t>
  </si>
  <si>
    <t>Schedule 5</t>
  </si>
  <si>
    <t>Taxes and Duties not included in Schedule 1</t>
  </si>
  <si>
    <t>Schedule 6</t>
  </si>
  <si>
    <t>Grand Summary [Schedule 1to 5]</t>
  </si>
  <si>
    <t>Schedule 7</t>
  </si>
  <si>
    <t>Break-up of Type Test Charges for Type Tests to be conducted</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</si>
  <si>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</si>
  <si>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declare that as specified in Clause 11.5, Section –II:ITB, Vol.-I of the Bidding Documents, prices quoted by us in the Price Schedules shall be in line with the bid documents &amp; Contract Agreement.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</si>
  <si>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</si>
  <si>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declare that items left blank in the Schedules will be deemed to have been included in other items. The TOTAL for each Schedule and the TOTAL of Grand Summary shall be deemed to be the total price for executing the Facilities and sections thereof in complete accordance with the Contract, whether or not each individual item has been priced.</t>
  </si>
  <si>
    <t>We confirm that except as otherwise specifically provided our Bid Prices in this Second Envelope include all taxes, duties, levies and charges as may be assessed on us/our Associate (applicable for Foreign Bidder), our Sub-Contractor/Sub-Vendor or their employees by all municipal, state or national government authorities in connection with the Facilities, in and outside of India.</t>
  </si>
  <si>
    <r>
      <t xml:space="preserve">100% of applicable Taxes and Duties i.e </t>
    </r>
    <r>
      <rPr>
        <b/>
        <sz val="11"/>
        <rFont val="Book Antiqua"/>
        <family val="1"/>
      </rPr>
      <t>GST</t>
    </r>
    <r>
      <rPr>
        <sz val="11"/>
        <rFont val="Book Antiqua"/>
        <family val="1"/>
      </rPr>
      <t>, which are payable by the Employer under the Contract, shall be reimbursed by the Employer on production of satisfactory documentary evidence by the Contractor in accordance with the provisions of the Bidding Documents.</t>
    </r>
  </si>
  <si>
    <t>We further understand that notwithstanding 3.0 above, in case of award on us, you shall also bear and pay/reimburse to us, GST applicable on supplies by us to you, imposed on the Plant &amp; Equipment to be incorporated into the Facilities of the Price Schedule in this Second Envelope; by the Indian Laws.</t>
  </si>
  <si>
    <t>We confirm that we have also registered/we shall also get registered in the GST Network with a GSTIN, in all the states where the project is located and the states from which we shall make our supply of goods.</t>
  </si>
  <si>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</si>
  <si>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</si>
  <si>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Thanking you, we remain,</t>
  </si>
  <si>
    <t>Yours faithfully,</t>
  </si>
  <si>
    <t>Signature :</t>
  </si>
  <si>
    <t>Date :</t>
  </si>
  <si>
    <t>Printed Name :</t>
  </si>
  <si>
    <t>Place :</t>
  </si>
  <si>
    <t>Designation :</t>
  </si>
  <si>
    <t>Common Seal :</t>
  </si>
  <si>
    <t>Please provide additional information of the Bidder</t>
  </si>
  <si>
    <t>Business Address                       :</t>
  </si>
  <si>
    <t>Country of Incorporation         :</t>
  </si>
  <si>
    <t>State/Province to be indicated :</t>
  </si>
  <si>
    <t>Name of Principal Officer         :</t>
  </si>
  <si>
    <t>Address of  Principal Officer    :</t>
  </si>
  <si>
    <t>STATEMENT OF QUOTED / CORRECTED PRICES</t>
  </si>
  <si>
    <t>All Figures are in Rupees</t>
  </si>
  <si>
    <t>Bidder</t>
  </si>
  <si>
    <t>Price Component</t>
  </si>
  <si>
    <t>Quoted Price</t>
  </si>
  <si>
    <t>Corrected Price</t>
  </si>
  <si>
    <r>
      <t>TOTAL SCHEDULE NO. 1:</t>
    </r>
    <r>
      <rPr>
        <sz val="11"/>
        <rFont val="Book Antiqua"/>
        <family val="1"/>
      </rPr>
      <t>Ex-Works Price of</t>
    </r>
    <r>
      <rPr>
        <b/>
        <sz val="11"/>
        <rFont val="Book Antiqua"/>
        <family val="1"/>
      </rPr>
      <t xml:space="preserve"> </t>
    </r>
    <r>
      <rPr>
        <sz val="11"/>
        <rFont val="Book Antiqua"/>
        <family val="1"/>
      </rPr>
      <t>Plant and Equipment including Type Test Charges</t>
    </r>
  </si>
  <si>
    <t xml:space="preserve"> </t>
  </si>
  <si>
    <r>
      <t>TOTAL SCHEDULE NO.2:</t>
    </r>
    <r>
      <rPr>
        <sz val="11"/>
        <rFont val="Book Antiqua"/>
        <family val="1"/>
      </rPr>
      <t xml:space="preserve"> Local Transportation, Insurance and other Incidental Services.</t>
    </r>
  </si>
  <si>
    <r>
      <t xml:space="preserve">TOTAL SCHEDULE NO.3: </t>
    </r>
    <r>
      <rPr>
        <sz val="11"/>
        <rFont val="Book Antiqua"/>
        <family val="1"/>
      </rPr>
      <t>Installation Charges</t>
    </r>
  </si>
  <si>
    <r>
      <t xml:space="preserve">TOTAL SCHEDULE NO.4: </t>
    </r>
    <r>
      <rPr>
        <sz val="11"/>
        <rFont val="Book Antiqua"/>
        <family val="1"/>
      </rPr>
      <t>Training Charges</t>
    </r>
  </si>
  <si>
    <t>Not Applicable</t>
  </si>
  <si>
    <r>
      <t>TOTAL BID PRICE:  (</t>
    </r>
    <r>
      <rPr>
        <sz val="11"/>
        <rFont val="Book Antiqua"/>
        <family val="1"/>
      </rPr>
      <t>Excluding Taxes &amp; Duties</t>
    </r>
    <r>
      <rPr>
        <b/>
        <sz val="11"/>
        <rFont val="Book Antiqua"/>
        <family val="1"/>
      </rPr>
      <t>)</t>
    </r>
  </si>
  <si>
    <t xml:space="preserve">DISCOUNT  </t>
  </si>
  <si>
    <r>
      <t xml:space="preserve">NET BID PRICE </t>
    </r>
    <r>
      <rPr>
        <sz val="11"/>
        <rFont val="Book Antiqua"/>
        <family val="1"/>
      </rPr>
      <t>(Excluding Taxes &amp; Duties)</t>
    </r>
  </si>
  <si>
    <t>TAXES &amp; DUTIES PAYABLE ADDITIONALLY</t>
  </si>
  <si>
    <t>A) EXCISE DUTY</t>
  </si>
  <si>
    <t>B) CENTRAL SALES TAX</t>
  </si>
  <si>
    <t>C) VAT</t>
  </si>
  <si>
    <t xml:space="preserve">D) ENTRY TAX / OCTROI </t>
  </si>
  <si>
    <t xml:space="preserve">E) OTHERS </t>
  </si>
  <si>
    <t>F)    TOTAL TAXES &amp; DUTIES</t>
  </si>
  <si>
    <t>TOTAL BID PRICE (INCLUDING TAXES &amp; DUTIES)</t>
  </si>
  <si>
    <r>
      <t xml:space="preserve">TOTAL SCHEDULE NO.7: </t>
    </r>
    <r>
      <rPr>
        <sz val="11"/>
        <rFont val="Book Antiqua"/>
        <family val="1"/>
      </rPr>
      <t>Type Test Charges
[Total of this Schedule is included in Schedule-1 above]</t>
    </r>
  </si>
  <si>
    <t>I)</t>
  </si>
  <si>
    <t>Bidder  has indicated the following taxes and duties additionally applicable for their bid:</t>
  </si>
  <si>
    <t xml:space="preserve">Excise Duty </t>
  </si>
  <si>
    <t xml:space="preserve">CST </t>
  </si>
  <si>
    <t xml:space="preserve">VAT </t>
  </si>
  <si>
    <t>Entry Tax/ Octroi</t>
  </si>
  <si>
    <t xml:space="preserve">Others </t>
  </si>
  <si>
    <t>II)</t>
  </si>
  <si>
    <t>With regard to Entry Tax, it may be  mentioned that the substations covered under the subject pacakge falls in State of MP, where an entry tax @ 2% of Purchase Price is applicable. In view of the above, the taxes and duties inter-alia including entry tax applicable for the bids are calculated :</t>
  </si>
  <si>
    <t>a)</t>
  </si>
  <si>
    <t>Ex-Works Price of Direct Supplies (after discount, if any)</t>
  </si>
  <si>
    <t>Rs.</t>
  </si>
  <si>
    <t>b)</t>
  </si>
  <si>
    <t>Excise Duty, as applicable on (a) above at the rate :</t>
  </si>
  <si>
    <t>c)</t>
  </si>
  <si>
    <t>Amount on which Sales Tax is applicable</t>
  </si>
  <si>
    <t>d)</t>
  </si>
  <si>
    <t>CST, as applicable on (a) + ED (b) above at the rate :</t>
  </si>
  <si>
    <t>e)</t>
  </si>
  <si>
    <t>VAT, as applicable on (a) + ED (b) above at the rate :</t>
  </si>
  <si>
    <t>f)</t>
  </si>
  <si>
    <t>Others [……………………………………………]</t>
  </si>
  <si>
    <t>g)</t>
  </si>
  <si>
    <t>Purchase Price for Entry Tax (Total Ex-Works+F&amp;I+ED+CST+Others)</t>
  </si>
  <si>
    <t>h)</t>
  </si>
  <si>
    <t>Entry Tax, as applicable on (e) above at the rate :</t>
  </si>
  <si>
    <t>Statement of Quoted / Corrected Prices</t>
  </si>
  <si>
    <t>Page</t>
  </si>
  <si>
    <t>Spec. No.</t>
  </si>
  <si>
    <t>B) CENTRAL SALES TAX /VAT</t>
  </si>
  <si>
    <t xml:space="preserve">C) ENTRY TAX / OCTROI </t>
  </si>
  <si>
    <t xml:space="preserve">D) OTHERS </t>
  </si>
  <si>
    <t>E)    TOTAL TAXES &amp; DUTIES</t>
  </si>
  <si>
    <t>CST /VAT</t>
  </si>
  <si>
    <t>Entry Tax / Octroi</t>
  </si>
  <si>
    <t>Bidder has offered following discount(s)</t>
  </si>
  <si>
    <t>III)</t>
  </si>
  <si>
    <r>
      <t xml:space="preserve">With regard to Entry Tax, it may be  mentioned that the substations covered under the subject pacakge falls in State of MP, where an entry tax </t>
    </r>
    <r>
      <rPr>
        <b/>
        <sz val="11"/>
        <color indexed="12"/>
        <rFont val="Book Antiqua"/>
        <family val="1"/>
      </rPr>
      <t>@ 1%</t>
    </r>
    <r>
      <rPr>
        <sz val="11"/>
        <rFont val="Book Antiqua"/>
        <family val="1"/>
      </rPr>
      <t xml:space="preserve"> of Purchase Price is applicable. In view of the above, the taxes and duties inter-alia including entry tax applicable for the bids are calculated :</t>
    </r>
  </si>
  <si>
    <t>Details of dicounts</t>
  </si>
  <si>
    <t>Gross LS</t>
  </si>
  <si>
    <t>Gross %</t>
  </si>
  <si>
    <t>Excise Duty @ 10.3% of (a) above</t>
  </si>
  <si>
    <t>CST / VAT @ 2% of Ex-Works of Direct Supplies (a) + ED (b) above</t>
  </si>
  <si>
    <t>Sch-1 Direct LS</t>
  </si>
  <si>
    <t>Sch-1 Direct %</t>
  </si>
  <si>
    <t>Sch-1 BO LS</t>
  </si>
  <si>
    <t>Sch-1 BO %</t>
  </si>
  <si>
    <t>Sch-2 LS</t>
  </si>
  <si>
    <t>Sch-2 %</t>
  </si>
  <si>
    <r>
      <t xml:space="preserve">Entry Tax </t>
    </r>
    <r>
      <rPr>
        <b/>
        <sz val="11"/>
        <color indexed="12"/>
        <rFont val="Book Antiqua"/>
        <family val="1"/>
      </rPr>
      <t>@ 1%</t>
    </r>
    <r>
      <rPr>
        <sz val="11"/>
        <rFont val="Book Antiqua"/>
        <family val="1"/>
      </rPr>
      <t xml:space="preserve"> of (e) above</t>
    </r>
  </si>
  <si>
    <t>Sch-3 LS</t>
  </si>
  <si>
    <t>Sch-3 %</t>
  </si>
  <si>
    <t>Sch-7 LS</t>
  </si>
  <si>
    <t>Sch-7 %</t>
  </si>
  <si>
    <t>Different Manner</t>
  </si>
  <si>
    <t>Text for Discount</t>
  </si>
  <si>
    <t>One</t>
  </si>
  <si>
    <t>Two</t>
  </si>
  <si>
    <t>Three</t>
  </si>
  <si>
    <t>Four</t>
  </si>
  <si>
    <t>Five</t>
  </si>
  <si>
    <t>Six</t>
  </si>
  <si>
    <t>Seven</t>
  </si>
  <si>
    <t>Eight</t>
  </si>
  <si>
    <t>Nine</t>
  </si>
  <si>
    <t>Ten</t>
  </si>
  <si>
    <t>Eleven</t>
  </si>
  <si>
    <t>Twelve</t>
  </si>
  <si>
    <t>Thirteen</t>
  </si>
  <si>
    <t>Fourteen</t>
  </si>
  <si>
    <t>Fifteen</t>
  </si>
  <si>
    <t>Sixteen</t>
  </si>
  <si>
    <t>Seventeen</t>
  </si>
  <si>
    <t>Eighteen</t>
  </si>
  <si>
    <t>Nineteen</t>
  </si>
  <si>
    <t>Twenty</t>
  </si>
  <si>
    <t>Twenty One</t>
  </si>
  <si>
    <t>Twenty Two</t>
  </si>
  <si>
    <t>Twenty Three</t>
  </si>
  <si>
    <t>Twenty Four</t>
  </si>
  <si>
    <t>Twenty Five</t>
  </si>
  <si>
    <t>Twenty Six</t>
  </si>
  <si>
    <t>Twenty Seven</t>
  </si>
  <si>
    <t>Twenty Eight</t>
  </si>
  <si>
    <t>Twenty Nine</t>
  </si>
  <si>
    <t>Thirty</t>
  </si>
  <si>
    <t>Thirty One</t>
  </si>
  <si>
    <t>Thirty Two</t>
  </si>
  <si>
    <t>Thirty Three</t>
  </si>
  <si>
    <t>Thirty Four</t>
  </si>
  <si>
    <t>Thirty Five</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</si>
  <si>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</si>
  <si>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</si>
  <si>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</si>
  <si>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</si>
  <si>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</si>
  <si>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</si>
  <si>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</si>
  <si>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</si>
  <si>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</si>
  <si>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</si>
  <si>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</si>
  <si>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</si>
  <si>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</si>
  <si>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</si>
  <si>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</si>
  <si>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</si>
  <si>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</si>
  <si>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</si>
  <si>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</si>
  <si>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</si>
  <si>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</si>
  <si>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</si>
  <si>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</si>
  <si>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</si>
  <si>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</si>
  <si>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</si>
  <si>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</si>
  <si>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</si>
  <si>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</si>
  <si>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</si>
  <si>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</si>
  <si>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</si>
  <si>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</si>
  <si>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</si>
  <si>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</si>
  <si>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</si>
  <si>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</si>
  <si>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</si>
  <si>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</si>
  <si>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</si>
  <si>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</si>
  <si>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</si>
  <si>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</si>
  <si>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</si>
  <si>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</si>
  <si>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</si>
  <si>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</si>
  <si>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</si>
  <si>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</si>
  <si>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</si>
  <si>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</si>
  <si>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</si>
  <si>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</si>
  <si>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</si>
  <si>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</si>
  <si>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</si>
  <si>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</si>
  <si>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</si>
  <si>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</si>
  <si>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</si>
  <si>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</si>
  <si>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</si>
  <si>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</si>
  <si>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</si>
  <si>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</si>
  <si>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Engagement of comprehensive architectural and structural consultant for construction of office building cum transit camp at Chennai under SR-II region of POWERGRID</t>
  </si>
  <si>
    <t>SR-II/C&amp;M/WC-4528/2025</t>
  </si>
  <si>
    <t>Comprehensive Architectural, Structural, Engg design service of Building and services including preparation of detailed architectural drawings, structural working drawings, estimate, BoQ, Technical specification, tender documents, Key diagrams etc. from concept to completion stage as per the scope and details of Technical specifications and special conditions for Chennai office cum transit camp.</t>
  </si>
  <si>
    <t>For stilt floor</t>
  </si>
  <si>
    <t>a</t>
  </si>
  <si>
    <t xml:space="preserve"> Ref</t>
  </si>
  <si>
    <t>Office cum transit camp</t>
  </si>
  <si>
    <t>For Ground and other subsequent floors</t>
  </si>
  <si>
    <t xml:space="preserve">Office cum transit camp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</si>
</sst>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_(* #,##0.00_);_(* \(#,##0.00\);_(* &quot;-&quot;??_);_(@_)"/>
    <numFmt numFmtId="165" formatCode="0.0"/>
    <numFmt numFmtId="166" formatCode="0.000"/>
    <numFmt numFmtId="167" formatCode="#,##0.0"/>
    <numFmt numFmtId="168" formatCode="_-&quot;£&quot;* #,##0.00_-;\-&quot;£&quot;* #,##0.00_-;_-&quot;£&quot;* &quot;-&quot;??_-;_-@_-"/>
    <numFmt numFmtId="169" formatCode="&quot;\&quot;#,##0.00;[Red]\-&quot;\&quot;#,##0.00"/>
    <numFmt numFmtId="170" formatCode="#,##0.000_);\(#,##0.000\)"/>
    <numFmt numFmtId="171" formatCode="0.0_)"/>
    <numFmt numFmtId="172" formatCode=";;"/>
    <numFmt numFmtId="173" formatCode="&quot; &quot;@"/>
    <numFmt numFmtId="174" formatCode="[$-409]dd\-mmm\-yy;@"/>
    <numFmt numFmtId="175" formatCode="_(* #,##0_);_(* \(#,##0\);_(* &quot;-&quot;??_);_(@_)"/>
  </numFmts>
  <fonts count="66">
    <font>
      <sz val="11"/>
      <name val="Book Antiqua"/>
      <family val="1"/>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2"/>
      <name val="Book Antiqua"/>
      <family val="1"/>
    </font>
    <font>
      <b/>
      <sz val="12"/>
      <name val="Book Antiqua"/>
      <family val="1"/>
    </font>
    <font>
      <sz val="14"/>
      <name val="AngsanaUPC"/>
      <family val="1"/>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b/>
      <sz val="11"/>
      <name val="Book Antiqua"/>
      <family val="1"/>
    </font>
    <font>
      <sz val="11"/>
      <name val="Book Antiqua"/>
      <family val="1"/>
    </font>
    <font>
      <sz val="10"/>
      <name val="Book Antiqua"/>
      <family val="1"/>
    </font>
    <font>
      <sz val="12"/>
      <name val="Arial"/>
      <family val="2"/>
    </font>
    <font>
      <b/>
      <sz val="12"/>
      <color indexed="12"/>
      <name val="Book Antiqua"/>
      <family val="1"/>
    </font>
    <font>
      <b/>
      <u/>
      <sz val="12"/>
      <name val="Book Antiqua"/>
      <family val="1"/>
    </font>
    <font>
      <b/>
      <sz val="16"/>
      <color indexed="12"/>
      <name val="Book Antiqua"/>
      <family val="1"/>
    </font>
    <font>
      <b/>
      <sz val="10"/>
      <name val="Book Antiqua"/>
      <family val="1"/>
    </font>
    <font>
      <sz val="11"/>
      <color indexed="12"/>
      <name val="Book Antiqua"/>
      <family val="1"/>
    </font>
    <font>
      <b/>
      <sz val="16"/>
      <color indexed="12"/>
      <name val="Arial"/>
      <family val="2"/>
    </font>
    <font>
      <b/>
      <sz val="11"/>
      <color indexed="9"/>
      <name val="Book Antiqua"/>
      <family val="1"/>
    </font>
    <font>
      <sz val="8"/>
      <name val="Book Antiqua"/>
      <family val="1"/>
    </font>
    <font>
      <b/>
      <sz val="14"/>
      <color indexed="9"/>
      <name val="Book Antiqua"/>
      <family val="1"/>
    </font>
    <font>
      <sz val="11"/>
      <color indexed="9"/>
      <name val="Book Antiqua"/>
      <family val="1"/>
    </font>
    <font>
      <sz val="10"/>
      <name val="Book Antiqua"/>
      <family val="1"/>
    </font>
    <font>
      <sz val="8"/>
      <name val="Book Antiqua"/>
      <family val="1"/>
    </font>
    <font>
      <sz val="10"/>
      <name val="Arial"/>
      <family val="2"/>
    </font>
    <font>
      <sz val="12"/>
      <color indexed="9"/>
      <name val="Book Antiqua"/>
      <family val="1"/>
    </font>
    <font>
      <b/>
      <sz val="11"/>
      <color indexed="12"/>
      <name val="Book Antiqua"/>
      <family val="1"/>
    </font>
    <font>
      <sz val="10"/>
      <color indexed="9"/>
      <name val="Book Antiqua"/>
      <family val="1"/>
    </font>
    <font>
      <b/>
      <sz val="14"/>
      <name val="Book Antiqua"/>
      <family val="1"/>
    </font>
    <font>
      <b/>
      <sz val="12"/>
      <color indexed="9"/>
      <name val="Book Antiqua"/>
      <family val="1"/>
    </font>
    <font>
      <sz val="10"/>
      <color indexed="9"/>
      <name val="Arial"/>
      <family val="2"/>
    </font>
    <font>
      <b/>
      <sz val="12"/>
      <color indexed="16"/>
      <name val="Book Antiqua"/>
      <family val="1"/>
    </font>
    <font>
      <sz val="18"/>
      <color indexed="10"/>
      <name val="Book Antiqua"/>
      <family val="1"/>
    </font>
    <font>
      <b/>
      <sz val="14"/>
      <color indexed="12"/>
      <name val="Book Antiqua"/>
      <family val="1"/>
    </font>
    <font>
      <sz val="11"/>
      <name val="Book Antiqua"/>
      <family val="1"/>
    </font>
    <font>
      <sz val="10"/>
      <color indexed="9"/>
      <name val="Wingdings 3"/>
      <family val="1"/>
      <charset val="2"/>
    </font>
    <font>
      <sz val="1"/>
      <color indexed="9"/>
      <name val="Book Antiqua"/>
      <family val="1"/>
    </font>
    <font>
      <vertAlign val="superscript"/>
      <sz val="12"/>
      <name val="Book Antiqua"/>
      <family val="1"/>
    </font>
    <font>
      <sz val="11"/>
      <color indexed="8"/>
      <name val="Book Antiqua"/>
      <family val="1"/>
    </font>
    <font>
      <sz val="9"/>
      <name val="Book Antiqua"/>
      <family val="1"/>
    </font>
    <font>
      <sz val="12"/>
      <color indexed="56"/>
      <name val="Book Antiqua"/>
      <family val="1"/>
    </font>
    <font>
      <sz val="14"/>
      <name val="AngsanaUPC"/>
      <family val="1"/>
    </font>
    <font>
      <sz val="10"/>
      <color indexed="10"/>
      <name val="Arial"/>
      <family val="2"/>
    </font>
    <font>
      <u/>
      <sz val="9"/>
      <color indexed="12"/>
      <name val="Arial"/>
      <family val="2"/>
    </font>
    <font>
      <sz val="7"/>
      <name val="Small Fonts"/>
      <family val="2"/>
    </font>
    <font>
      <u/>
      <sz val="9"/>
      <color indexed="36"/>
      <name val="Arial"/>
      <family val="2"/>
    </font>
    <font>
      <sz val="11"/>
      <color indexed="8"/>
      <name val="Calibri"/>
      <family val="2"/>
    </font>
    <font>
      <sz val="14"/>
      <name val="AngsanaUPC"/>
      <family val="1"/>
      <charset val="222"/>
    </font>
    <font>
      <b/>
      <sz val="15"/>
      <color rgb="FFFF0000"/>
      <name val="Book Antiqua"/>
      <family val="1"/>
    </font>
    <font>
      <b/>
      <sz val="15"/>
      <color rgb="FFFF0000"/>
      <name val="Times New Roman"/>
      <family val="1"/>
    </font>
    <font>
      <b/>
      <sz val="14"/>
      <color rgb="FFFF0000"/>
      <name val="Book Antiqua"/>
      <family val="1"/>
    </font>
    <font>
      <sz val="12"/>
      <color indexed="8"/>
      <name val="Book Antiqua"/>
      <family val="1"/>
    </font>
    <font>
      <b/>
      <sz val="12"/>
      <color theme="1"/>
      <name val="Book Antiqua"/>
      <family val="1"/>
    </font>
    <font>
      <sz val="10"/>
      <color rgb="FF000000"/>
      <name val="Arial"/>
      <family val="2"/>
    </font>
    <font>
      <sz val="12"/>
      <color theme="1"/>
      <name val="Book Antiqua"/>
      <family val="1"/>
    </font>
    <font>
      <sz val="11"/>
      <name val="Calibri"/>
      <family val="2"/>
      <scheme val="minor"/>
    </font>
    <font>
      <sz val="12"/>
      <color rgb="FF000000"/>
      <name val="Book Antiqua"/>
      <family val="1"/>
    </font>
    <font>
      <sz val="12"/>
      <color rgb="FF000000"/>
      <name val="Arial"/>
      <family val="2"/>
    </font>
  </fonts>
  <fills count="12">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2"/>
        <bgColor indexed="64"/>
      </patternFill>
    </fill>
    <fill>
      <patternFill patternType="solid">
        <fgColor indexed="22"/>
        <bgColor indexed="64"/>
      </patternFill>
    </fill>
    <fill>
      <patternFill patternType="solid">
        <fgColor indexed="44"/>
        <bgColor indexed="64"/>
      </patternFill>
    </fill>
    <fill>
      <patternFill patternType="solid">
        <fgColor indexed="1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s>
  <borders count="35">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style="thin">
        <color rgb="FF000000"/>
      </left>
      <right style="thin">
        <color rgb="FF000000"/>
      </right>
      <top style="thin">
        <color rgb="FF000000"/>
      </top>
      <bottom style="thin">
        <color rgb="FF000000"/>
      </bottom>
      <diagonal/>
    </border>
  </borders>
  <cellStyleXfs count="238">
    <xf numFmtId="0" fontId="0" fillId="0" borderId="0"/>
    <xf numFmtId="9" fontId="8" fillId="0" borderId="0"/>
    <xf numFmtId="9" fontId="49" fillId="0" borderId="0"/>
    <xf numFmtId="9" fontId="8" fillId="0" borderId="0"/>
    <xf numFmtId="9" fontId="55" fillId="0" borderId="0"/>
    <xf numFmtId="9" fontId="8" fillId="0" borderId="0"/>
    <xf numFmtId="168" fontId="3" fillId="0" borderId="0" applyFont="0" applyFill="0" applyBorder="0" applyAlignment="0" applyProtection="0"/>
    <xf numFmtId="171" fontId="3" fillId="0" borderId="0" applyFont="0" applyFill="0" applyBorder="0" applyAlignment="0" applyProtection="0"/>
    <xf numFmtId="170" fontId="3" fillId="0" borderId="0" applyFont="0" applyFill="0" applyBorder="0" applyAlignment="0" applyProtection="0"/>
    <xf numFmtId="172" fontId="3" fillId="0" borderId="0" applyFont="0" applyFill="0" applyBorder="0" applyAlignment="0" applyProtection="0"/>
    <xf numFmtId="0" fontId="9" fillId="0" borderId="0"/>
    <xf numFmtId="164" fontId="3" fillId="0" borderId="0" applyFont="0" applyFill="0" applyBorder="0" applyAlignment="0" applyProtection="0"/>
    <xf numFmtId="169" fontId="3" fillId="0" borderId="0"/>
    <xf numFmtId="169" fontId="32" fillId="0" borderId="0"/>
    <xf numFmtId="169" fontId="3" fillId="0" borderId="0"/>
    <xf numFmtId="169" fontId="32" fillId="0" borderId="0"/>
    <xf numFmtId="169" fontId="3" fillId="0" borderId="0"/>
    <xf numFmtId="169" fontId="32" fillId="0" borderId="0"/>
    <xf numFmtId="169" fontId="3" fillId="0" borderId="0"/>
    <xf numFmtId="169" fontId="32" fillId="0" borderId="0"/>
    <xf numFmtId="169" fontId="3" fillId="0" borderId="0"/>
    <xf numFmtId="169" fontId="32" fillId="0" borderId="0"/>
    <xf numFmtId="169" fontId="3" fillId="0" borderId="0"/>
    <xf numFmtId="169" fontId="32" fillId="0" borderId="0"/>
    <xf numFmtId="169" fontId="3" fillId="0" borderId="0"/>
    <xf numFmtId="169" fontId="32" fillId="0" borderId="0"/>
    <xf numFmtId="169" fontId="3" fillId="0" borderId="0"/>
    <xf numFmtId="169" fontId="32" fillId="0" borderId="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7" fontId="10" fillId="0" borderId="1">
      <alignment horizontal="right"/>
    </xf>
    <xf numFmtId="167" fontId="50" fillId="0" borderId="1">
      <alignment horizontal="right"/>
    </xf>
    <xf numFmtId="167" fontId="10" fillId="0" borderId="1">
      <alignment horizontal="right"/>
    </xf>
    <xf numFmtId="0" fontId="5" fillId="0" borderId="2" applyNumberFormat="0" applyAlignment="0" applyProtection="0">
      <alignment horizontal="left" vertical="center"/>
    </xf>
    <xf numFmtId="0" fontId="5" fillId="0" borderId="3">
      <alignment horizontal="left" vertical="center"/>
    </xf>
    <xf numFmtId="0" fontId="1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37" fontId="12" fillId="0" borderId="0"/>
    <xf numFmtId="37" fontId="52" fillId="0" borderId="0"/>
    <xf numFmtId="37" fontId="12" fillId="0" borderId="0"/>
    <xf numFmtId="166" fontId="3" fillId="0" borderId="0"/>
    <xf numFmtId="166" fontId="32" fillId="0" borderId="0"/>
    <xf numFmtId="0" fontId="3"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0" fontId="32" fillId="0" borderId="0"/>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0" fontId="54" fillId="0" borderId="0"/>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xf numFmtId="0" fontId="3" fillId="0" borderId="0" applyNumberFormat="0" applyFont="0" applyFill="0" applyBorder="0" applyAlignment="0" applyProtection="0">
      <alignment vertical="top"/>
    </xf>
    <xf numFmtId="0" fontId="17" fillId="0" borderId="0"/>
    <xf numFmtId="0" fontId="32" fillId="0" borderId="0" applyNumberFormat="0" applyFont="0" applyFill="0" applyBorder="0" applyAlignment="0" applyProtection="0">
      <alignment vertical="top"/>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7" fillId="0" borderId="0"/>
    <xf numFmtId="0" fontId="32" fillId="0" borderId="0"/>
    <xf numFmtId="0" fontId="32" fillId="0" borderId="0"/>
    <xf numFmtId="0" fontId="3"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 fillId="0" borderId="0" applyNumberFormat="0" applyFont="0" applyFill="0" applyBorder="0" applyAlignment="0" applyProtection="0">
      <alignment vertical="top"/>
    </xf>
    <xf numFmtId="0" fontId="32" fillId="0" borderId="0" applyNumberFormat="0" applyFont="0" applyFill="0" applyBorder="0" applyAlignment="0" applyProtection="0">
      <alignment vertical="top"/>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0" fillId="0" borderId="0"/>
    <xf numFmtId="0" fontId="17" fillId="0" borderId="0"/>
    <xf numFmtId="0" fontId="30" fillId="0" borderId="0"/>
    <xf numFmtId="0" fontId="3" fillId="0" borderId="0"/>
    <xf numFmtId="0" fontId="17" fillId="0" borderId="0" applyNumberFormat="0" applyFill="0" applyBorder="0" applyProtection="0">
      <alignment vertical="top"/>
    </xf>
    <xf numFmtId="0" fontId="3" fillId="0" borderId="0" applyNumberFormat="0" applyFont="0" applyFill="0" applyBorder="0" applyAlignment="0" applyProtection="0">
      <alignment vertical="top"/>
    </xf>
    <xf numFmtId="0" fontId="3" fillId="0" borderId="0"/>
    <xf numFmtId="0" fontId="17" fillId="0" borderId="0"/>
    <xf numFmtId="0" fontId="17" fillId="0" borderId="0"/>
    <xf numFmtId="0" fontId="3" fillId="0" borderId="0"/>
    <xf numFmtId="0" fontId="3" fillId="0" borderId="0"/>
    <xf numFmtId="0" fontId="32" fillId="0" borderId="0"/>
    <xf numFmtId="0" fontId="3" fillId="0" borderId="0"/>
    <xf numFmtId="9" fontId="32" fillId="0" borderId="0" applyFill="0" applyBorder="0" applyAlignment="0" applyProtection="0"/>
    <xf numFmtId="9" fontId="32" fillId="0" borderId="0" applyFill="0" applyBorder="0" applyAlignment="0" applyProtection="0"/>
    <xf numFmtId="0" fontId="13" fillId="0" borderId="0" applyFont="0"/>
    <xf numFmtId="0" fontId="14"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5" fillId="0" borderId="0"/>
    <xf numFmtId="0" fontId="61" fillId="0" borderId="0"/>
    <xf numFmtId="0" fontId="2" fillId="0" borderId="0"/>
    <xf numFmtId="43" fontId="2" fillId="0" borderId="0" applyFont="0" applyFill="0" applyBorder="0" applyAlignment="0" applyProtection="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3" fillId="0" borderId="0"/>
    <xf numFmtId="9" fontId="1" fillId="0" borderId="0" applyFont="0" applyFill="0" applyBorder="0" applyAlignment="0" applyProtection="0"/>
  </cellStyleXfs>
  <cellXfs count="581">
    <xf numFmtId="0" fontId="0" fillId="0" borderId="0" xfId="0"/>
    <xf numFmtId="0" fontId="17" fillId="0" borderId="0" xfId="0" applyFont="1" applyAlignment="1">
      <alignment vertical="center"/>
    </xf>
    <xf numFmtId="0" fontId="17" fillId="0" borderId="0" xfId="0" applyFont="1" applyAlignment="1">
      <alignment horizontal="left" vertical="center"/>
    </xf>
    <xf numFmtId="0" fontId="17" fillId="0" borderId="0" xfId="0" applyFont="1" applyAlignment="1">
      <alignment horizontal="center" vertical="center"/>
    </xf>
    <xf numFmtId="0" fontId="16" fillId="0" borderId="5" xfId="0" applyFont="1" applyBorder="1" applyAlignment="1">
      <alignment horizontal="right" vertical="center"/>
    </xf>
    <xf numFmtId="0" fontId="17" fillId="0" borderId="0" xfId="0" applyFont="1" applyAlignment="1">
      <alignment horizontal="justify" vertical="center"/>
    </xf>
    <xf numFmtId="0" fontId="19" fillId="0" borderId="0" xfId="199" applyFont="1" applyAlignment="1" applyProtection="1">
      <alignment vertical="center"/>
      <protection hidden="1"/>
    </xf>
    <xf numFmtId="0" fontId="6" fillId="0" borderId="0" xfId="199" applyFont="1" applyAlignment="1" applyProtection="1">
      <alignment vertical="center"/>
      <protection hidden="1"/>
    </xf>
    <xf numFmtId="0" fontId="6" fillId="0" borderId="6" xfId="199" applyFont="1" applyBorder="1" applyAlignment="1" applyProtection="1">
      <alignment vertical="center"/>
      <protection hidden="1"/>
    </xf>
    <xf numFmtId="0" fontId="6" fillId="0" borderId="7" xfId="199" applyFont="1" applyBorder="1" applyAlignment="1" applyProtection="1">
      <alignment vertical="center"/>
      <protection hidden="1"/>
    </xf>
    <xf numFmtId="0" fontId="6" fillId="0" borderId="8" xfId="199" applyFont="1" applyBorder="1" applyAlignment="1" applyProtection="1">
      <alignment vertical="center"/>
      <protection hidden="1"/>
    </xf>
    <xf numFmtId="0" fontId="6" fillId="0" borderId="5" xfId="199" applyFont="1" applyBorder="1" applyAlignment="1" applyProtection="1">
      <alignment vertical="center"/>
      <protection hidden="1"/>
    </xf>
    <xf numFmtId="0" fontId="6" fillId="0" borderId="9" xfId="199" applyFont="1" applyBorder="1" applyAlignment="1" applyProtection="1">
      <alignment vertical="center"/>
      <protection hidden="1"/>
    </xf>
    <xf numFmtId="0" fontId="23" fillId="0" borderId="7" xfId="199" applyFont="1" applyBorder="1" applyAlignment="1" applyProtection="1">
      <alignment vertical="center"/>
      <protection hidden="1"/>
    </xf>
    <xf numFmtId="0" fontId="3" fillId="0" borderId="0" xfId="199" applyAlignment="1" applyProtection="1">
      <alignment vertical="center"/>
      <protection hidden="1"/>
    </xf>
    <xf numFmtId="0" fontId="18" fillId="0" borderId="7" xfId="199" applyFont="1" applyBorder="1" applyAlignment="1" applyProtection="1">
      <alignment vertical="center"/>
      <protection hidden="1"/>
    </xf>
    <xf numFmtId="0" fontId="25" fillId="0" borderId="0" xfId="199" applyFont="1" applyAlignment="1" applyProtection="1">
      <alignment vertical="center"/>
      <protection hidden="1"/>
    </xf>
    <xf numFmtId="0" fontId="18" fillId="0" borderId="9" xfId="199" applyFont="1" applyBorder="1" applyAlignment="1" applyProtection="1">
      <alignment vertical="center"/>
      <protection hidden="1"/>
    </xf>
    <xf numFmtId="0" fontId="6" fillId="0" borderId="10" xfId="199" applyFont="1" applyBorder="1" applyAlignment="1" applyProtection="1">
      <alignment vertical="center"/>
      <protection hidden="1"/>
    </xf>
    <xf numFmtId="0" fontId="18" fillId="0" borderId="0" xfId="199" applyFont="1" applyAlignment="1" applyProtection="1">
      <alignment vertical="center"/>
      <protection hidden="1"/>
    </xf>
    <xf numFmtId="0" fontId="16" fillId="0" borderId="0" xfId="200" applyFont="1" applyAlignment="1" applyProtection="1">
      <alignment vertical="center"/>
      <protection hidden="1"/>
    </xf>
    <xf numFmtId="0" fontId="17" fillId="0" borderId="0" xfId="0" applyFont="1" applyAlignment="1" applyProtection="1">
      <alignment vertical="center"/>
      <protection hidden="1"/>
    </xf>
    <xf numFmtId="0" fontId="16" fillId="0" borderId="0" xfId="0" applyFont="1" applyAlignment="1">
      <alignment horizontal="justify" vertical="center"/>
    </xf>
    <xf numFmtId="0" fontId="16" fillId="0" borderId="0" xfId="0" applyFont="1" applyAlignment="1">
      <alignment horizontal="right" vertical="center"/>
    </xf>
    <xf numFmtId="0" fontId="17" fillId="0" borderId="0" xfId="0" applyFont="1"/>
    <xf numFmtId="0" fontId="6" fillId="0" borderId="0" xfId="199" applyFont="1" applyAlignment="1" applyProtection="1">
      <alignment vertical="top"/>
      <protection hidden="1"/>
    </xf>
    <xf numFmtId="0" fontId="26" fillId="0" borderId="0" xfId="199" applyFont="1" applyAlignment="1" applyProtection="1">
      <alignment horizontal="center" vertical="center"/>
      <protection hidden="1"/>
    </xf>
    <xf numFmtId="0" fontId="16" fillId="0" borderId="0" xfId="199" applyFont="1" applyAlignment="1" applyProtection="1">
      <alignment vertical="center"/>
      <protection hidden="1"/>
    </xf>
    <xf numFmtId="0" fontId="17" fillId="0" borderId="0" xfId="199" applyFont="1" applyAlignment="1" applyProtection="1">
      <alignment vertical="center"/>
      <protection hidden="1"/>
    </xf>
    <xf numFmtId="0" fontId="16" fillId="0" borderId="0" xfId="202" applyFont="1" applyAlignment="1" applyProtection="1">
      <alignment vertical="top"/>
      <protection hidden="1"/>
    </xf>
    <xf numFmtId="0" fontId="17" fillId="0" borderId="0" xfId="199" applyFont="1" applyAlignment="1" applyProtection="1">
      <alignment vertical="top"/>
      <protection hidden="1"/>
    </xf>
    <xf numFmtId="0" fontId="26" fillId="0" borderId="0" xfId="199" applyFont="1" applyAlignment="1" applyProtection="1">
      <alignment vertical="center"/>
      <protection hidden="1"/>
    </xf>
    <xf numFmtId="173" fontId="16" fillId="0" borderId="11" xfId="199" applyNumberFormat="1" applyFont="1" applyBorder="1" applyAlignment="1" applyProtection="1">
      <alignment horizontal="center" vertical="center"/>
      <protection hidden="1"/>
    </xf>
    <xf numFmtId="0" fontId="17" fillId="0" borderId="13" xfId="199" applyFont="1" applyBorder="1" applyAlignment="1" applyProtection="1">
      <alignment vertical="center"/>
      <protection hidden="1"/>
    </xf>
    <xf numFmtId="0" fontId="16" fillId="0" borderId="0" xfId="199" applyFont="1" applyAlignment="1" applyProtection="1">
      <alignment vertical="center" wrapText="1"/>
      <protection hidden="1"/>
    </xf>
    <xf numFmtId="4" fontId="16" fillId="0" borderId="0" xfId="199" applyNumberFormat="1" applyFont="1" applyAlignment="1" applyProtection="1">
      <alignment vertical="center"/>
      <protection hidden="1"/>
    </xf>
    <xf numFmtId="0" fontId="17" fillId="0" borderId="0" xfId="199" applyFont="1" applyAlignment="1" applyProtection="1">
      <alignment horizontal="right" vertical="center"/>
      <protection hidden="1"/>
    </xf>
    <xf numFmtId="0" fontId="7" fillId="0" borderId="0" xfId="199" applyFont="1" applyAlignment="1" applyProtection="1">
      <alignment horizontal="center" vertical="top"/>
      <protection hidden="1"/>
    </xf>
    <xf numFmtId="0" fontId="16" fillId="0" borderId="5" xfId="199" applyFont="1" applyBorder="1" applyAlignment="1" applyProtection="1">
      <alignment vertical="top"/>
      <protection hidden="1"/>
    </xf>
    <xf numFmtId="0" fontId="16" fillId="0" borderId="11" xfId="199" applyFont="1" applyBorder="1" applyAlignment="1" applyProtection="1">
      <alignment horizontal="justify" vertical="top" wrapText="1"/>
      <protection hidden="1"/>
    </xf>
    <xf numFmtId="0" fontId="16" fillId="0" borderId="11" xfId="199" applyFont="1" applyBorder="1" applyAlignment="1" applyProtection="1">
      <alignment horizontal="right" vertical="center" wrapText="1" indent="5"/>
      <protection hidden="1"/>
    </xf>
    <xf numFmtId="0" fontId="17" fillId="0" borderId="13" xfId="199" applyFont="1" applyBorder="1" applyAlignment="1" applyProtection="1">
      <alignment horizontal="center" vertical="center"/>
      <protection hidden="1"/>
    </xf>
    <xf numFmtId="0" fontId="17" fillId="0" borderId="0" xfId="199" applyFont="1" applyAlignment="1" applyProtection="1">
      <alignment horizontal="left" vertical="center"/>
      <protection hidden="1"/>
    </xf>
    <xf numFmtId="0" fontId="6" fillId="0" borderId="0" xfId="199" applyFont="1" applyAlignment="1" applyProtection="1">
      <alignment horizontal="right"/>
      <protection hidden="1"/>
    </xf>
    <xf numFmtId="0" fontId="16" fillId="0" borderId="5" xfId="0" applyFont="1" applyBorder="1" applyAlignment="1">
      <alignment horizontal="left" vertical="center"/>
    </xf>
    <xf numFmtId="0" fontId="16" fillId="0" borderId="5" xfId="0" applyFont="1" applyBorder="1" applyAlignment="1">
      <alignment horizontal="justify" vertical="center"/>
    </xf>
    <xf numFmtId="0" fontId="16" fillId="0" borderId="5" xfId="0" applyFont="1" applyBorder="1" applyAlignment="1">
      <alignment horizontal="center" vertical="center"/>
    </xf>
    <xf numFmtId="0" fontId="17" fillId="0" borderId="0" xfId="199" applyFont="1" applyAlignment="1" applyProtection="1">
      <alignment horizontal="left" vertical="center" indent="1"/>
      <protection hidden="1"/>
    </xf>
    <xf numFmtId="0" fontId="17" fillId="0" borderId="0" xfId="0" applyFont="1" applyAlignment="1" applyProtection="1">
      <alignment horizontal="left" vertical="center"/>
      <protection hidden="1"/>
    </xf>
    <xf numFmtId="0" fontId="16" fillId="0" borderId="11" xfId="199" applyFont="1" applyBorder="1" applyAlignment="1" applyProtection="1">
      <alignment horizontal="center" vertical="center" wrapText="1"/>
      <protection hidden="1"/>
    </xf>
    <xf numFmtId="0" fontId="17" fillId="0" borderId="0" xfId="199" applyFont="1" applyAlignment="1" applyProtection="1">
      <alignment horizontal="center" vertical="center"/>
      <protection hidden="1"/>
    </xf>
    <xf numFmtId="0" fontId="16" fillId="0" borderId="0" xfId="199" applyFont="1" applyAlignment="1" applyProtection="1">
      <alignment horizontal="left" vertical="center" wrapText="1"/>
      <protection hidden="1"/>
    </xf>
    <xf numFmtId="0" fontId="16" fillId="0" borderId="0" xfId="199" applyFont="1" applyAlignment="1" applyProtection="1">
      <alignment horizontal="right" vertical="center" wrapText="1"/>
      <protection hidden="1"/>
    </xf>
    <xf numFmtId="0" fontId="16" fillId="0" borderId="5" xfId="0" applyFont="1" applyBorder="1" applyAlignment="1" applyProtection="1">
      <alignment horizontal="left" vertical="center"/>
      <protection hidden="1"/>
    </xf>
    <xf numFmtId="0" fontId="16" fillId="0" borderId="5" xfId="0" applyFont="1" applyBorder="1" applyAlignment="1" applyProtection="1">
      <alignment horizontal="justify" vertical="center"/>
      <protection hidden="1"/>
    </xf>
    <xf numFmtId="0" fontId="16" fillId="0" borderId="5" xfId="0" applyFont="1" applyBorder="1" applyAlignment="1" applyProtection="1">
      <alignment vertical="center"/>
      <protection hidden="1"/>
    </xf>
    <xf numFmtId="0" fontId="16" fillId="0" borderId="5" xfId="0" applyFont="1" applyBorder="1" applyAlignment="1" applyProtection="1">
      <alignment horizontal="right" vertical="center"/>
      <protection hidden="1"/>
    </xf>
    <xf numFmtId="0" fontId="17" fillId="0" borderId="0" xfId="0" applyFont="1" applyAlignment="1" applyProtection="1">
      <alignment horizontal="justify" vertical="center"/>
      <protection hidden="1"/>
    </xf>
    <xf numFmtId="0" fontId="17" fillId="0" borderId="0" xfId="0" applyFont="1" applyAlignment="1" applyProtection="1">
      <alignment horizontal="center" vertical="center"/>
      <protection hidden="1"/>
    </xf>
    <xf numFmtId="0" fontId="16" fillId="0" borderId="0" xfId="0" applyFont="1" applyAlignment="1" applyProtection="1">
      <alignment horizontal="justify" vertical="center"/>
      <protection hidden="1"/>
    </xf>
    <xf numFmtId="0" fontId="16"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0" borderId="0" xfId="0" applyFont="1" applyAlignment="1">
      <alignment horizontal="left" vertical="center" indent="1"/>
    </xf>
    <xf numFmtId="0" fontId="16" fillId="0" borderId="0" xfId="199" applyFont="1" applyAlignment="1" applyProtection="1">
      <alignment horizontal="left" vertical="center" indent="1"/>
      <protection hidden="1"/>
    </xf>
    <xf numFmtId="0" fontId="16" fillId="0" borderId="0" xfId="0" applyFont="1" applyAlignment="1" applyProtection="1">
      <alignment horizontal="left" vertical="center" indent="1"/>
      <protection hidden="1"/>
    </xf>
    <xf numFmtId="174" fontId="16" fillId="0" borderId="0" xfId="0" applyNumberFormat="1" applyFont="1" applyAlignment="1">
      <alignment horizontal="left" vertical="center" indent="1"/>
    </xf>
    <xf numFmtId="174" fontId="16" fillId="0" borderId="0" xfId="0" applyNumberFormat="1" applyFont="1" applyAlignment="1" applyProtection="1">
      <alignment horizontal="left" vertical="center" indent="1"/>
      <protection hidden="1"/>
    </xf>
    <xf numFmtId="0" fontId="3" fillId="0" borderId="0" xfId="196" applyAlignment="1" applyProtection="1">
      <alignment vertical="center"/>
      <protection hidden="1"/>
    </xf>
    <xf numFmtId="0" fontId="3" fillId="0" borderId="0" xfId="196" applyProtection="1">
      <protection hidden="1"/>
    </xf>
    <xf numFmtId="1" fontId="17" fillId="0" borderId="0" xfId="203" applyNumberFormat="1" applyFont="1" applyAlignment="1" applyProtection="1">
      <alignment vertical="center" wrapText="1"/>
      <protection hidden="1"/>
    </xf>
    <xf numFmtId="1" fontId="16" fillId="0" borderId="0" xfId="203" applyNumberFormat="1" applyFont="1" applyAlignment="1" applyProtection="1">
      <alignment horizontal="center" vertical="center" wrapText="1"/>
      <protection hidden="1"/>
    </xf>
    <xf numFmtId="0" fontId="16" fillId="0" borderId="0" xfId="203" applyFont="1" applyAlignment="1" applyProtection="1">
      <alignment horizontal="center" vertical="center" wrapText="1"/>
      <protection hidden="1"/>
    </xf>
    <xf numFmtId="0" fontId="3" fillId="0" borderId="0" xfId="203" applyProtection="1">
      <protection hidden="1"/>
    </xf>
    <xf numFmtId="4" fontId="16" fillId="0" borderId="0" xfId="203" applyNumberFormat="1" applyFont="1" applyAlignment="1" applyProtection="1">
      <alignment horizontal="center" vertical="center" wrapText="1"/>
      <protection hidden="1"/>
    </xf>
    <xf numFmtId="0" fontId="18" fillId="0" borderId="0" xfId="203" applyFont="1" applyProtection="1">
      <protection hidden="1"/>
    </xf>
    <xf numFmtId="4" fontId="16" fillId="0" borderId="4" xfId="203" applyNumberFormat="1" applyFont="1" applyBorder="1" applyAlignment="1" applyProtection="1">
      <alignment horizontal="center" vertical="center" wrapText="1"/>
      <protection hidden="1"/>
    </xf>
    <xf numFmtId="1" fontId="16" fillId="0" borderId="4" xfId="203" applyNumberFormat="1" applyFont="1" applyBorder="1" applyAlignment="1" applyProtection="1">
      <alignment vertical="center" wrapText="1"/>
      <protection hidden="1"/>
    </xf>
    <xf numFmtId="4" fontId="16" fillId="0" borderId="4" xfId="203" applyNumberFormat="1" applyFont="1" applyBorder="1" applyAlignment="1" applyProtection="1">
      <alignment horizontal="right" vertical="center" wrapText="1"/>
      <protection hidden="1"/>
    </xf>
    <xf numFmtId="4" fontId="16" fillId="0" borderId="14" xfId="203" applyNumberFormat="1" applyFont="1" applyBorder="1" applyAlignment="1" applyProtection="1">
      <alignment horizontal="right" vertical="center" wrapText="1"/>
      <protection hidden="1"/>
    </xf>
    <xf numFmtId="4" fontId="17" fillId="0" borderId="15" xfId="203" applyNumberFormat="1" applyFont="1" applyBorder="1" applyAlignment="1" applyProtection="1">
      <alignment horizontal="right" vertical="center" wrapText="1"/>
      <protection hidden="1"/>
    </xf>
    <xf numFmtId="0" fontId="18" fillId="0" borderId="0" xfId="203" applyFont="1" applyAlignment="1" applyProtection="1">
      <alignment vertical="center"/>
      <protection hidden="1"/>
    </xf>
    <xf numFmtId="1" fontId="17" fillId="0" borderId="4" xfId="203" applyNumberFormat="1" applyFont="1" applyBorder="1" applyAlignment="1" applyProtection="1">
      <alignment horizontal="center" vertical="center" wrapText="1"/>
      <protection hidden="1"/>
    </xf>
    <xf numFmtId="0" fontId="16" fillId="0" borderId="14" xfId="203" applyFont="1" applyBorder="1" applyAlignment="1" applyProtection="1">
      <alignment vertical="center" wrapText="1"/>
      <protection hidden="1"/>
    </xf>
    <xf numFmtId="0" fontId="16" fillId="0" borderId="15" xfId="203" applyFont="1" applyBorder="1" applyAlignment="1" applyProtection="1">
      <alignment vertical="center" wrapText="1"/>
      <protection hidden="1"/>
    </xf>
    <xf numFmtId="4" fontId="17" fillId="0" borderId="4" xfId="203" applyNumberFormat="1" applyFont="1" applyBorder="1" applyAlignment="1" applyProtection="1">
      <alignment vertical="center" wrapText="1"/>
      <protection hidden="1"/>
    </xf>
    <xf numFmtId="4" fontId="16" fillId="0" borderId="14" xfId="203" applyNumberFormat="1" applyFont="1" applyBorder="1" applyAlignment="1" applyProtection="1">
      <alignment vertical="center" wrapText="1"/>
      <protection hidden="1"/>
    </xf>
    <xf numFmtId="4" fontId="17" fillId="0" borderId="15" xfId="203" applyNumberFormat="1" applyFont="1" applyBorder="1" applyAlignment="1" applyProtection="1">
      <alignment vertical="center" wrapText="1"/>
      <protection hidden="1"/>
    </xf>
    <xf numFmtId="3" fontId="18" fillId="0" borderId="0" xfId="203" applyNumberFormat="1" applyFont="1" applyProtection="1">
      <protection hidden="1"/>
    </xf>
    <xf numFmtId="4" fontId="17" fillId="0" borderId="4" xfId="203" applyNumberFormat="1" applyFont="1" applyBorder="1" applyAlignment="1" applyProtection="1">
      <alignment horizontal="right" vertical="center" wrapText="1"/>
      <protection hidden="1"/>
    </xf>
    <xf numFmtId="4" fontId="16" fillId="0" borderId="4" xfId="203" applyNumberFormat="1" applyFont="1" applyBorder="1" applyAlignment="1" applyProtection="1">
      <alignment vertical="center" wrapText="1"/>
      <protection hidden="1"/>
    </xf>
    <xf numFmtId="4" fontId="16" fillId="0" borderId="15" xfId="203" applyNumberFormat="1" applyFont="1" applyBorder="1" applyAlignment="1" applyProtection="1">
      <alignment vertical="center" wrapText="1"/>
      <protection hidden="1"/>
    </xf>
    <xf numFmtId="0" fontId="16" fillId="2" borderId="14" xfId="203" applyFont="1" applyFill="1" applyBorder="1" applyAlignment="1" applyProtection="1">
      <alignment vertical="center" wrapText="1"/>
      <protection hidden="1"/>
    </xf>
    <xf numFmtId="0" fontId="17" fillId="0" borderId="15" xfId="203" applyFont="1" applyBorder="1" applyAlignment="1" applyProtection="1">
      <alignment vertical="center" wrapText="1"/>
      <protection hidden="1"/>
    </xf>
    <xf numFmtId="4" fontId="17" fillId="0" borderId="14" xfId="203" applyNumberFormat="1" applyFont="1" applyBorder="1" applyAlignment="1" applyProtection="1">
      <alignment vertical="center" wrapText="1"/>
      <protection hidden="1"/>
    </xf>
    <xf numFmtId="175" fontId="18" fillId="0" borderId="0" xfId="203" applyNumberFormat="1" applyFont="1" applyProtection="1">
      <protection hidden="1"/>
    </xf>
    <xf numFmtId="0" fontId="17" fillId="0" borderId="15" xfId="203" applyFont="1" applyBorder="1" applyAlignment="1" applyProtection="1">
      <alignment horizontal="center" vertical="center" wrapText="1"/>
      <protection hidden="1"/>
    </xf>
    <xf numFmtId="3" fontId="17" fillId="0" borderId="14" xfId="203" applyNumberFormat="1" applyFont="1" applyBorder="1" applyAlignment="1" applyProtection="1">
      <alignment horizontal="right" vertical="center" wrapText="1"/>
      <protection hidden="1"/>
    </xf>
    <xf numFmtId="3" fontId="16" fillId="0" borderId="14" xfId="203" applyNumberFormat="1" applyFont="1" applyBorder="1" applyAlignment="1" applyProtection="1">
      <alignment horizontal="right" vertical="center" wrapText="1"/>
      <protection hidden="1"/>
    </xf>
    <xf numFmtId="4" fontId="16" fillId="0" borderId="15" xfId="11" applyNumberFormat="1" applyFont="1" applyBorder="1" applyAlignment="1" applyProtection="1">
      <alignment horizontal="right" vertical="center" wrapText="1"/>
      <protection hidden="1"/>
    </xf>
    <xf numFmtId="4" fontId="16" fillId="0" borderId="14" xfId="11" applyNumberFormat="1" applyFont="1" applyBorder="1" applyAlignment="1" applyProtection="1">
      <alignment horizontal="right" vertical="center" wrapText="1"/>
      <protection hidden="1"/>
    </xf>
    <xf numFmtId="4" fontId="16" fillId="0" borderId="14" xfId="203" applyNumberFormat="1" applyFont="1" applyBorder="1" applyAlignment="1" applyProtection="1">
      <alignment horizontal="center" vertical="center" wrapText="1"/>
      <protection hidden="1"/>
    </xf>
    <xf numFmtId="4" fontId="16" fillId="0" borderId="15" xfId="203" applyNumberFormat="1" applyFont="1" applyBorder="1" applyAlignment="1" applyProtection="1">
      <alignment horizontal="right" vertical="center" wrapText="1"/>
      <protection hidden="1"/>
    </xf>
    <xf numFmtId="1" fontId="16" fillId="0" borderId="6" xfId="203" applyNumberFormat="1" applyFont="1" applyBorder="1" applyAlignment="1" applyProtection="1">
      <alignment horizontal="center" vertical="center" wrapText="1"/>
      <protection hidden="1"/>
    </xf>
    <xf numFmtId="0" fontId="17" fillId="0" borderId="0" xfId="203" applyFont="1" applyAlignment="1" applyProtection="1">
      <alignment horizontal="justify" vertical="center" wrapText="1"/>
      <protection hidden="1"/>
    </xf>
    <xf numFmtId="1" fontId="17" fillId="0" borderId="6" xfId="203" applyNumberFormat="1" applyFont="1" applyBorder="1" applyAlignment="1" applyProtection="1">
      <alignment horizontal="left" vertical="center" wrapText="1" indent="3"/>
      <protection hidden="1"/>
    </xf>
    <xf numFmtId="3" fontId="17" fillId="0" borderId="7" xfId="203" applyNumberFormat="1" applyFont="1" applyBorder="1" applyAlignment="1" applyProtection="1">
      <alignment horizontal="right" vertical="center" wrapText="1"/>
      <protection hidden="1"/>
    </xf>
    <xf numFmtId="4" fontId="17" fillId="0" borderId="7" xfId="203" applyNumberFormat="1" applyFont="1" applyBorder="1" applyAlignment="1" applyProtection="1">
      <alignment horizontal="right" vertical="center" wrapText="1"/>
      <protection hidden="1"/>
    </xf>
    <xf numFmtId="4" fontId="17" fillId="0" borderId="0" xfId="203" applyNumberFormat="1" applyFont="1" applyAlignment="1" applyProtection="1">
      <alignment vertical="center" wrapText="1"/>
      <protection hidden="1"/>
    </xf>
    <xf numFmtId="1" fontId="16" fillId="0" borderId="6" xfId="203" applyNumberFormat="1" applyFont="1" applyBorder="1" applyAlignment="1" applyProtection="1">
      <alignment horizontal="center" vertical="top" wrapText="1"/>
      <protection hidden="1"/>
    </xf>
    <xf numFmtId="0" fontId="33" fillId="0" borderId="0" xfId="199" applyFont="1" applyAlignment="1" applyProtection="1">
      <alignment vertical="top"/>
      <protection hidden="1"/>
    </xf>
    <xf numFmtId="0" fontId="30" fillId="0" borderId="0" xfId="195" applyProtection="1">
      <protection hidden="1"/>
    </xf>
    <xf numFmtId="0" fontId="34" fillId="0" borderId="0" xfId="195" applyFont="1" applyAlignment="1" applyProtection="1">
      <alignment horizontal="center" vertical="center" wrapText="1"/>
      <protection hidden="1"/>
    </xf>
    <xf numFmtId="0" fontId="17" fillId="0" borderId="0" xfId="195" applyFont="1" applyAlignment="1" applyProtection="1">
      <alignment vertical="center"/>
      <protection hidden="1"/>
    </xf>
    <xf numFmtId="0" fontId="16" fillId="0" borderId="0" xfId="195" applyFont="1" applyAlignment="1" applyProtection="1">
      <alignment horizontal="center" vertical="center"/>
      <protection hidden="1"/>
    </xf>
    <xf numFmtId="0" fontId="17" fillId="0" borderId="0" xfId="195" applyFont="1" applyAlignment="1" applyProtection="1">
      <alignment horizontal="justify" vertical="center"/>
      <protection hidden="1"/>
    </xf>
    <xf numFmtId="0" fontId="30" fillId="0" borderId="0" xfId="195" applyAlignment="1" applyProtection="1">
      <alignment vertical="center"/>
      <protection hidden="1"/>
    </xf>
    <xf numFmtId="0" fontId="17" fillId="0" borderId="0" xfId="195" applyFont="1" applyAlignment="1" applyProtection="1">
      <alignment horizontal="center" vertical="center"/>
      <protection hidden="1"/>
    </xf>
    <xf numFmtId="0" fontId="17" fillId="0" borderId="0" xfId="195" applyFont="1" applyProtection="1">
      <protection hidden="1"/>
    </xf>
    <xf numFmtId="0" fontId="17" fillId="0" borderId="0" xfId="195" applyFont="1" applyAlignment="1" applyProtection="1">
      <alignment vertical="center" wrapText="1"/>
      <protection hidden="1"/>
    </xf>
    <xf numFmtId="0" fontId="17" fillId="0" borderId="16" xfId="195" applyFont="1" applyBorder="1" applyAlignment="1" applyProtection="1">
      <alignment vertical="center"/>
      <protection hidden="1"/>
    </xf>
    <xf numFmtId="0" fontId="17" fillId="0" borderId="17" xfId="195" applyFont="1" applyBorder="1" applyAlignment="1" applyProtection="1">
      <alignment vertical="center"/>
      <protection hidden="1"/>
    </xf>
    <xf numFmtId="0" fontId="17" fillId="0" borderId="18" xfId="195" applyFont="1" applyBorder="1" applyAlignment="1" applyProtection="1">
      <alignment vertical="center"/>
      <protection hidden="1"/>
    </xf>
    <xf numFmtId="0" fontId="17" fillId="0" borderId="19" xfId="195" applyFont="1" applyBorder="1" applyAlignment="1" applyProtection="1">
      <alignment vertical="center"/>
      <protection hidden="1"/>
    </xf>
    <xf numFmtId="0" fontId="17" fillId="0" borderId="20" xfId="195" applyFont="1" applyBorder="1" applyAlignment="1" applyProtection="1">
      <alignment vertical="center"/>
      <protection hidden="1"/>
    </xf>
    <xf numFmtId="0" fontId="17" fillId="0" borderId="21" xfId="195" applyFont="1" applyBorder="1" applyAlignment="1" applyProtection="1">
      <alignment vertical="center"/>
      <protection hidden="1"/>
    </xf>
    <xf numFmtId="0" fontId="17" fillId="0" borderId="8" xfId="195" applyFont="1" applyBorder="1" applyAlignment="1" applyProtection="1">
      <alignment vertical="center"/>
      <protection hidden="1"/>
    </xf>
    <xf numFmtId="0" fontId="17" fillId="0" borderId="9" xfId="195" applyFont="1" applyBorder="1" applyAlignment="1" applyProtection="1">
      <alignment vertical="center"/>
      <protection hidden="1"/>
    </xf>
    <xf numFmtId="0" fontId="17" fillId="0" borderId="14" xfId="195" applyFont="1" applyBorder="1" applyAlignment="1" applyProtection="1">
      <alignment horizontal="left" vertical="center"/>
      <protection hidden="1"/>
    </xf>
    <xf numFmtId="0" fontId="17" fillId="0" borderId="15" xfId="195" applyFont="1" applyBorder="1" applyAlignment="1" applyProtection="1">
      <alignment horizontal="left" vertical="center"/>
      <protection hidden="1"/>
    </xf>
    <xf numFmtId="0" fontId="17" fillId="0" borderId="0" xfId="195" applyFont="1" applyAlignment="1" applyProtection="1">
      <alignment horizontal="left" vertical="center"/>
      <protection hidden="1"/>
    </xf>
    <xf numFmtId="0" fontId="16" fillId="0" borderId="0" xfId="197" applyNumberFormat="1" applyFont="1" applyFill="1" applyBorder="1" applyAlignment="1" applyProtection="1">
      <alignment horizontal="left" vertical="center"/>
    </xf>
    <xf numFmtId="0" fontId="35" fillId="0" borderId="0" xfId="195" applyFont="1" applyAlignment="1" applyProtection="1">
      <alignment vertical="center"/>
      <protection hidden="1"/>
    </xf>
    <xf numFmtId="0" fontId="35" fillId="0" borderId="0" xfId="195" applyFont="1" applyProtection="1">
      <protection hidden="1"/>
    </xf>
    <xf numFmtId="0" fontId="29" fillId="0" borderId="0" xfId="0" applyFont="1" applyAlignment="1" applyProtection="1">
      <alignment vertical="center"/>
      <protection hidden="1"/>
    </xf>
    <xf numFmtId="0" fontId="29" fillId="0" borderId="0" xfId="0" applyFont="1" applyAlignment="1" applyProtection="1">
      <alignment horizontal="justify" vertical="center"/>
      <protection hidden="1"/>
    </xf>
    <xf numFmtId="0" fontId="29" fillId="0" borderId="0" xfId="0" applyFont="1" applyAlignment="1" applyProtection="1">
      <alignment horizontal="center" vertical="center"/>
      <protection hidden="1"/>
    </xf>
    <xf numFmtId="0" fontId="26" fillId="0" borderId="0" xfId="0" applyFont="1" applyAlignment="1" applyProtection="1">
      <alignment horizontal="right" vertical="center"/>
      <protection hidden="1"/>
    </xf>
    <xf numFmtId="0" fontId="29" fillId="0" borderId="0" xfId="199" applyFont="1" applyAlignment="1" applyProtection="1">
      <alignment vertical="center"/>
      <protection hidden="1"/>
    </xf>
    <xf numFmtId="0" fontId="29" fillId="0" borderId="0" xfId="199" applyFont="1" applyAlignment="1" applyProtection="1">
      <alignment horizontal="right" vertical="center"/>
      <protection hidden="1"/>
    </xf>
    <xf numFmtId="0" fontId="29" fillId="0" borderId="0" xfId="199" applyFont="1" applyAlignment="1" applyProtection="1">
      <alignment horizontal="left" vertical="center"/>
      <protection hidden="1"/>
    </xf>
    <xf numFmtId="4" fontId="16" fillId="0" borderId="11" xfId="199" applyNumberFormat="1" applyFont="1" applyBorder="1" applyAlignment="1" applyProtection="1">
      <alignment horizontal="right" vertical="center"/>
      <protection hidden="1"/>
    </xf>
    <xf numFmtId="4" fontId="16" fillId="0" borderId="4" xfId="11" applyNumberFormat="1" applyFont="1" applyBorder="1" applyAlignment="1" applyProtection="1">
      <alignment horizontal="right" vertical="center" wrapText="1"/>
      <protection hidden="1"/>
    </xf>
    <xf numFmtId="0" fontId="3" fillId="0" borderId="6" xfId="203" applyBorder="1" applyProtection="1">
      <protection hidden="1"/>
    </xf>
    <xf numFmtId="0" fontId="3" fillId="0" borderId="7" xfId="203" applyBorder="1" applyProtection="1">
      <protection hidden="1"/>
    </xf>
    <xf numFmtId="0" fontId="18" fillId="0" borderId="6" xfId="203" applyFont="1" applyBorder="1" applyProtection="1">
      <protection hidden="1"/>
    </xf>
    <xf numFmtId="0" fontId="18" fillId="0" borderId="7" xfId="203" applyFont="1" applyBorder="1" applyProtection="1">
      <protection hidden="1"/>
    </xf>
    <xf numFmtId="1" fontId="17" fillId="0" borderId="8" xfId="203" applyNumberFormat="1" applyFont="1" applyBorder="1" applyAlignment="1" applyProtection="1">
      <alignment horizontal="left" vertical="center" wrapText="1" indent="3"/>
      <protection hidden="1"/>
    </xf>
    <xf numFmtId="0" fontId="17" fillId="0" borderId="5" xfId="203" applyFont="1" applyBorder="1" applyAlignment="1" applyProtection="1">
      <alignment horizontal="justify" vertical="center" wrapText="1"/>
      <protection hidden="1"/>
    </xf>
    <xf numFmtId="4" fontId="17" fillId="0" borderId="9" xfId="203" applyNumberFormat="1" applyFont="1" applyBorder="1" applyAlignment="1" applyProtection="1">
      <alignment horizontal="justify" vertical="center" wrapText="1"/>
      <protection hidden="1"/>
    </xf>
    <xf numFmtId="0" fontId="16" fillId="0" borderId="0" xfId="0" applyFont="1" applyProtection="1">
      <protection hidden="1"/>
    </xf>
    <xf numFmtId="0" fontId="37" fillId="0" borderId="0" xfId="199" applyFont="1" applyAlignment="1" applyProtection="1">
      <alignment vertical="top"/>
      <protection hidden="1"/>
    </xf>
    <xf numFmtId="0" fontId="29" fillId="0" borderId="0" xfId="0" applyFont="1" applyAlignment="1" applyProtection="1">
      <alignment horizontal="right" vertical="center"/>
      <protection hidden="1"/>
    </xf>
    <xf numFmtId="0" fontId="38" fillId="0" borderId="0" xfId="203" applyFont="1" applyProtection="1">
      <protection hidden="1"/>
    </xf>
    <xf numFmtId="0" fontId="29" fillId="0" borderId="0" xfId="198" applyNumberFormat="1" applyFont="1" applyFill="1" applyBorder="1" applyAlignment="1" applyProtection="1">
      <alignment vertical="center" wrapText="1"/>
      <protection hidden="1"/>
    </xf>
    <xf numFmtId="0" fontId="38" fillId="3" borderId="0" xfId="203" applyFont="1" applyFill="1" applyProtection="1">
      <protection hidden="1"/>
    </xf>
    <xf numFmtId="4" fontId="17" fillId="4" borderId="7" xfId="203" applyNumberFormat="1" applyFont="1" applyFill="1" applyBorder="1" applyAlignment="1" applyProtection="1">
      <alignment horizontal="right" vertical="center" wrapText="1"/>
      <protection hidden="1"/>
    </xf>
    <xf numFmtId="0" fontId="20" fillId="0" borderId="18" xfId="199" applyFont="1" applyBorder="1" applyAlignment="1" applyProtection="1">
      <alignment horizontal="center" vertical="center"/>
      <protection hidden="1"/>
    </xf>
    <xf numFmtId="0" fontId="0" fillId="0" borderId="0" xfId="0" applyAlignment="1">
      <alignment vertical="top"/>
    </xf>
    <xf numFmtId="0" fontId="5" fillId="0" borderId="4" xfId="199" applyFont="1" applyBorder="1" applyAlignment="1" applyProtection="1">
      <alignment vertical="center"/>
      <protection hidden="1"/>
    </xf>
    <xf numFmtId="0" fontId="41" fillId="0" borderId="0" xfId="0" applyFont="1" applyAlignment="1" applyProtection="1">
      <alignment horizontal="center" vertical="center" wrapText="1"/>
      <protection hidden="1"/>
    </xf>
    <xf numFmtId="0" fontId="0" fillId="0" borderId="0" xfId="0" applyProtection="1">
      <protection hidden="1"/>
    </xf>
    <xf numFmtId="0" fontId="0" fillId="0" borderId="0" xfId="0" applyAlignment="1" applyProtection="1">
      <alignment vertical="top"/>
      <protection hidden="1"/>
    </xf>
    <xf numFmtId="0" fontId="6" fillId="0" borderId="0" xfId="0" applyFont="1" applyAlignment="1" applyProtection="1">
      <alignment vertical="top"/>
      <protection hidden="1"/>
    </xf>
    <xf numFmtId="0" fontId="6" fillId="0" borderId="0" xfId="0" applyFont="1" applyAlignment="1" applyProtection="1">
      <alignment vertical="center"/>
      <protection hidden="1"/>
    </xf>
    <xf numFmtId="0" fontId="19" fillId="0" borderId="0" xfId="0" applyFont="1" applyProtection="1">
      <protection hidden="1"/>
    </xf>
    <xf numFmtId="0" fontId="16" fillId="0" borderId="0" xfId="0" applyFont="1" applyAlignment="1" applyProtection="1">
      <alignment horizontal="center" vertical="top"/>
      <protection hidden="1"/>
    </xf>
    <xf numFmtId="0" fontId="6" fillId="0" borderId="0" xfId="0" applyFont="1" applyAlignment="1" applyProtection="1">
      <alignment horizontal="justify" vertical="center"/>
      <protection hidden="1"/>
    </xf>
    <xf numFmtId="0" fontId="19" fillId="0" borderId="0" xfId="0" applyFont="1" applyAlignment="1" applyProtection="1">
      <alignment vertical="top" wrapText="1"/>
      <protection hidden="1"/>
    </xf>
    <xf numFmtId="165" fontId="7" fillId="0" borderId="0" xfId="0" quotePrefix="1" applyNumberFormat="1" applyFont="1" applyAlignment="1" applyProtection="1">
      <alignment horizontal="left" vertical="top" wrapText="1" indent="1"/>
      <protection hidden="1"/>
    </xf>
    <xf numFmtId="0" fontId="6" fillId="0" borderId="0" xfId="0" applyFont="1" applyAlignment="1" applyProtection="1">
      <alignment horizontal="justify" vertical="top"/>
      <protection hidden="1"/>
    </xf>
    <xf numFmtId="165" fontId="7" fillId="0" borderId="0" xfId="0" quotePrefix="1" applyNumberFormat="1" applyFont="1" applyAlignment="1" applyProtection="1">
      <alignment horizontal="left" vertical="top" wrapText="1"/>
      <protection hidden="1"/>
    </xf>
    <xf numFmtId="0" fontId="20" fillId="0" borderId="0" xfId="0" applyFont="1" applyAlignment="1" applyProtection="1">
      <alignment horizontal="justify" vertical="center"/>
      <protection hidden="1"/>
    </xf>
    <xf numFmtId="0" fontId="6" fillId="0" borderId="0" xfId="0" applyFont="1" applyAlignment="1" applyProtection="1">
      <alignment horizontal="right" vertical="top" wrapText="1"/>
      <protection hidden="1"/>
    </xf>
    <xf numFmtId="0" fontId="6" fillId="0" borderId="0" xfId="0" applyFont="1" applyAlignment="1" applyProtection="1">
      <alignment horizontal="center" vertical="top" wrapText="1"/>
      <protection hidden="1"/>
    </xf>
    <xf numFmtId="0" fontId="17" fillId="0" borderId="0" xfId="0" applyFont="1" applyAlignment="1" applyProtection="1">
      <alignment vertical="top"/>
      <protection hidden="1"/>
    </xf>
    <xf numFmtId="0" fontId="6" fillId="0" borderId="0" xfId="0" applyFont="1" applyAlignment="1" applyProtection="1">
      <alignment horizontal="justify"/>
      <protection hidden="1"/>
    </xf>
    <xf numFmtId="0" fontId="6" fillId="0" borderId="0" xfId="0" applyFont="1" applyProtection="1">
      <protection hidden="1"/>
    </xf>
    <xf numFmtId="0" fontId="20" fillId="0" borderId="0" xfId="0" applyFont="1" applyAlignment="1" applyProtection="1">
      <alignment horizontal="center" vertical="top"/>
      <protection hidden="1"/>
    </xf>
    <xf numFmtId="0" fontId="43" fillId="0" borderId="0" xfId="205" applyFont="1" applyAlignment="1" applyProtection="1">
      <alignment horizontal="center"/>
      <protection hidden="1"/>
    </xf>
    <xf numFmtId="0" fontId="43" fillId="0" borderId="0" xfId="205" applyFont="1" applyProtection="1">
      <protection hidden="1"/>
    </xf>
    <xf numFmtId="0" fontId="43" fillId="0" borderId="0" xfId="196" applyFont="1" applyAlignment="1" applyProtection="1">
      <alignment horizontal="left" vertical="center"/>
      <protection hidden="1"/>
    </xf>
    <xf numFmtId="0" fontId="43" fillId="0" borderId="0" xfId="196" applyFont="1" applyProtection="1">
      <protection hidden="1"/>
    </xf>
    <xf numFmtId="0" fontId="43" fillId="0" borderId="0" xfId="196" applyFont="1" applyAlignment="1" applyProtection="1">
      <alignment vertical="center"/>
      <protection hidden="1"/>
    </xf>
    <xf numFmtId="0" fontId="43" fillId="0" borderId="0" xfId="196" applyFont="1" applyAlignment="1" applyProtection="1">
      <alignment horizontal="center" vertical="center"/>
      <protection hidden="1"/>
    </xf>
    <xf numFmtId="0" fontId="43" fillId="0" borderId="0" xfId="196" applyFont="1" applyAlignment="1" applyProtection="1">
      <alignment horizontal="left"/>
      <protection hidden="1"/>
    </xf>
    <xf numFmtId="0" fontId="43" fillId="0" borderId="0" xfId="196" applyFont="1" applyAlignment="1" applyProtection="1">
      <alignment horizontal="center"/>
      <protection hidden="1"/>
    </xf>
    <xf numFmtId="0" fontId="44" fillId="0" borderId="0" xfId="195" applyFont="1" applyAlignment="1" applyProtection="1">
      <alignment vertical="center"/>
      <protection hidden="1"/>
    </xf>
    <xf numFmtId="0" fontId="30" fillId="0" borderId="0" xfId="195" applyAlignment="1" applyProtection="1">
      <alignment horizontal="center"/>
      <protection hidden="1"/>
    </xf>
    <xf numFmtId="0" fontId="17" fillId="0" borderId="0" xfId="0" applyFont="1" applyAlignment="1">
      <alignment horizontal="right" vertical="center"/>
    </xf>
    <xf numFmtId="0" fontId="16" fillId="0" borderId="0" xfId="0" applyFont="1" applyAlignment="1">
      <alignment horizontal="left" vertical="center"/>
    </xf>
    <xf numFmtId="0" fontId="16" fillId="0" borderId="5" xfId="193" applyFont="1" applyBorder="1" applyAlignment="1">
      <alignment vertical="center"/>
    </xf>
    <xf numFmtId="0" fontId="17" fillId="0" borderId="5" xfId="193" applyFont="1" applyBorder="1" applyAlignment="1">
      <alignment vertical="center"/>
    </xf>
    <xf numFmtId="0" fontId="16" fillId="0" borderId="5" xfId="193" applyFont="1" applyBorder="1" applyAlignment="1">
      <alignment horizontal="right" vertical="center"/>
    </xf>
    <xf numFmtId="0" fontId="17" fillId="0" borderId="0" xfId="193" applyFont="1" applyAlignment="1">
      <alignment vertical="center"/>
    </xf>
    <xf numFmtId="0" fontId="17" fillId="0" borderId="0" xfId="193" applyFont="1"/>
    <xf numFmtId="0" fontId="29" fillId="0" borderId="0" xfId="193" applyFont="1"/>
    <xf numFmtId="0" fontId="29" fillId="0" borderId="0" xfId="193" applyFont="1" applyAlignment="1">
      <alignment horizontal="center" vertical="center"/>
    </xf>
    <xf numFmtId="0" fontId="42" fillId="0" borderId="0" xfId="193" applyFont="1"/>
    <xf numFmtId="0" fontId="42" fillId="0" borderId="0" xfId="193" applyFont="1" applyAlignment="1">
      <alignment vertical="center"/>
    </xf>
    <xf numFmtId="0" fontId="16" fillId="0" borderId="0" xfId="193" applyFont="1" applyAlignment="1">
      <alignment horizontal="center" vertical="center"/>
    </xf>
    <xf numFmtId="0" fontId="42" fillId="0" borderId="0" xfId="193" applyFont="1" applyAlignment="1">
      <alignment horizontal="left" vertical="center"/>
    </xf>
    <xf numFmtId="0" fontId="29" fillId="0" borderId="0" xfId="193" applyFont="1" applyAlignment="1">
      <alignment horizontal="center"/>
    </xf>
    <xf numFmtId="0" fontId="16" fillId="0" borderId="0" xfId="194" applyFont="1" applyAlignment="1">
      <alignment horizontal="left" vertical="center"/>
    </xf>
    <xf numFmtId="0" fontId="17" fillId="0" borderId="0" xfId="193" applyFont="1" applyAlignment="1">
      <alignment horizontal="justify" vertical="center"/>
    </xf>
    <xf numFmtId="4" fontId="16" fillId="0" borderId="0" xfId="193" applyNumberFormat="1" applyFont="1" applyAlignment="1">
      <alignment vertical="center"/>
    </xf>
    <xf numFmtId="0" fontId="16" fillId="0" borderId="0" xfId="193" applyFont="1" applyAlignment="1">
      <alignment horizontal="justify" vertical="center"/>
    </xf>
    <xf numFmtId="0" fontId="29" fillId="0" borderId="0" xfId="193" applyFont="1" applyAlignment="1">
      <alignment vertical="center"/>
    </xf>
    <xf numFmtId="174" fontId="16" fillId="0" borderId="0" xfId="193" applyNumberFormat="1" applyFont="1" applyAlignment="1">
      <alignment vertical="center"/>
    </xf>
    <xf numFmtId="0" fontId="16" fillId="0" borderId="0" xfId="193" applyFont="1" applyAlignment="1">
      <alignment horizontal="right" vertical="center"/>
    </xf>
    <xf numFmtId="0" fontId="17" fillId="0" borderId="0" xfId="193" applyFont="1" applyAlignment="1">
      <alignment horizontal="left" vertical="center"/>
    </xf>
    <xf numFmtId="0" fontId="16" fillId="0" borderId="0" xfId="193" applyFont="1" applyAlignment="1">
      <alignment horizontal="left" vertical="center" indent="2"/>
    </xf>
    <xf numFmtId="0" fontId="16" fillId="0" borderId="0" xfId="193" applyFont="1" applyAlignment="1">
      <alignment horizontal="left" vertical="center" indent="1"/>
    </xf>
    <xf numFmtId="0" fontId="17" fillId="0" borderId="0" xfId="193" applyFont="1" applyAlignment="1">
      <alignment horizontal="left" vertical="center" indent="1"/>
    </xf>
    <xf numFmtId="0" fontId="0" fillId="0" borderId="0" xfId="0" applyAlignment="1" applyProtection="1">
      <alignment horizontal="center" vertical="center" wrapText="1"/>
      <protection hidden="1"/>
    </xf>
    <xf numFmtId="0" fontId="0" fillId="0" borderId="0" xfId="0" applyAlignment="1" applyProtection="1">
      <alignment vertical="center" wrapText="1"/>
      <protection hidden="1"/>
    </xf>
    <xf numFmtId="0" fontId="16" fillId="0" borderId="4" xfId="0" applyFont="1" applyBorder="1" applyAlignment="1" applyProtection="1">
      <alignment horizontal="center" vertical="center" wrapText="1"/>
      <protection hidden="1"/>
    </xf>
    <xf numFmtId="0" fontId="16" fillId="0" borderId="4" xfId="0" applyFont="1" applyBorder="1" applyAlignment="1" applyProtection="1">
      <alignment vertical="center" wrapText="1"/>
      <protection hidden="1"/>
    </xf>
    <xf numFmtId="0" fontId="16" fillId="0" borderId="4" xfId="0" quotePrefix="1" applyFont="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4" borderId="4" xfId="0" applyFill="1" applyBorder="1" applyAlignment="1" applyProtection="1">
      <alignment vertical="center"/>
      <protection locked="0"/>
    </xf>
    <xf numFmtId="2" fontId="0" fillId="4" borderId="4" xfId="0" applyNumberFormat="1" applyFill="1" applyBorder="1" applyAlignment="1" applyProtection="1">
      <alignment vertical="center"/>
      <protection locked="0"/>
    </xf>
    <xf numFmtId="10" fontId="0" fillId="4" borderId="4" xfId="0" applyNumberFormat="1" applyFill="1" applyBorder="1" applyAlignment="1" applyProtection="1">
      <alignment vertical="center"/>
      <protection locked="0"/>
    </xf>
    <xf numFmtId="0" fontId="0" fillId="0" borderId="4" xfId="0" applyBorder="1" applyAlignment="1" applyProtection="1">
      <alignment vertical="center"/>
      <protection hidden="1"/>
    </xf>
    <xf numFmtId="0" fontId="16" fillId="0" borderId="4" xfId="0" applyFont="1" applyBorder="1" applyAlignment="1" applyProtection="1">
      <alignment horizontal="center" vertical="center"/>
      <protection hidden="1"/>
    </xf>
    <xf numFmtId="0" fontId="16" fillId="0" borderId="4" xfId="0" applyFont="1" applyBorder="1"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vertical="center"/>
      <protection hidden="1"/>
    </xf>
    <xf numFmtId="0" fontId="16" fillId="0" borderId="0" xfId="0" quotePrefix="1" applyFont="1" applyAlignment="1" applyProtection="1">
      <alignment horizontal="center" vertical="center"/>
      <protection hidden="1"/>
    </xf>
    <xf numFmtId="0" fontId="48" fillId="0" borderId="0" xfId="199" applyFont="1" applyAlignment="1" applyProtection="1">
      <alignment vertical="top"/>
      <protection hidden="1"/>
    </xf>
    <xf numFmtId="1" fontId="17" fillId="0" borderId="0" xfId="204" applyNumberFormat="1" applyFont="1" applyAlignment="1" applyProtection="1">
      <alignment vertical="center" wrapText="1"/>
      <protection hidden="1"/>
    </xf>
    <xf numFmtId="1" fontId="16" fillId="0" borderId="0" xfId="204" applyNumberFormat="1" applyFont="1" applyAlignment="1" applyProtection="1">
      <alignment horizontal="center" vertical="center" wrapText="1"/>
      <protection hidden="1"/>
    </xf>
    <xf numFmtId="0" fontId="16" fillId="0" borderId="0" xfId="204" applyFont="1" applyAlignment="1" applyProtection="1">
      <alignment horizontal="center" vertical="center" wrapText="1"/>
      <protection hidden="1"/>
    </xf>
    <xf numFmtId="0" fontId="32" fillId="0" borderId="0" xfId="204" applyProtection="1">
      <protection hidden="1"/>
    </xf>
    <xf numFmtId="4" fontId="16" fillId="0" borderId="0" xfId="204" applyNumberFormat="1" applyFont="1" applyAlignment="1" applyProtection="1">
      <alignment horizontal="center" vertical="center" wrapText="1"/>
      <protection hidden="1"/>
    </xf>
    <xf numFmtId="0" fontId="18" fillId="0" borderId="0" xfId="204" applyFont="1" applyProtection="1">
      <protection hidden="1"/>
    </xf>
    <xf numFmtId="1" fontId="16" fillId="0" borderId="4" xfId="204" applyNumberFormat="1" applyFont="1" applyBorder="1" applyAlignment="1" applyProtection="1">
      <alignment vertical="center" wrapText="1"/>
      <protection hidden="1"/>
    </xf>
    <xf numFmtId="4" fontId="16" fillId="0" borderId="4" xfId="204" applyNumberFormat="1" applyFont="1" applyBorder="1" applyAlignment="1" applyProtection="1">
      <alignment horizontal="right" vertical="center" wrapText="1"/>
      <protection hidden="1"/>
    </xf>
    <xf numFmtId="4" fontId="16" fillId="0" borderId="14" xfId="204" applyNumberFormat="1" applyFont="1" applyBorder="1" applyAlignment="1" applyProtection="1">
      <alignment horizontal="right" vertical="center" wrapText="1"/>
      <protection hidden="1"/>
    </xf>
    <xf numFmtId="4" fontId="17" fillId="0" borderId="15" xfId="204" applyNumberFormat="1" applyFont="1" applyBorder="1" applyAlignment="1" applyProtection="1">
      <alignment horizontal="right" vertical="center" wrapText="1"/>
      <protection hidden="1"/>
    </xf>
    <xf numFmtId="0" fontId="18" fillId="0" borderId="0" xfId="204" applyFont="1" applyAlignment="1" applyProtection="1">
      <alignment vertical="center"/>
      <protection hidden="1"/>
    </xf>
    <xf numFmtId="1" fontId="17" fillId="0" borderId="4" xfId="204" applyNumberFormat="1" applyFont="1" applyBorder="1" applyAlignment="1" applyProtection="1">
      <alignment horizontal="center" vertical="center" wrapText="1"/>
      <protection hidden="1"/>
    </xf>
    <xf numFmtId="0" fontId="16" fillId="0" borderId="14" xfId="204" applyFont="1" applyBorder="1" applyAlignment="1" applyProtection="1">
      <alignment vertical="center" wrapText="1"/>
      <protection hidden="1"/>
    </xf>
    <xf numFmtId="0" fontId="16" fillId="0" borderId="15" xfId="204" applyFont="1" applyBorder="1" applyAlignment="1" applyProtection="1">
      <alignment vertical="center" wrapText="1"/>
      <protection hidden="1"/>
    </xf>
    <xf numFmtId="4" fontId="17" fillId="0" borderId="4" xfId="204" applyNumberFormat="1" applyFont="1" applyBorder="1" applyAlignment="1" applyProtection="1">
      <alignment vertical="center" wrapText="1"/>
      <protection hidden="1"/>
    </xf>
    <xf numFmtId="4" fontId="16" fillId="0" borderId="14" xfId="204" applyNumberFormat="1" applyFont="1" applyBorder="1" applyAlignment="1" applyProtection="1">
      <alignment vertical="center" wrapText="1"/>
      <protection hidden="1"/>
    </xf>
    <xf numFmtId="4" fontId="17" fillId="0" borderId="15" xfId="204" applyNumberFormat="1" applyFont="1" applyBorder="1" applyAlignment="1" applyProtection="1">
      <alignment vertical="center" wrapText="1"/>
      <protection hidden="1"/>
    </xf>
    <xf numFmtId="3" fontId="18" fillId="0" borderId="0" xfId="204" applyNumberFormat="1" applyFont="1" applyProtection="1">
      <protection hidden="1"/>
    </xf>
    <xf numFmtId="4" fontId="17" fillId="0" borderId="4" xfId="204" applyNumberFormat="1" applyFont="1" applyBorder="1" applyAlignment="1" applyProtection="1">
      <alignment horizontal="right" vertical="center" wrapText="1"/>
      <protection hidden="1"/>
    </xf>
    <xf numFmtId="4" fontId="16" fillId="0" borderId="4" xfId="204" applyNumberFormat="1" applyFont="1" applyBorder="1" applyAlignment="1" applyProtection="1">
      <alignment vertical="center" wrapText="1"/>
      <protection hidden="1"/>
    </xf>
    <xf numFmtId="4" fontId="16" fillId="0" borderId="15" xfId="204" applyNumberFormat="1" applyFont="1" applyBorder="1" applyAlignment="1" applyProtection="1">
      <alignment vertical="center" wrapText="1"/>
      <protection hidden="1"/>
    </xf>
    <xf numFmtId="0" fontId="16" fillId="2" borderId="14" xfId="204" applyFont="1" applyFill="1" applyBorder="1" applyAlignment="1" applyProtection="1">
      <alignment vertical="center" wrapText="1"/>
      <protection hidden="1"/>
    </xf>
    <xf numFmtId="0" fontId="17" fillId="0" borderId="15" xfId="204" applyFont="1" applyBorder="1" applyAlignment="1" applyProtection="1">
      <alignment vertical="center" wrapText="1"/>
      <protection hidden="1"/>
    </xf>
    <xf numFmtId="4" fontId="17" fillId="0" borderId="14" xfId="204" applyNumberFormat="1" applyFont="1" applyBorder="1" applyAlignment="1" applyProtection="1">
      <alignment vertical="center" wrapText="1"/>
      <protection hidden="1"/>
    </xf>
    <xf numFmtId="2" fontId="18" fillId="0" borderId="0" xfId="204" applyNumberFormat="1" applyFont="1" applyProtection="1">
      <protection hidden="1"/>
    </xf>
    <xf numFmtId="175" fontId="18" fillId="0" borderId="0" xfId="204" applyNumberFormat="1" applyFont="1" applyProtection="1">
      <protection hidden="1"/>
    </xf>
    <xf numFmtId="0" fontId="17" fillId="0" borderId="15" xfId="204" applyFont="1" applyBorder="1" applyAlignment="1" applyProtection="1">
      <alignment horizontal="center" vertical="center" wrapText="1"/>
      <protection hidden="1"/>
    </xf>
    <xf numFmtId="3" fontId="17" fillId="0" borderId="4" xfId="204" applyNumberFormat="1" applyFont="1" applyBorder="1" applyAlignment="1" applyProtection="1">
      <alignment horizontal="right" vertical="center" wrapText="1"/>
      <protection hidden="1"/>
    </xf>
    <xf numFmtId="3" fontId="17" fillId="0" borderId="14" xfId="204" applyNumberFormat="1" applyFont="1" applyBorder="1" applyAlignment="1" applyProtection="1">
      <alignment horizontal="right" vertical="center" wrapText="1"/>
      <protection hidden="1"/>
    </xf>
    <xf numFmtId="3" fontId="16" fillId="0" borderId="14" xfId="204" applyNumberFormat="1" applyFont="1" applyBorder="1" applyAlignment="1" applyProtection="1">
      <alignment horizontal="right" vertical="center" wrapText="1"/>
      <protection hidden="1"/>
    </xf>
    <xf numFmtId="4" fontId="16" fillId="0" borderId="15" xfId="38" applyNumberFormat="1" applyFont="1" applyBorder="1" applyAlignment="1" applyProtection="1">
      <alignment horizontal="right" vertical="center" wrapText="1"/>
      <protection hidden="1"/>
    </xf>
    <xf numFmtId="3" fontId="16" fillId="0" borderId="4" xfId="38" applyNumberFormat="1" applyFont="1" applyBorder="1" applyAlignment="1" applyProtection="1">
      <alignment horizontal="right" vertical="center" wrapText="1"/>
      <protection hidden="1"/>
    </xf>
    <xf numFmtId="4" fontId="16" fillId="0" borderId="14" xfId="38" applyNumberFormat="1" applyFont="1" applyBorder="1" applyAlignment="1" applyProtection="1">
      <alignment horizontal="right" vertical="center" wrapText="1"/>
      <protection hidden="1"/>
    </xf>
    <xf numFmtId="4" fontId="16" fillId="0" borderId="14" xfId="204" applyNumberFormat="1" applyFont="1" applyBorder="1" applyAlignment="1" applyProtection="1">
      <alignment horizontal="center" vertical="center" wrapText="1"/>
      <protection hidden="1"/>
    </xf>
    <xf numFmtId="4" fontId="16" fillId="0" borderId="15" xfId="204" applyNumberFormat="1" applyFont="1" applyBorder="1" applyAlignment="1" applyProtection="1">
      <alignment horizontal="right" vertical="center" wrapText="1"/>
      <protection hidden="1"/>
    </xf>
    <xf numFmtId="1" fontId="17" fillId="0" borderId="27" xfId="204" applyNumberFormat="1" applyFont="1" applyBorder="1" applyAlignment="1" applyProtection="1">
      <alignment horizontal="center" vertical="center" wrapText="1"/>
      <protection hidden="1"/>
    </xf>
    <xf numFmtId="0" fontId="16" fillId="0" borderId="10" xfId="204" applyFont="1" applyBorder="1" applyAlignment="1" applyProtection="1">
      <alignment vertical="center" wrapText="1"/>
      <protection hidden="1"/>
    </xf>
    <xf numFmtId="4" fontId="17" fillId="0" borderId="10" xfId="204" applyNumberFormat="1" applyFont="1" applyBorder="1" applyAlignment="1" applyProtection="1">
      <alignment vertical="center" wrapText="1"/>
      <protection hidden="1"/>
    </xf>
    <xf numFmtId="4" fontId="16" fillId="0" borderId="10" xfId="204" applyNumberFormat="1" applyFont="1" applyBorder="1" applyAlignment="1" applyProtection="1">
      <alignment vertical="center" wrapText="1"/>
      <protection hidden="1"/>
    </xf>
    <xf numFmtId="4" fontId="17" fillId="0" borderId="28" xfId="204" applyNumberFormat="1" applyFont="1" applyBorder="1" applyAlignment="1" applyProtection="1">
      <alignment vertical="center" wrapText="1"/>
      <protection hidden="1"/>
    </xf>
    <xf numFmtId="1" fontId="16" fillId="0" borderId="6" xfId="204" applyNumberFormat="1" applyFont="1" applyBorder="1" applyAlignment="1" applyProtection="1">
      <alignment horizontal="center" vertical="center" wrapText="1"/>
      <protection hidden="1"/>
    </xf>
    <xf numFmtId="0" fontId="17" fillId="0" borderId="0" xfId="204" applyFont="1" applyAlignment="1" applyProtection="1">
      <alignment horizontal="justify" vertical="center" wrapText="1"/>
      <protection hidden="1"/>
    </xf>
    <xf numFmtId="2" fontId="0" fillId="0" borderId="6" xfId="204" applyNumberFormat="1" applyFont="1" applyBorder="1" applyAlignment="1" applyProtection="1">
      <alignment horizontal="left" vertical="center" wrapText="1" indent="3"/>
      <protection hidden="1"/>
    </xf>
    <xf numFmtId="0" fontId="0" fillId="0" borderId="0" xfId="204" applyFont="1" applyAlignment="1" applyProtection="1">
      <alignment vertical="center" wrapText="1"/>
      <protection hidden="1"/>
    </xf>
    <xf numFmtId="2" fontId="17" fillId="0" borderId="0" xfId="204" applyNumberFormat="1" applyFont="1" applyAlignment="1" applyProtection="1">
      <alignment horizontal="left" vertical="center" wrapText="1"/>
      <protection hidden="1"/>
    </xf>
    <xf numFmtId="0" fontId="0" fillId="0" borderId="0" xfId="204" applyFont="1" applyAlignment="1" applyProtection="1">
      <alignment horizontal="justify" vertical="center" wrapText="1"/>
      <protection hidden="1"/>
    </xf>
    <xf numFmtId="3" fontId="17" fillId="0" borderId="7" xfId="204" applyNumberFormat="1" applyFont="1" applyBorder="1" applyAlignment="1" applyProtection="1">
      <alignment horizontal="right" vertical="center" wrapText="1"/>
      <protection hidden="1"/>
    </xf>
    <xf numFmtId="10" fontId="17" fillId="0" borderId="0" xfId="204" applyNumberFormat="1" applyFont="1" applyAlignment="1" applyProtection="1">
      <alignment horizontal="left" vertical="center" wrapText="1"/>
      <protection hidden="1"/>
    </xf>
    <xf numFmtId="4" fontId="17" fillId="0" borderId="7" xfId="204" applyNumberFormat="1" applyFont="1" applyBorder="1" applyAlignment="1" applyProtection="1">
      <alignment horizontal="right" vertical="center" wrapText="1"/>
      <protection hidden="1"/>
    </xf>
    <xf numFmtId="1" fontId="16" fillId="0" borderId="6" xfId="204" applyNumberFormat="1" applyFont="1" applyBorder="1" applyAlignment="1" applyProtection="1">
      <alignment horizontal="center" vertical="top" wrapText="1"/>
      <protection hidden="1"/>
    </xf>
    <xf numFmtId="1" fontId="17" fillId="0" borderId="6" xfId="204" applyNumberFormat="1" applyFont="1" applyBorder="1" applyAlignment="1" applyProtection="1">
      <alignment horizontal="left" vertical="center" wrapText="1" indent="3"/>
      <protection hidden="1"/>
    </xf>
    <xf numFmtId="0" fontId="17" fillId="0" borderId="0" xfId="204" applyFont="1" applyAlignment="1" applyProtection="1">
      <alignment vertical="center" wrapText="1"/>
      <protection hidden="1"/>
    </xf>
    <xf numFmtId="10" fontId="16" fillId="6" borderId="0" xfId="204" applyNumberFormat="1" applyFont="1" applyFill="1" applyAlignment="1" applyProtection="1">
      <alignment vertical="center" wrapText="1"/>
      <protection locked="0" hidden="1"/>
    </xf>
    <xf numFmtId="1" fontId="0" fillId="0" borderId="6" xfId="204" applyNumberFormat="1" applyFont="1" applyBorder="1" applyAlignment="1" applyProtection="1">
      <alignment horizontal="left" vertical="center" wrapText="1" indent="3"/>
      <protection hidden="1"/>
    </xf>
    <xf numFmtId="2" fontId="16" fillId="0" borderId="0" xfId="204" applyNumberFormat="1" applyFont="1" applyAlignment="1" applyProtection="1">
      <alignment vertical="center" wrapText="1"/>
      <protection hidden="1"/>
    </xf>
    <xf numFmtId="4" fontId="17" fillId="6" borderId="7" xfId="204" applyNumberFormat="1" applyFont="1" applyFill="1" applyBorder="1" applyAlignment="1" applyProtection="1">
      <alignment horizontal="right" vertical="center" wrapText="1"/>
      <protection locked="0" hidden="1"/>
    </xf>
    <xf numFmtId="3" fontId="17" fillId="6" borderId="7" xfId="204" applyNumberFormat="1" applyFont="1" applyFill="1" applyBorder="1" applyAlignment="1" applyProtection="1">
      <alignment horizontal="right" vertical="center" wrapText="1"/>
      <protection locked="0" hidden="1"/>
    </xf>
    <xf numFmtId="4" fontId="17" fillId="0" borderId="7" xfId="204" applyNumberFormat="1" applyFont="1" applyBorder="1" applyAlignment="1" applyProtection="1">
      <alignment horizontal="justify" vertical="center" wrapText="1"/>
      <protection hidden="1"/>
    </xf>
    <xf numFmtId="1" fontId="0" fillId="0" borderId="0" xfId="204" applyNumberFormat="1" applyFont="1" applyAlignment="1" applyProtection="1">
      <alignment vertical="center" wrapText="1"/>
      <protection hidden="1"/>
    </xf>
    <xf numFmtId="4" fontId="17" fillId="0" borderId="0" xfId="204" applyNumberFormat="1" applyFont="1" applyAlignment="1" applyProtection="1">
      <alignment vertical="center" wrapText="1"/>
      <protection hidden="1"/>
    </xf>
    <xf numFmtId="1" fontId="47" fillId="0" borderId="8" xfId="204" applyNumberFormat="1" applyFont="1" applyBorder="1" applyAlignment="1" applyProtection="1">
      <alignment vertical="center" wrapText="1"/>
      <protection hidden="1"/>
    </xf>
    <xf numFmtId="1" fontId="17" fillId="0" borderId="5" xfId="204" applyNumberFormat="1" applyFont="1" applyBorder="1" applyAlignment="1" applyProtection="1">
      <alignment vertical="center" wrapText="1"/>
      <protection hidden="1"/>
    </xf>
    <xf numFmtId="1" fontId="17" fillId="0" borderId="9" xfId="204" applyNumberFormat="1" applyFont="1" applyBorder="1" applyAlignment="1" applyProtection="1">
      <alignment vertical="center" wrapText="1"/>
      <protection hidden="1"/>
    </xf>
    <xf numFmtId="4" fontId="17" fillId="0" borderId="8" xfId="204" applyNumberFormat="1" applyFont="1" applyBorder="1" applyAlignment="1" applyProtection="1">
      <alignment vertical="center" wrapText="1"/>
      <protection hidden="1"/>
    </xf>
    <xf numFmtId="4" fontId="17" fillId="0" borderId="9" xfId="204" applyNumberFormat="1" applyFont="1" applyBorder="1" applyAlignment="1" applyProtection="1">
      <alignment vertical="center" wrapText="1"/>
      <protection hidden="1"/>
    </xf>
    <xf numFmtId="4" fontId="16" fillId="0" borderId="11" xfId="204" applyNumberFormat="1" applyFont="1" applyBorder="1" applyAlignment="1" applyProtection="1">
      <alignment horizontal="center" vertical="center" wrapText="1"/>
      <protection hidden="1"/>
    </xf>
    <xf numFmtId="4" fontId="17" fillId="0" borderId="13" xfId="204" applyNumberFormat="1" applyFont="1" applyBorder="1" applyAlignment="1" applyProtection="1">
      <alignment vertical="center" wrapText="1"/>
      <protection hidden="1"/>
    </xf>
    <xf numFmtId="0" fontId="7" fillId="0" borderId="5" xfId="0" applyFont="1" applyBorder="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200" applyFont="1" applyAlignment="1" applyProtection="1">
      <alignment vertical="center"/>
      <protection hidden="1"/>
    </xf>
    <xf numFmtId="0" fontId="6" fillId="0" borderId="0" xfId="197" applyNumberFormat="1" applyFont="1" applyFill="1" applyBorder="1" applyProtection="1">
      <alignment vertical="top"/>
    </xf>
    <xf numFmtId="0" fontId="7" fillId="0" borderId="5" xfId="0" applyFont="1" applyBorder="1" applyAlignment="1">
      <alignment horizontal="justify" vertical="center"/>
    </xf>
    <xf numFmtId="0" fontId="7" fillId="0" borderId="5" xfId="0" applyFont="1" applyBorder="1" applyAlignment="1">
      <alignment horizontal="center" vertical="center"/>
    </xf>
    <xf numFmtId="0" fontId="6" fillId="0" borderId="0" xfId="0" applyFont="1" applyAlignment="1">
      <alignment horizontal="justify" vertical="center"/>
    </xf>
    <xf numFmtId="0" fontId="6" fillId="0" borderId="0" xfId="197" applyNumberFormat="1" applyFont="1" applyFill="1" applyBorder="1" applyAlignment="1" applyProtection="1">
      <alignment horizontal="center" vertical="center"/>
    </xf>
    <xf numFmtId="0" fontId="6" fillId="0" borderId="0" xfId="197" applyNumberFormat="1" applyFont="1" applyFill="1" applyBorder="1" applyAlignment="1" applyProtection="1">
      <alignment vertical="center"/>
    </xf>
    <xf numFmtId="0" fontId="6" fillId="0" borderId="0" xfId="200" applyFont="1" applyAlignment="1" applyProtection="1">
      <alignment horizontal="center" vertical="center"/>
      <protection hidden="1"/>
    </xf>
    <xf numFmtId="0" fontId="6" fillId="0" borderId="0" xfId="200" applyFont="1" applyAlignment="1" applyProtection="1">
      <alignment horizontal="left" vertical="center"/>
      <protection hidden="1"/>
    </xf>
    <xf numFmtId="0" fontId="18" fillId="0" borderId="4" xfId="199" quotePrefix="1" applyFont="1" applyBorder="1" applyAlignment="1" applyProtection="1">
      <alignment horizontal="left" vertical="center"/>
      <protection hidden="1"/>
    </xf>
    <xf numFmtId="0" fontId="17" fillId="0" borderId="8" xfId="195" applyFont="1" applyBorder="1" applyAlignment="1" applyProtection="1">
      <alignment vertical="center" wrapText="1"/>
      <protection hidden="1"/>
    </xf>
    <xf numFmtId="0" fontId="17" fillId="0" borderId="29" xfId="195" applyFont="1" applyBorder="1" applyAlignment="1" applyProtection="1">
      <alignment vertical="center" wrapText="1"/>
      <protection hidden="1"/>
    </xf>
    <xf numFmtId="0" fontId="17" fillId="0" borderId="5" xfId="195" applyFont="1" applyBorder="1" applyAlignment="1" applyProtection="1">
      <alignment vertical="center" wrapText="1"/>
      <protection hidden="1"/>
    </xf>
    <xf numFmtId="0" fontId="17" fillId="0" borderId="30" xfId="195" applyFont="1" applyBorder="1" applyAlignment="1" applyProtection="1">
      <alignment vertical="center" wrapText="1"/>
      <protection hidden="1"/>
    </xf>
    <xf numFmtId="0" fontId="6" fillId="0" borderId="0" xfId="197" applyNumberFormat="1" applyFont="1" applyFill="1" applyBorder="1" applyAlignment="1" applyProtection="1">
      <alignment horizontal="justify" vertical="center" wrapText="1"/>
    </xf>
    <xf numFmtId="0" fontId="6" fillId="0" borderId="0" xfId="200" applyFont="1" applyAlignment="1" applyProtection="1">
      <alignment horizontal="justify" vertical="center"/>
      <protection hidden="1"/>
    </xf>
    <xf numFmtId="0" fontId="33" fillId="0" borderId="0" xfId="0" applyFont="1" applyAlignment="1">
      <alignment horizontal="center" vertical="top"/>
    </xf>
    <xf numFmtId="0" fontId="33" fillId="0" borderId="0" xfId="0" applyFont="1" applyAlignment="1">
      <alignment vertical="top"/>
    </xf>
    <xf numFmtId="0" fontId="6" fillId="0" borderId="0" xfId="0" applyFont="1" applyAlignment="1">
      <alignment vertical="top"/>
    </xf>
    <xf numFmtId="0" fontId="37" fillId="0" borderId="0" xfId="0" applyFont="1" applyAlignment="1" applyProtection="1">
      <alignment horizontal="center" vertical="top"/>
      <protection hidden="1"/>
    </xf>
    <xf numFmtId="0" fontId="7" fillId="0" borderId="4" xfId="197" applyNumberFormat="1" applyFont="1" applyFill="1" applyBorder="1" applyAlignment="1" applyProtection="1">
      <alignment horizontal="center" vertical="center"/>
    </xf>
    <xf numFmtId="0" fontId="7" fillId="0" borderId="4" xfId="197" applyNumberFormat="1" applyFont="1" applyFill="1" applyBorder="1" applyAlignment="1" applyProtection="1">
      <alignment horizontal="center" vertical="center" wrapText="1"/>
    </xf>
    <xf numFmtId="0" fontId="0" fillId="0" borderId="0" xfId="193" quotePrefix="1" applyFont="1" applyAlignment="1">
      <alignment horizontal="justify"/>
    </xf>
    <xf numFmtId="0" fontId="0" fillId="0" borderId="0" xfId="193" applyFont="1" applyAlignment="1">
      <alignment vertical="top"/>
    </xf>
    <xf numFmtId="0" fontId="56" fillId="0" borderId="0" xfId="0" applyFont="1" applyAlignment="1">
      <alignment wrapText="1"/>
    </xf>
    <xf numFmtId="0" fontId="56" fillId="0" borderId="0" xfId="0" applyFont="1"/>
    <xf numFmtId="0" fontId="56" fillId="0" borderId="0" xfId="0" applyFont="1" applyAlignment="1">
      <alignment horizontal="left"/>
    </xf>
    <xf numFmtId="0" fontId="0" fillId="0" borderId="0" xfId="193" applyFont="1" applyAlignment="1">
      <alignment horizontal="justify"/>
    </xf>
    <xf numFmtId="0" fontId="17" fillId="0" borderId="4" xfId="199" applyFont="1" applyBorder="1" applyAlignment="1" applyProtection="1">
      <alignment horizontal="center" vertical="center"/>
      <protection hidden="1"/>
    </xf>
    <xf numFmtId="0" fontId="33" fillId="0" borderId="0" xfId="0" applyFont="1" applyAlignment="1">
      <alignment horizontal="left" vertical="top"/>
    </xf>
    <xf numFmtId="10" fontId="33" fillId="0" borderId="0" xfId="0" applyNumberFormat="1" applyFont="1" applyAlignment="1">
      <alignment horizontal="center" vertical="top"/>
    </xf>
    <xf numFmtId="0" fontId="59" fillId="0" borderId="0" xfId="0" applyFont="1" applyAlignment="1">
      <alignment vertical="top"/>
    </xf>
    <xf numFmtId="0" fontId="37" fillId="0" borderId="0" xfId="197" applyNumberFormat="1" applyFont="1" applyFill="1" applyBorder="1" applyAlignment="1" applyProtection="1">
      <alignment horizontal="center" vertical="top" wrapText="1"/>
      <protection hidden="1"/>
    </xf>
    <xf numFmtId="0" fontId="59" fillId="0" borderId="0" xfId="197" applyNumberFormat="1" applyFont="1" applyFill="1" applyBorder="1" applyProtection="1">
      <alignment vertical="top"/>
    </xf>
    <xf numFmtId="173" fontId="16" fillId="0" borderId="4" xfId="199" applyNumberFormat="1" applyFont="1" applyBorder="1" applyAlignment="1" applyProtection="1">
      <alignment horizontal="center" vertical="center"/>
      <protection hidden="1"/>
    </xf>
    <xf numFmtId="2" fontId="16" fillId="5" borderId="4" xfId="199" applyNumberFormat="1" applyFont="1" applyFill="1" applyBorder="1" applyAlignment="1" applyProtection="1">
      <alignment horizontal="center" vertical="center" wrapText="1"/>
      <protection hidden="1"/>
    </xf>
    <xf numFmtId="2" fontId="16" fillId="5" borderId="4" xfId="199" applyNumberFormat="1" applyFont="1" applyFill="1" applyBorder="1" applyAlignment="1" applyProtection="1">
      <alignment vertical="center" wrapText="1"/>
      <protection hidden="1"/>
    </xf>
    <xf numFmtId="2" fontId="16" fillId="0" borderId="4" xfId="199" applyNumberFormat="1" applyFont="1" applyBorder="1" applyAlignment="1" applyProtection="1">
      <alignment horizontal="center" vertical="center"/>
      <protection hidden="1"/>
    </xf>
    <xf numFmtId="0" fontId="0" fillId="0" borderId="16" xfId="195" applyFont="1" applyBorder="1" applyAlignment="1" applyProtection="1">
      <alignment vertical="center"/>
      <protection hidden="1"/>
    </xf>
    <xf numFmtId="0" fontId="0" fillId="0" borderId="18" xfId="195" applyFont="1" applyBorder="1" applyAlignment="1" applyProtection="1">
      <alignment vertical="center"/>
      <protection hidden="1"/>
    </xf>
    <xf numFmtId="0" fontId="3" fillId="0" borderId="0" xfId="199" applyAlignment="1">
      <alignment vertical="center"/>
    </xf>
    <xf numFmtId="0" fontId="3" fillId="0" borderId="0" xfId="199" quotePrefix="1" applyAlignment="1">
      <alignment horizontal="left" vertical="center"/>
    </xf>
    <xf numFmtId="0" fontId="37" fillId="0" borderId="0" xfId="0" applyFont="1" applyAlignment="1">
      <alignment horizontal="center" vertical="top"/>
    </xf>
    <xf numFmtId="165" fontId="7" fillId="0" borderId="5" xfId="0" applyNumberFormat="1" applyFont="1" applyBorder="1" applyAlignment="1">
      <alignment horizontal="left" vertical="center"/>
    </xf>
    <xf numFmtId="165" fontId="6" fillId="0" borderId="0" xfId="0" applyNumberFormat="1" applyFont="1" applyAlignment="1">
      <alignment horizontal="center" vertical="center"/>
    </xf>
    <xf numFmtId="165" fontId="6" fillId="0" borderId="0" xfId="197" applyNumberFormat="1" applyFont="1" applyFill="1" applyBorder="1" applyAlignment="1" applyProtection="1">
      <alignment horizontal="center" vertical="center"/>
    </xf>
    <xf numFmtId="165" fontId="7" fillId="0" borderId="0" xfId="200" applyNumberFormat="1" applyFont="1" applyAlignment="1" applyProtection="1">
      <alignment horizontal="left" vertical="center"/>
      <protection hidden="1"/>
    </xf>
    <xf numFmtId="165" fontId="6" fillId="0" borderId="0" xfId="200" applyNumberFormat="1" applyFont="1" applyAlignment="1" applyProtection="1">
      <alignment horizontal="center" vertical="center"/>
      <protection hidden="1"/>
    </xf>
    <xf numFmtId="165" fontId="6" fillId="0" borderId="0" xfId="200" applyNumberFormat="1" applyFont="1" applyAlignment="1" applyProtection="1">
      <alignment horizontal="left" vertical="center"/>
      <protection hidden="1"/>
    </xf>
    <xf numFmtId="165" fontId="7" fillId="0" borderId="4" xfId="197" applyNumberFormat="1" applyFont="1" applyFill="1" applyBorder="1" applyAlignment="1" applyProtection="1">
      <alignment horizontal="center" vertical="center" wrapText="1"/>
    </xf>
    <xf numFmtId="1" fontId="7" fillId="0" borderId="4" xfId="0" applyNumberFormat="1" applyFont="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165" fontId="6" fillId="0" borderId="4" xfId="0" applyNumberFormat="1" applyFont="1" applyBorder="1" applyAlignment="1">
      <alignment horizontal="center" vertical="center"/>
    </xf>
    <xf numFmtId="165" fontId="6" fillId="0" borderId="4" xfId="197" applyNumberFormat="1" applyFont="1" applyFill="1" applyBorder="1" applyAlignment="1" applyProtection="1">
      <alignment horizontal="center" vertical="center"/>
    </xf>
    <xf numFmtId="165" fontId="7" fillId="0" borderId="5" xfId="0" applyNumberFormat="1" applyFont="1" applyBorder="1" applyAlignment="1">
      <alignment horizontal="center" vertical="center"/>
    </xf>
    <xf numFmtId="165" fontId="7" fillId="0" borderId="0" xfId="200" applyNumberFormat="1" applyFont="1" applyAlignment="1" applyProtection="1">
      <alignment horizontal="center" vertical="center"/>
      <protection hidden="1"/>
    </xf>
    <xf numFmtId="0" fontId="7" fillId="0" borderId="4" xfId="0" applyFont="1" applyBorder="1" applyAlignment="1">
      <alignment horizontal="center" vertical="center" wrapText="1"/>
    </xf>
    <xf numFmtId="1" fontId="6" fillId="0" borderId="4" xfId="197" applyNumberFormat="1" applyFont="1" applyFill="1" applyBorder="1" applyAlignment="1" applyProtection="1">
      <alignment horizontal="center" vertical="center"/>
      <protection locked="0"/>
    </xf>
    <xf numFmtId="1" fontId="6" fillId="0" borderId="4" xfId="0" applyNumberFormat="1" applyFont="1" applyBorder="1" applyAlignment="1">
      <alignment horizontal="center" vertical="center"/>
    </xf>
    <xf numFmtId="0" fontId="6" fillId="0" borderId="0" xfId="200" applyFont="1" applyAlignment="1">
      <alignment horizontal="left" vertical="center"/>
    </xf>
    <xf numFmtId="0" fontId="7" fillId="0" borderId="4" xfId="0" applyFont="1" applyBorder="1" applyAlignment="1">
      <alignment horizontal="center" vertical="center"/>
    </xf>
    <xf numFmtId="0" fontId="6" fillId="0" borderId="4" xfId="0" applyFont="1" applyBorder="1" applyAlignment="1">
      <alignment horizontal="justify" vertical="center" wrapText="1"/>
    </xf>
    <xf numFmtId="0" fontId="7" fillId="0" borderId="4" xfId="0" applyFont="1" applyBorder="1" applyAlignment="1">
      <alignment vertical="center"/>
    </xf>
    <xf numFmtId="0" fontId="6" fillId="0" borderId="4" xfId="197" applyNumberFormat="1" applyFont="1" applyFill="1" applyBorder="1" applyAlignment="1" applyProtection="1">
      <alignment vertical="center"/>
    </xf>
    <xf numFmtId="0" fontId="6" fillId="0" borderId="0" xfId="200" applyFont="1" applyAlignment="1">
      <alignment horizontal="center" vertical="center"/>
    </xf>
    <xf numFmtId="0" fontId="62" fillId="11" borderId="4" xfId="0" applyFont="1" applyFill="1" applyBorder="1" applyAlignment="1">
      <alignment horizontal="center" vertical="center"/>
    </xf>
    <xf numFmtId="0" fontId="6" fillId="0" borderId="4" xfId="197" applyNumberFormat="1" applyFont="1" applyFill="1" applyBorder="1" applyAlignment="1" applyProtection="1">
      <alignment horizontal="center" vertical="center"/>
    </xf>
    <xf numFmtId="2" fontId="6" fillId="0" borderId="4" xfId="197" applyNumberFormat="1" applyFont="1" applyFill="1" applyBorder="1" applyAlignment="1" applyProtection="1">
      <alignment horizontal="center" vertical="center"/>
      <protection locked="0"/>
    </xf>
    <xf numFmtId="0" fontId="6" fillId="0" borderId="0" xfId="0" applyFont="1" applyAlignment="1" applyProtection="1">
      <alignment horizontal="center" vertical="center"/>
      <protection hidden="1"/>
    </xf>
    <xf numFmtId="9" fontId="6" fillId="0" borderId="0" xfId="197" applyNumberFormat="1" applyFont="1" applyFill="1" applyBorder="1" applyAlignment="1" applyProtection="1">
      <alignment horizontal="center" vertical="center"/>
    </xf>
    <xf numFmtId="0" fontId="6" fillId="0" borderId="0" xfId="0" applyFont="1" applyAlignment="1">
      <alignment horizontal="right" vertical="center" indent="1"/>
    </xf>
    <xf numFmtId="2" fontId="6" fillId="0" borderId="0" xfId="0" applyNumberFormat="1" applyFont="1" applyAlignment="1">
      <alignment horizontal="right" vertical="center" indent="1"/>
    </xf>
    <xf numFmtId="10" fontId="6" fillId="0" borderId="4" xfId="197" applyNumberFormat="1" applyFont="1" applyFill="1" applyBorder="1" applyAlignment="1" applyProtection="1">
      <alignment horizontal="center" vertical="center"/>
      <protection locked="0"/>
    </xf>
    <xf numFmtId="0" fontId="62" fillId="0" borderId="4" xfId="0" applyFont="1" applyBorder="1" applyAlignment="1">
      <alignment horizontal="center" vertical="center" wrapText="1"/>
    </xf>
    <xf numFmtId="0" fontId="7" fillId="0" borderId="4" xfId="0" applyFont="1" applyBorder="1" applyAlignment="1">
      <alignment horizontal="justify" vertical="center"/>
    </xf>
    <xf numFmtId="9" fontId="60" fillId="0" borderId="4" xfId="0" applyNumberFormat="1" applyFont="1" applyBorder="1" applyAlignment="1">
      <alignment horizontal="center" vertical="center" wrapText="1"/>
    </xf>
    <xf numFmtId="1" fontId="7" fillId="0" borderId="5" xfId="0" applyNumberFormat="1" applyFont="1" applyBorder="1" applyAlignment="1">
      <alignment horizontal="left" vertical="center"/>
    </xf>
    <xf numFmtId="1" fontId="6" fillId="0" borderId="0" xfId="0" applyNumberFormat="1" applyFont="1" applyAlignment="1">
      <alignment horizontal="center" vertical="center"/>
    </xf>
    <xf numFmtId="1" fontId="6" fillId="0" borderId="0" xfId="197" applyNumberFormat="1" applyFont="1" applyFill="1" applyBorder="1" applyAlignment="1" applyProtection="1">
      <alignment horizontal="center" vertical="center"/>
    </xf>
    <xf numFmtId="1" fontId="7" fillId="0" borderId="0" xfId="200" applyNumberFormat="1" applyFont="1" applyAlignment="1" applyProtection="1">
      <alignment horizontal="left" vertical="center"/>
      <protection hidden="1"/>
    </xf>
    <xf numFmtId="1" fontId="6" fillId="0" borderId="0" xfId="200" applyNumberFormat="1" applyFont="1" applyAlignment="1" applyProtection="1">
      <alignment horizontal="center" vertical="center"/>
      <protection hidden="1"/>
    </xf>
    <xf numFmtId="1" fontId="6" fillId="0" borderId="0" xfId="200" applyNumberFormat="1" applyFont="1" applyAlignment="1" applyProtection="1">
      <alignment horizontal="left" vertical="center"/>
      <protection hidden="1"/>
    </xf>
    <xf numFmtId="1" fontId="7" fillId="0" borderId="4" xfId="0" applyNumberFormat="1" applyFont="1" applyBorder="1" applyAlignment="1">
      <alignment horizontal="center" vertical="center" wrapText="1"/>
    </xf>
    <xf numFmtId="1" fontId="6" fillId="0" borderId="4" xfId="197" applyNumberFormat="1" applyFont="1" applyFill="1" applyBorder="1" applyAlignment="1" applyProtection="1">
      <alignment horizontal="center" vertical="center"/>
    </xf>
    <xf numFmtId="0" fontId="6" fillId="0" borderId="0" xfId="200" applyFont="1" applyAlignment="1">
      <alignment horizontal="justify" vertical="center"/>
    </xf>
    <xf numFmtId="0" fontId="60" fillId="0" borderId="4" xfId="0" applyFont="1" applyBorder="1" applyAlignment="1">
      <alignment horizontal="right" vertical="center" wrapText="1"/>
    </xf>
    <xf numFmtId="0" fontId="7" fillId="0" borderId="4" xfId="0" applyFont="1" applyBorder="1" applyAlignment="1">
      <alignment horizontal="right" vertical="center"/>
    </xf>
    <xf numFmtId="0" fontId="7" fillId="0" borderId="4" xfId="197" applyNumberFormat="1" applyFont="1" applyFill="1" applyBorder="1" applyAlignment="1" applyProtection="1">
      <alignment horizontal="right" vertical="center" wrapText="1"/>
    </xf>
    <xf numFmtId="2" fontId="63" fillId="0" borderId="0" xfId="236" applyNumberFormat="1" applyFont="1" applyAlignment="1">
      <alignment horizontal="left" vertical="center" wrapText="1"/>
    </xf>
    <xf numFmtId="0" fontId="7" fillId="0" borderId="34" xfId="0" applyFont="1" applyBorder="1" applyAlignment="1">
      <alignment horizontal="right" vertical="center" indent="1"/>
    </xf>
    <xf numFmtId="2" fontId="6" fillId="0" borderId="34" xfId="197" applyNumberFormat="1" applyFont="1" applyFill="1" applyBorder="1" applyAlignment="1" applyProtection="1">
      <alignment horizontal="right" vertical="center" indent="1"/>
    </xf>
    <xf numFmtId="0" fontId="6" fillId="0" borderId="34" xfId="197" applyNumberFormat="1" applyFont="1" applyFill="1" applyBorder="1" applyAlignment="1" applyProtection="1">
      <alignment horizontal="right" vertical="center" indent="1"/>
    </xf>
    <xf numFmtId="2" fontId="7" fillId="0" borderId="34" xfId="197" applyNumberFormat="1" applyFont="1" applyFill="1" applyBorder="1" applyAlignment="1" applyProtection="1">
      <alignment horizontal="right" vertical="center" indent="1"/>
    </xf>
    <xf numFmtId="0" fontId="7" fillId="0" borderId="14" xfId="0" applyFont="1" applyBorder="1" applyAlignment="1">
      <alignment horizontal="center" vertical="center"/>
    </xf>
    <xf numFmtId="2" fontId="6" fillId="0" borderId="14" xfId="197" applyNumberFormat="1" applyFont="1" applyFill="1" applyBorder="1" applyAlignment="1" applyProtection="1">
      <alignment horizontal="right" vertical="center"/>
    </xf>
    <xf numFmtId="2" fontId="7" fillId="0" borderId="14" xfId="197" applyNumberFormat="1" applyFont="1" applyFill="1" applyBorder="1" applyAlignment="1" applyProtection="1">
      <alignment horizontal="center" vertical="center"/>
    </xf>
    <xf numFmtId="2" fontId="7" fillId="0" borderId="14" xfId="0" applyNumberFormat="1" applyFont="1" applyBorder="1" applyAlignment="1">
      <alignment vertical="center"/>
    </xf>
    <xf numFmtId="0" fontId="7" fillId="0" borderId="11" xfId="197" applyNumberFormat="1" applyFont="1" applyFill="1" applyBorder="1" applyAlignment="1" applyProtection="1">
      <alignment horizontal="right" vertical="center" wrapText="1" indent="1"/>
    </xf>
    <xf numFmtId="0" fontId="5" fillId="0" borderId="0" xfId="0" applyFont="1" applyProtection="1">
      <protection hidden="1"/>
    </xf>
    <xf numFmtId="0" fontId="46" fillId="0" borderId="0" xfId="195" applyFont="1" applyAlignment="1" applyProtection="1">
      <alignment horizontal="center" vertical="center"/>
      <protection hidden="1"/>
    </xf>
    <xf numFmtId="0" fontId="17" fillId="0" borderId="0" xfId="0" applyFont="1" applyAlignment="1">
      <alignment horizontal="center" vertical="center" wrapText="1"/>
    </xf>
    <xf numFmtId="174" fontId="17" fillId="0" borderId="0" xfId="193" applyNumberFormat="1" applyFont="1" applyAlignment="1">
      <alignment horizontal="left" vertical="center"/>
    </xf>
    <xf numFmtId="0" fontId="17" fillId="0" borderId="0" xfId="194" applyAlignment="1">
      <alignment horizontal="left" vertical="center"/>
    </xf>
    <xf numFmtId="0" fontId="17" fillId="0" borderId="0" xfId="201" applyAlignment="1">
      <alignment horizontal="left" vertical="center"/>
    </xf>
    <xf numFmtId="0" fontId="17" fillId="0" borderId="0" xfId="193" applyFont="1" applyAlignment="1">
      <alignment vertical="top"/>
    </xf>
    <xf numFmtId="165" fontId="17" fillId="0" borderId="0" xfId="193" applyNumberFormat="1" applyFont="1" applyAlignment="1">
      <alignment horizontal="center" vertical="top"/>
    </xf>
    <xf numFmtId="165" fontId="17" fillId="0" borderId="0" xfId="193" applyNumberFormat="1" applyFont="1" applyAlignment="1">
      <alignment horizontal="center" vertical="center"/>
    </xf>
    <xf numFmtId="0" fontId="17" fillId="0" borderId="0" xfId="193" applyFont="1" applyAlignment="1">
      <alignment horizontal="center" vertical="top"/>
    </xf>
    <xf numFmtId="165" fontId="17" fillId="0" borderId="0" xfId="0" applyNumberFormat="1" applyFont="1" applyAlignment="1">
      <alignment horizontal="center" vertical="center"/>
    </xf>
    <xf numFmtId="0" fontId="17" fillId="0" borderId="0" xfId="0" applyFont="1" applyAlignment="1">
      <alignment horizontal="left" vertical="center" wrapText="1" indent="2"/>
    </xf>
    <xf numFmtId="0" fontId="17" fillId="0" borderId="0" xfId="0" applyFont="1" applyAlignment="1">
      <alignment vertical="center" wrapText="1"/>
    </xf>
    <xf numFmtId="0" fontId="17" fillId="4" borderId="0" xfId="0" applyFont="1" applyFill="1" applyAlignment="1">
      <alignment vertical="center"/>
    </xf>
    <xf numFmtId="0" fontId="17" fillId="4" borderId="0" xfId="0" applyFont="1" applyFill="1" applyAlignment="1" applyProtection="1">
      <alignment vertical="center"/>
      <protection locked="0"/>
    </xf>
    <xf numFmtId="0" fontId="17" fillId="0" borderId="0" xfId="0" applyFont="1" applyAlignment="1">
      <alignment horizontal="left" vertical="center" indent="2"/>
    </xf>
    <xf numFmtId="0" fontId="17" fillId="4" borderId="22" xfId="0" applyFont="1" applyFill="1" applyBorder="1" applyAlignment="1" applyProtection="1">
      <alignment horizontal="left" vertical="center"/>
      <protection locked="0"/>
    </xf>
    <xf numFmtId="0" fontId="35" fillId="0" borderId="0" xfId="203" applyFont="1" applyProtection="1">
      <protection hidden="1"/>
    </xf>
    <xf numFmtId="0" fontId="35" fillId="0" borderId="0" xfId="203" applyFont="1" applyAlignment="1" applyProtection="1">
      <alignment vertical="center"/>
      <protection hidden="1"/>
    </xf>
    <xf numFmtId="0" fontId="35" fillId="0" borderId="0" xfId="203" applyFont="1" applyAlignment="1" applyProtection="1">
      <alignment wrapText="1"/>
      <protection hidden="1"/>
    </xf>
    <xf numFmtId="10" fontId="35" fillId="0" borderId="0" xfId="203" applyNumberFormat="1" applyFont="1" applyAlignment="1" applyProtection="1">
      <alignment vertical="center"/>
      <protection hidden="1"/>
    </xf>
    <xf numFmtId="0" fontId="3" fillId="0" borderId="0" xfId="196" applyAlignment="1" applyProtection="1">
      <alignment horizontal="left" vertical="center"/>
      <protection hidden="1"/>
    </xf>
    <xf numFmtId="0" fontId="6" fillId="0" borderId="23" xfId="0" applyFont="1" applyBorder="1" applyAlignment="1">
      <alignment horizontal="center" vertical="center" wrapText="1"/>
    </xf>
    <xf numFmtId="0" fontId="64" fillId="0" borderId="4" xfId="0" applyFont="1" applyBorder="1" applyAlignment="1">
      <alignment vertical="top" wrapText="1"/>
    </xf>
    <xf numFmtId="0" fontId="6" fillId="0" borderId="4" xfId="0" quotePrefix="1" applyFont="1" applyBorder="1" applyAlignment="1">
      <alignment horizontal="center" vertical="center" wrapText="1"/>
    </xf>
    <xf numFmtId="1" fontId="7" fillId="0" borderId="15" xfId="0" applyNumberFormat="1" applyFont="1" applyBorder="1" applyAlignment="1">
      <alignment horizontal="center" vertical="center"/>
    </xf>
    <xf numFmtId="0" fontId="6" fillId="4" borderId="4" xfId="195" applyFont="1" applyFill="1" applyBorder="1" applyAlignment="1" applyProtection="1">
      <alignment horizontal="center" vertical="center"/>
      <protection locked="0"/>
    </xf>
    <xf numFmtId="0" fontId="17" fillId="4" borderId="14" xfId="195" applyFont="1" applyFill="1" applyBorder="1" applyAlignment="1" applyProtection="1">
      <alignment horizontal="center" vertical="center" wrapText="1"/>
      <protection locked="0"/>
    </xf>
    <xf numFmtId="0" fontId="0" fillId="4" borderId="14" xfId="195" applyFont="1" applyFill="1" applyBorder="1" applyAlignment="1" applyProtection="1">
      <alignment horizontal="left" vertical="center"/>
      <protection locked="0"/>
    </xf>
    <xf numFmtId="0" fontId="0" fillId="4" borderId="16" xfId="195" applyFont="1" applyFill="1" applyBorder="1" applyAlignment="1" applyProtection="1">
      <alignment horizontal="left" vertical="center"/>
      <protection locked="0"/>
    </xf>
    <xf numFmtId="0" fontId="46" fillId="4" borderId="16" xfId="195" applyFont="1" applyFill="1" applyBorder="1" applyAlignment="1" applyProtection="1">
      <alignment horizontal="left" vertical="center"/>
      <protection locked="0"/>
    </xf>
    <xf numFmtId="0" fontId="0" fillId="4" borderId="4" xfId="195" applyFont="1" applyFill="1" applyBorder="1" applyAlignment="1" applyProtection="1">
      <alignment horizontal="left" vertical="center" wrapText="1"/>
      <protection locked="0"/>
    </xf>
    <xf numFmtId="0" fontId="0" fillId="4" borderId="4" xfId="195" applyFont="1" applyFill="1" applyBorder="1" applyAlignment="1" applyProtection="1">
      <alignment horizontal="left" vertical="center"/>
      <protection locked="0"/>
    </xf>
    <xf numFmtId="0" fontId="65" fillId="0" borderId="4" xfId="0" applyFont="1" applyBorder="1" applyAlignment="1">
      <alignment horizontal="center" vertical="center"/>
    </xf>
    <xf numFmtId="0" fontId="19" fillId="0" borderId="4" xfId="0" applyFont="1" applyBorder="1" applyAlignment="1">
      <alignment horizontal="center" vertical="center"/>
    </xf>
    <xf numFmtId="0" fontId="6" fillId="0" borderId="34" xfId="0" quotePrefix="1" applyFont="1" applyBorder="1" applyAlignment="1">
      <alignment horizontal="right" vertical="center" indent="1"/>
    </xf>
    <xf numFmtId="1" fontId="7" fillId="0" borderId="15" xfId="0" applyNumberFormat="1" applyFont="1" applyBorder="1" applyAlignment="1">
      <alignment horizontal="left" vertical="center" wrapText="1"/>
    </xf>
    <xf numFmtId="0" fontId="7" fillId="0" borderId="4" xfId="0" applyFont="1" applyBorder="1" applyAlignment="1">
      <alignment horizontal="left" vertical="center" wrapText="1"/>
    </xf>
    <xf numFmtId="0" fontId="64" fillId="0" borderId="4" xfId="0" applyFont="1" applyBorder="1" applyAlignment="1">
      <alignment horizontal="center" vertical="center" wrapText="1"/>
    </xf>
    <xf numFmtId="0" fontId="58" fillId="0" borderId="0" xfId="0" applyFont="1" applyAlignment="1" applyProtection="1">
      <alignment horizontal="left" vertical="center" wrapText="1"/>
      <protection hidden="1"/>
    </xf>
    <xf numFmtId="0" fontId="58" fillId="0" borderId="0" xfId="0" applyFont="1" applyAlignment="1" applyProtection="1">
      <alignment horizontal="left" vertical="center"/>
      <protection hidden="1"/>
    </xf>
    <xf numFmtId="0" fontId="57" fillId="0" borderId="0" xfId="0" applyFont="1" applyAlignment="1" applyProtection="1">
      <alignment horizontal="left" vertical="center"/>
      <protection hidden="1"/>
    </xf>
    <xf numFmtId="0" fontId="57" fillId="0" borderId="0" xfId="0" quotePrefix="1" applyFont="1" applyAlignment="1" applyProtection="1">
      <alignment horizontal="left" vertical="center"/>
      <protection hidden="1"/>
    </xf>
    <xf numFmtId="0" fontId="7" fillId="0" borderId="14" xfId="199" applyFont="1" applyBorder="1" applyAlignment="1" applyProtection="1">
      <alignment horizontal="center" vertical="center"/>
      <protection hidden="1"/>
    </xf>
    <xf numFmtId="0" fontId="7" fillId="0" borderId="3" xfId="199" applyFont="1" applyBorder="1" applyAlignment="1" applyProtection="1">
      <alignment horizontal="center" vertical="center"/>
      <protection hidden="1"/>
    </xf>
    <xf numFmtId="0" fontId="7" fillId="0" borderId="15" xfId="199" applyFont="1" applyBorder="1" applyAlignment="1" applyProtection="1">
      <alignment horizontal="center" vertical="center"/>
      <protection hidden="1"/>
    </xf>
    <xf numFmtId="0" fontId="20" fillId="0" borderId="22" xfId="199" applyFont="1" applyBorder="1" applyAlignment="1" applyProtection="1">
      <alignment horizontal="justify" vertical="center"/>
      <protection hidden="1"/>
    </xf>
    <xf numFmtId="0" fontId="20" fillId="0" borderId="19" xfId="199" applyFont="1" applyBorder="1" applyAlignment="1" applyProtection="1">
      <alignment horizontal="justify" vertical="center"/>
      <protection hidden="1"/>
    </xf>
    <xf numFmtId="0" fontId="39" fillId="8" borderId="16" xfId="199" applyFont="1" applyFill="1" applyBorder="1" applyAlignment="1" applyProtection="1">
      <alignment horizontal="left" vertical="center" wrapText="1"/>
      <protection hidden="1"/>
    </xf>
    <xf numFmtId="0" fontId="39" fillId="8" borderId="31" xfId="199" applyFont="1" applyFill="1" applyBorder="1" applyAlignment="1" applyProtection="1">
      <alignment horizontal="left" vertical="center" wrapText="1"/>
      <protection hidden="1"/>
    </xf>
    <xf numFmtId="0" fontId="39" fillId="8" borderId="17" xfId="199" applyFont="1" applyFill="1" applyBorder="1" applyAlignment="1" applyProtection="1">
      <alignment horizontal="left" vertical="center" wrapText="1"/>
      <protection hidden="1"/>
    </xf>
    <xf numFmtId="0" fontId="21" fillId="0" borderId="18" xfId="199" applyFont="1" applyBorder="1" applyAlignment="1" applyProtection="1">
      <alignment horizontal="center" vertical="center"/>
      <protection hidden="1"/>
    </xf>
    <xf numFmtId="0" fontId="21" fillId="0" borderId="22" xfId="199" applyFont="1" applyBorder="1" applyAlignment="1" applyProtection="1">
      <alignment horizontal="center" vertical="center"/>
      <protection hidden="1"/>
    </xf>
    <xf numFmtId="0" fontId="21" fillId="0" borderId="19" xfId="199" applyFont="1" applyBorder="1" applyAlignment="1" applyProtection="1">
      <alignment horizontal="center" vertical="center"/>
      <protection hidden="1"/>
    </xf>
    <xf numFmtId="0" fontId="24" fillId="0" borderId="6" xfId="199" applyFont="1" applyBorder="1" applyAlignment="1" applyProtection="1">
      <alignment horizontal="right" vertical="center"/>
      <protection hidden="1"/>
    </xf>
    <xf numFmtId="0" fontId="24" fillId="0" borderId="0" xfId="199" applyFont="1" applyAlignment="1" applyProtection="1">
      <alignment horizontal="right" vertical="center"/>
      <protection hidden="1"/>
    </xf>
    <xf numFmtId="0" fontId="22" fillId="0" borderId="6" xfId="199" applyFont="1" applyBorder="1" applyAlignment="1" applyProtection="1">
      <alignment horizontal="right" vertical="center"/>
      <protection hidden="1"/>
    </xf>
    <xf numFmtId="0" fontId="22" fillId="0" borderId="0" xfId="199" applyFont="1" applyAlignment="1" applyProtection="1">
      <alignment horizontal="right" vertical="center"/>
      <protection hidden="1"/>
    </xf>
    <xf numFmtId="0" fontId="25" fillId="0" borderId="4" xfId="199" applyFont="1" applyBorder="1" applyAlignment="1" applyProtection="1">
      <alignment horizontal="center" vertical="center"/>
      <protection hidden="1"/>
    </xf>
    <xf numFmtId="0" fontId="18" fillId="0" borderId="4" xfId="199" applyFont="1" applyBorder="1" applyAlignment="1" applyProtection="1">
      <alignment horizontal="center" vertical="center"/>
      <protection hidden="1"/>
    </xf>
    <xf numFmtId="0" fontId="40" fillId="0" borderId="11" xfId="199" applyFont="1" applyBorder="1" applyAlignment="1" applyProtection="1">
      <alignment horizontal="center" vertical="center" textRotation="180"/>
      <protection hidden="1"/>
    </xf>
    <xf numFmtId="0" fontId="40" fillId="0" borderId="12" xfId="199" applyFont="1" applyBorder="1" applyAlignment="1" applyProtection="1">
      <alignment horizontal="center" vertical="center" textRotation="180"/>
      <protection hidden="1"/>
    </xf>
    <xf numFmtId="0" fontId="40" fillId="0" borderId="13" xfId="199" applyFont="1" applyBorder="1" applyAlignment="1" applyProtection="1">
      <alignment horizontal="center" vertical="center" textRotation="180"/>
      <protection hidden="1"/>
    </xf>
    <xf numFmtId="0" fontId="40" fillId="0" borderId="11" xfId="199" applyFont="1" applyBorder="1" applyAlignment="1" applyProtection="1">
      <alignment horizontal="center" vertical="center" textRotation="90"/>
      <protection hidden="1"/>
    </xf>
    <xf numFmtId="0" fontId="40" fillId="0" borderId="12" xfId="199" applyFont="1" applyBorder="1" applyAlignment="1" applyProtection="1">
      <alignment horizontal="center" vertical="center" textRotation="90"/>
      <protection hidden="1"/>
    </xf>
    <xf numFmtId="0" fontId="40" fillId="0" borderId="13" xfId="199" applyFont="1" applyBorder="1" applyAlignment="1" applyProtection="1">
      <alignment horizontal="center" vertical="center" textRotation="90"/>
      <protection hidden="1"/>
    </xf>
    <xf numFmtId="0" fontId="24" fillId="0" borderId="8" xfId="199" applyFont="1" applyBorder="1" applyAlignment="1" applyProtection="1">
      <alignment horizontal="right" vertical="center"/>
      <protection hidden="1"/>
    </xf>
    <xf numFmtId="0" fontId="24" fillId="0" borderId="5" xfId="199" applyFont="1" applyBorder="1" applyAlignment="1" applyProtection="1">
      <alignment horizontal="right" vertical="center"/>
      <protection hidden="1"/>
    </xf>
    <xf numFmtId="0" fontId="22" fillId="0" borderId="27" xfId="199" applyFont="1" applyBorder="1" applyAlignment="1" applyProtection="1">
      <alignment horizontal="right" vertical="center"/>
      <protection hidden="1"/>
    </xf>
    <xf numFmtId="0" fontId="22" fillId="0" borderId="10" xfId="199" applyFont="1" applyBorder="1" applyAlignment="1" applyProtection="1">
      <alignment horizontal="right" vertical="center"/>
      <protection hidden="1"/>
    </xf>
    <xf numFmtId="0" fontId="3" fillId="0" borderId="6" xfId="199" applyBorder="1" applyAlignment="1">
      <alignment vertical="center"/>
    </xf>
    <xf numFmtId="0" fontId="3" fillId="0" borderId="0" xfId="199" applyAlignment="1">
      <alignment vertical="center"/>
    </xf>
    <xf numFmtId="0" fontId="3" fillId="0" borderId="7" xfId="199" applyBorder="1" applyAlignment="1">
      <alignment vertical="center"/>
    </xf>
    <xf numFmtId="0" fontId="28" fillId="7" borderId="0" xfId="0" applyFont="1" applyFill="1" applyAlignment="1" applyProtection="1">
      <alignment horizontal="center" vertical="top" wrapText="1"/>
      <protection hidden="1"/>
    </xf>
    <xf numFmtId="0" fontId="20" fillId="0" borderId="0" xfId="0" applyFont="1" applyAlignment="1" applyProtection="1">
      <alignment horizontal="left" vertical="top"/>
      <protection hidden="1"/>
    </xf>
    <xf numFmtId="0" fontId="20" fillId="0" borderId="22" xfId="0" applyFont="1" applyBorder="1" applyAlignment="1" applyProtection="1">
      <alignment horizontal="center" vertical="center"/>
      <protection hidden="1"/>
    </xf>
    <xf numFmtId="0" fontId="36" fillId="0" borderId="32" xfId="0" applyFont="1" applyBorder="1" applyAlignment="1" applyProtection="1">
      <alignment horizontal="center" vertical="top"/>
      <protection hidden="1"/>
    </xf>
    <xf numFmtId="0" fontId="36" fillId="0" borderId="0" xfId="0" applyFont="1" applyAlignment="1" applyProtection="1">
      <alignment horizontal="center" vertical="top"/>
      <protection hidden="1"/>
    </xf>
    <xf numFmtId="0" fontId="34" fillId="8" borderId="5" xfId="195" applyFont="1" applyFill="1" applyBorder="1" applyAlignment="1" applyProtection="1">
      <alignment horizontal="left" vertical="top" wrapText="1"/>
      <protection hidden="1"/>
    </xf>
    <xf numFmtId="0" fontId="16" fillId="0" borderId="0" xfId="195" applyFont="1" applyAlignment="1" applyProtection="1">
      <alignment horizontal="center" vertical="center"/>
      <protection hidden="1"/>
    </xf>
    <xf numFmtId="0" fontId="26" fillId="7" borderId="0" xfId="195" applyFont="1" applyFill="1" applyAlignment="1" applyProtection="1">
      <alignment horizontal="center" vertical="center"/>
      <protection hidden="1"/>
    </xf>
    <xf numFmtId="0" fontId="37" fillId="0" borderId="0" xfId="0" applyFont="1" applyAlignment="1">
      <alignment horizontal="center" vertical="top"/>
    </xf>
    <xf numFmtId="165" fontId="7" fillId="0" borderId="5" xfId="200" applyNumberFormat="1" applyFont="1" applyBorder="1" applyAlignment="1" applyProtection="1">
      <alignment horizontal="right" vertical="top"/>
      <protection hidden="1"/>
    </xf>
    <xf numFmtId="0" fontId="6" fillId="0" borderId="0" xfId="200" applyFont="1" applyAlignment="1">
      <alignment horizontal="left" vertical="top"/>
    </xf>
    <xf numFmtId="165" fontId="6" fillId="0" borderId="0" xfId="200" applyNumberFormat="1" applyFont="1" applyAlignment="1" applyProtection="1">
      <alignment horizontal="left" vertical="top"/>
      <protection hidden="1"/>
    </xf>
    <xf numFmtId="0" fontId="7" fillId="8" borderId="0" xfId="0" applyFont="1" applyFill="1" applyAlignment="1">
      <alignment horizontal="left" vertical="top" wrapText="1"/>
    </xf>
    <xf numFmtId="0" fontId="37" fillId="7" borderId="0" xfId="0" applyFont="1" applyFill="1" applyAlignment="1">
      <alignment horizontal="center" vertical="top"/>
    </xf>
    <xf numFmtId="0" fontId="7" fillId="0" borderId="0" xfId="197" applyNumberFormat="1" applyFont="1" applyFill="1" applyBorder="1" applyAlignment="1" applyProtection="1">
      <alignment horizontal="justify" vertical="top" wrapText="1"/>
    </xf>
    <xf numFmtId="0" fontId="16" fillId="5" borderId="4" xfId="199" applyFont="1" applyFill="1" applyBorder="1" applyAlignment="1" applyProtection="1">
      <alignment horizontal="left" vertical="center" wrapText="1"/>
      <protection hidden="1"/>
    </xf>
    <xf numFmtId="0" fontId="0" fillId="0" borderId="4" xfId="199" applyFont="1" applyBorder="1" applyAlignment="1" applyProtection="1">
      <alignment horizontal="left" vertical="center" wrapText="1"/>
      <protection hidden="1"/>
    </xf>
    <xf numFmtId="2" fontId="16" fillId="0" borderId="14" xfId="199" applyNumberFormat="1" applyFont="1" applyBorder="1" applyAlignment="1" applyProtection="1">
      <alignment horizontal="center" vertical="center" wrapText="1"/>
      <protection hidden="1"/>
    </xf>
    <xf numFmtId="2" fontId="16" fillId="0" borderId="15" xfId="199" applyNumberFormat="1" applyFont="1" applyBorder="1" applyAlignment="1" applyProtection="1">
      <alignment horizontal="center" vertical="center" wrapText="1"/>
      <protection hidden="1"/>
    </xf>
    <xf numFmtId="0" fontId="37" fillId="0" borderId="0" xfId="199" applyFont="1" applyAlignment="1" applyProtection="1">
      <alignment horizontal="center" vertical="top"/>
      <protection hidden="1"/>
    </xf>
    <xf numFmtId="0" fontId="0" fillId="0" borderId="4" xfId="199" applyFont="1" applyBorder="1" applyAlignment="1" applyProtection="1">
      <alignment horizontal="justify" vertical="center" wrapText="1"/>
      <protection hidden="1"/>
    </xf>
    <xf numFmtId="0" fontId="17" fillId="0" borderId="4" xfId="199" applyFont="1" applyBorder="1" applyAlignment="1" applyProtection="1">
      <alignment horizontal="justify" vertical="center" wrapText="1"/>
      <protection hidden="1"/>
    </xf>
    <xf numFmtId="0" fontId="16" fillId="0" borderId="14" xfId="199" applyFont="1" applyBorder="1" applyAlignment="1" applyProtection="1">
      <alignment horizontal="left" vertical="center" wrapText="1"/>
      <protection hidden="1"/>
    </xf>
    <xf numFmtId="0" fontId="16" fillId="0" borderId="15" xfId="199" applyFont="1" applyBorder="1" applyAlignment="1" applyProtection="1">
      <alignment horizontal="left" vertical="center" wrapText="1"/>
      <protection hidden="1"/>
    </xf>
    <xf numFmtId="2" fontId="16" fillId="0" borderId="14" xfId="199" applyNumberFormat="1" applyFont="1" applyBorder="1" applyAlignment="1" applyProtection="1">
      <alignment horizontal="center" wrapText="1"/>
      <protection hidden="1"/>
    </xf>
    <xf numFmtId="2" fontId="16" fillId="0" borderId="15" xfId="199" applyNumberFormat="1" applyFont="1" applyBorder="1" applyAlignment="1" applyProtection="1">
      <alignment horizontal="center" wrapText="1"/>
      <protection hidden="1"/>
    </xf>
    <xf numFmtId="0" fontId="16" fillId="8" borderId="0" xfId="199" applyFont="1" applyFill="1" applyAlignment="1" applyProtection="1">
      <alignment horizontal="left" vertical="top" wrapText="1"/>
      <protection hidden="1"/>
    </xf>
    <xf numFmtId="0" fontId="16" fillId="0" borderId="14" xfId="199" applyFont="1" applyBorder="1" applyAlignment="1" applyProtection="1">
      <alignment horizontal="center" vertical="center" wrapText="1"/>
      <protection hidden="1"/>
    </xf>
    <xf numFmtId="0" fontId="16" fillId="0" borderId="15" xfId="199" applyFont="1" applyBorder="1" applyAlignment="1" applyProtection="1">
      <alignment horizontal="center" vertical="center" wrapText="1"/>
      <protection hidden="1"/>
    </xf>
    <xf numFmtId="0" fontId="17" fillId="0" borderId="0" xfId="199" applyFont="1" applyAlignment="1" applyProtection="1">
      <alignment horizontal="left" vertical="top"/>
      <protection hidden="1"/>
    </xf>
    <xf numFmtId="0" fontId="26" fillId="7" borderId="0" xfId="199" applyFont="1" applyFill="1" applyAlignment="1" applyProtection="1">
      <alignment horizontal="center" vertical="center"/>
      <protection hidden="1"/>
    </xf>
    <xf numFmtId="4" fontId="16" fillId="0" borderId="11" xfId="199" applyNumberFormat="1" applyFont="1" applyBorder="1" applyAlignment="1" applyProtection="1">
      <alignment horizontal="center" wrapText="1"/>
      <protection hidden="1"/>
    </xf>
    <xf numFmtId="4" fontId="16" fillId="0" borderId="13" xfId="199" applyNumberFormat="1" applyFont="1" applyBorder="1" applyAlignment="1" applyProtection="1">
      <alignment horizontal="center" wrapText="1"/>
      <protection hidden="1"/>
    </xf>
    <xf numFmtId="0" fontId="16" fillId="5" borderId="24" xfId="199" applyFont="1" applyFill="1" applyBorder="1" applyAlignment="1" applyProtection="1">
      <alignment horizontal="left" vertical="center" wrapText="1"/>
      <protection hidden="1"/>
    </xf>
    <xf numFmtId="0" fontId="0" fillId="0" borderId="25" xfId="199" applyFont="1" applyBorder="1" applyAlignment="1" applyProtection="1">
      <alignment horizontal="justify" vertical="center" wrapText="1"/>
      <protection hidden="1"/>
    </xf>
    <xf numFmtId="0" fontId="17" fillId="0" borderId="26" xfId="199" applyFont="1" applyBorder="1" applyAlignment="1" applyProtection="1">
      <alignment horizontal="justify" vertical="center" wrapText="1"/>
      <protection hidden="1"/>
    </xf>
    <xf numFmtId="4" fontId="16" fillId="0" borderId="11" xfId="199" applyNumberFormat="1" applyFont="1" applyBorder="1" applyAlignment="1" applyProtection="1">
      <alignment horizontal="center"/>
      <protection hidden="1"/>
    </xf>
    <xf numFmtId="4" fontId="16" fillId="0" borderId="13" xfId="199" applyNumberFormat="1" applyFont="1" applyBorder="1" applyAlignment="1" applyProtection="1">
      <alignment horizontal="center"/>
      <protection hidden="1"/>
    </xf>
    <xf numFmtId="0" fontId="17" fillId="0" borderId="4" xfId="199" applyFont="1" applyBorder="1" applyAlignment="1" applyProtection="1">
      <alignment horizontal="center" vertical="center"/>
      <protection hidden="1"/>
    </xf>
    <xf numFmtId="0" fontId="17" fillId="0" borderId="25" xfId="199" applyFont="1" applyBorder="1" applyAlignment="1" applyProtection="1">
      <alignment horizontal="justify" vertical="center" wrapText="1"/>
      <protection hidden="1"/>
    </xf>
    <xf numFmtId="0" fontId="16" fillId="0" borderId="4" xfId="199" applyFont="1" applyBorder="1" applyAlignment="1" applyProtection="1">
      <alignment horizontal="left" vertical="center" wrapText="1"/>
      <protection hidden="1"/>
    </xf>
    <xf numFmtId="0" fontId="16" fillId="0" borderId="0" xfId="197" applyNumberFormat="1" applyFont="1" applyFill="1" applyBorder="1" applyAlignment="1" applyProtection="1">
      <alignment horizontal="justify" vertical="center" wrapText="1"/>
      <protection hidden="1"/>
    </xf>
    <xf numFmtId="0" fontId="28" fillId="7" borderId="0" xfId="0" applyFont="1" applyFill="1" applyAlignment="1" applyProtection="1">
      <alignment horizontal="center" vertical="center" wrapText="1"/>
      <protection hidden="1"/>
    </xf>
    <xf numFmtId="0" fontId="28" fillId="7" borderId="7" xfId="0" applyFont="1" applyFill="1" applyBorder="1" applyAlignment="1" applyProtection="1">
      <alignment horizontal="center" vertical="center" wrapText="1"/>
      <protection hidden="1"/>
    </xf>
    <xf numFmtId="0" fontId="17" fillId="0" borderId="0" xfId="193" applyFont="1" applyAlignment="1">
      <alignment horizontal="center" vertical="top"/>
    </xf>
    <xf numFmtId="0" fontId="0" fillId="0" borderId="0" xfId="193" applyFont="1" applyAlignment="1">
      <alignment horizontal="center" vertical="top"/>
    </xf>
    <xf numFmtId="0" fontId="0" fillId="0" borderId="0" xfId="193" applyFont="1" applyAlignment="1">
      <alignment horizontal="justify" vertical="top"/>
    </xf>
    <xf numFmtId="0" fontId="17" fillId="0" borderId="0" xfId="193" applyFont="1" applyAlignment="1">
      <alignment horizontal="justify" vertical="top"/>
    </xf>
    <xf numFmtId="0" fontId="0" fillId="0" borderId="0" xfId="0" applyAlignment="1">
      <alignment horizontal="left" vertical="top" wrapText="1"/>
    </xf>
    <xf numFmtId="0" fontId="0" fillId="4" borderId="22" xfId="0" applyFill="1" applyBorder="1" applyAlignment="1" applyProtection="1">
      <alignment horizontal="left" vertical="center"/>
      <protection locked="0"/>
    </xf>
    <xf numFmtId="0" fontId="17" fillId="4" borderId="22" xfId="0" applyFont="1" applyFill="1" applyBorder="1" applyAlignment="1" applyProtection="1">
      <alignment horizontal="left" vertical="center"/>
      <protection locked="0"/>
    </xf>
    <xf numFmtId="0" fontId="17" fillId="0" borderId="0" xfId="0" applyFont="1" applyAlignment="1">
      <alignment horizontal="left" vertical="center" wrapText="1" indent="2"/>
    </xf>
    <xf numFmtId="0" fontId="17" fillId="0" borderId="33" xfId="0" applyFont="1" applyBorder="1" applyAlignment="1">
      <alignment horizontal="left" vertical="center" indent="2"/>
    </xf>
    <xf numFmtId="0" fontId="17" fillId="10" borderId="0" xfId="193" applyFont="1" applyFill="1" applyAlignment="1">
      <alignment horizontal="justify" vertical="top"/>
    </xf>
    <xf numFmtId="174" fontId="16" fillId="0" borderId="0" xfId="193" applyNumberFormat="1" applyFont="1" applyAlignment="1">
      <alignment horizontal="left" vertical="center" indent="1"/>
    </xf>
    <xf numFmtId="0" fontId="36" fillId="0" borderId="0" xfId="193" quotePrefix="1" applyFont="1" applyAlignment="1">
      <alignment horizontal="center" vertical="center"/>
    </xf>
    <xf numFmtId="0" fontId="17" fillId="0" borderId="33" xfId="0" applyFont="1" applyBorder="1" applyAlignment="1">
      <alignment horizontal="justify" vertical="center" wrapText="1"/>
    </xf>
    <xf numFmtId="0" fontId="17" fillId="0" borderId="22" xfId="0" applyFont="1" applyBorder="1" applyAlignment="1">
      <alignment horizontal="left" vertical="center" indent="2"/>
    </xf>
    <xf numFmtId="0" fontId="17" fillId="0" borderId="32" xfId="0" applyFont="1" applyBorder="1" applyAlignment="1">
      <alignment horizontal="left" vertical="center" indent="2"/>
    </xf>
    <xf numFmtId="0" fontId="17" fillId="0" borderId="0" xfId="0" applyFont="1" applyAlignment="1">
      <alignment horizontal="left" vertical="center" indent="2"/>
    </xf>
    <xf numFmtId="0" fontId="16" fillId="0" borderId="0" xfId="193" applyFont="1" applyAlignment="1">
      <alignment horizontal="justify" vertical="center"/>
    </xf>
    <xf numFmtId="0" fontId="16" fillId="0" borderId="0" xfId="193" applyFont="1" applyAlignment="1">
      <alignment horizontal="center" vertical="center"/>
    </xf>
    <xf numFmtId="0" fontId="17" fillId="4" borderId="0" xfId="193" applyFont="1" applyFill="1" applyAlignment="1" applyProtection="1">
      <alignment horizontal="left" vertical="center"/>
      <protection locked="0"/>
    </xf>
    <xf numFmtId="174" fontId="17" fillId="0" borderId="0" xfId="193" applyNumberFormat="1" applyFont="1" applyAlignment="1">
      <alignment horizontal="left" vertical="center"/>
    </xf>
    <xf numFmtId="0" fontId="16" fillId="9" borderId="0" xfId="193" applyFont="1" applyFill="1" applyAlignment="1">
      <alignment horizontal="justify" vertical="top"/>
    </xf>
    <xf numFmtId="0" fontId="17" fillId="0" borderId="0" xfId="193" applyFont="1" applyAlignment="1">
      <alignment horizontal="justify" vertical="center"/>
    </xf>
    <xf numFmtId="0" fontId="17" fillId="0" borderId="0" xfId="204" applyFont="1" applyAlignment="1" applyProtection="1">
      <alignment horizontal="justify" vertical="center" wrapText="1"/>
      <protection hidden="1"/>
    </xf>
    <xf numFmtId="1" fontId="23" fillId="0" borderId="27" xfId="204" applyNumberFormat="1" applyFont="1" applyBorder="1" applyAlignment="1" applyProtection="1">
      <alignment horizontal="justify" vertical="center" wrapText="1"/>
      <protection hidden="1"/>
    </xf>
    <xf numFmtId="1" fontId="23" fillId="0" borderId="10" xfId="204" applyNumberFormat="1" applyFont="1" applyBorder="1" applyAlignment="1" applyProtection="1">
      <alignment horizontal="justify" vertical="center" wrapText="1"/>
      <protection hidden="1"/>
    </xf>
    <xf numFmtId="1" fontId="23" fillId="0" borderId="28" xfId="204" applyNumberFormat="1" applyFont="1" applyBorder="1" applyAlignment="1" applyProtection="1">
      <alignment horizontal="justify" vertical="center" wrapText="1"/>
      <protection hidden="1"/>
    </xf>
    <xf numFmtId="4" fontId="16" fillId="0" borderId="27" xfId="204" applyNumberFormat="1" applyFont="1" applyBorder="1" applyAlignment="1" applyProtection="1">
      <alignment horizontal="center" vertical="center" wrapText="1"/>
      <protection hidden="1"/>
    </xf>
    <xf numFmtId="4" fontId="16" fillId="0" borderId="28" xfId="204" applyNumberFormat="1" applyFont="1" applyBorder="1" applyAlignment="1" applyProtection="1">
      <alignment horizontal="center" vertical="center" wrapText="1"/>
      <protection hidden="1"/>
    </xf>
    <xf numFmtId="0" fontId="17" fillId="0" borderId="0" xfId="204" applyFont="1" applyAlignment="1" applyProtection="1">
      <alignment horizontal="left" vertical="center" wrapText="1"/>
      <protection hidden="1"/>
    </xf>
    <xf numFmtId="0" fontId="0" fillId="0" borderId="0" xfId="0" applyAlignment="1">
      <alignment horizontal="left"/>
    </xf>
    <xf numFmtId="0" fontId="0" fillId="0" borderId="7" xfId="0" applyBorder="1" applyAlignment="1">
      <alignment horizontal="left"/>
    </xf>
    <xf numFmtId="1" fontId="17" fillId="0" borderId="0" xfId="204" applyNumberFormat="1" applyFont="1" applyAlignment="1" applyProtection="1">
      <alignment horizontal="justify" vertical="top" wrapText="1"/>
      <protection hidden="1"/>
    </xf>
    <xf numFmtId="0" fontId="17" fillId="0" borderId="0" xfId="204" applyFont="1" applyAlignment="1" applyProtection="1">
      <alignment horizontal="justify" vertical="top" wrapText="1"/>
      <protection hidden="1"/>
    </xf>
    <xf numFmtId="0" fontId="17" fillId="0" borderId="7" xfId="204" applyFont="1" applyBorder="1" applyAlignment="1" applyProtection="1">
      <alignment horizontal="justify" vertical="top" wrapText="1"/>
      <protection hidden="1"/>
    </xf>
    <xf numFmtId="0" fontId="18" fillId="0" borderId="0" xfId="204" applyFont="1" applyAlignment="1" applyProtection="1">
      <alignment horizontal="left"/>
      <protection hidden="1"/>
    </xf>
    <xf numFmtId="0" fontId="18" fillId="0" borderId="7" xfId="204" applyFont="1" applyBorder="1" applyAlignment="1" applyProtection="1">
      <alignment horizontal="left"/>
      <protection hidden="1"/>
    </xf>
    <xf numFmtId="1" fontId="16" fillId="0" borderId="14" xfId="204" applyNumberFormat="1" applyFont="1" applyBorder="1" applyAlignment="1" applyProtection="1">
      <alignment horizontal="center" vertical="center" wrapText="1"/>
      <protection hidden="1"/>
    </xf>
    <xf numFmtId="1" fontId="16" fillId="0" borderId="15" xfId="204" applyNumberFormat="1" applyFont="1" applyBorder="1" applyAlignment="1" applyProtection="1">
      <alignment horizontal="center" vertical="center" wrapText="1"/>
      <protection hidden="1"/>
    </xf>
    <xf numFmtId="4" fontId="16" fillId="0" borderId="14" xfId="204" applyNumberFormat="1" applyFont="1" applyBorder="1" applyAlignment="1" applyProtection="1">
      <alignment horizontal="right" vertical="center" wrapText="1"/>
      <protection hidden="1"/>
    </xf>
    <xf numFmtId="4" fontId="17" fillId="0" borderId="15" xfId="204" applyNumberFormat="1" applyFont="1" applyBorder="1" applyAlignment="1" applyProtection="1">
      <alignment horizontal="right" vertical="center" wrapText="1"/>
      <protection hidden="1"/>
    </xf>
    <xf numFmtId="1" fontId="16" fillId="0" borderId="0" xfId="204" applyNumberFormat="1" applyFont="1" applyAlignment="1" applyProtection="1">
      <alignment horizontal="center" vertical="center" wrapText="1"/>
      <protection hidden="1"/>
    </xf>
    <xf numFmtId="0" fontId="16" fillId="0" borderId="0" xfId="204" applyFont="1" applyAlignment="1" applyProtection="1">
      <alignment horizontal="center" vertical="center" wrapText="1"/>
      <protection hidden="1"/>
    </xf>
    <xf numFmtId="4" fontId="16" fillId="0" borderId="0" xfId="204" applyNumberFormat="1" applyFont="1" applyAlignment="1" applyProtection="1">
      <alignment horizontal="right" vertical="center" wrapText="1"/>
      <protection hidden="1"/>
    </xf>
    <xf numFmtId="1" fontId="16" fillId="0" borderId="4" xfId="204" applyNumberFormat="1" applyFont="1" applyBorder="1" applyAlignment="1" applyProtection="1">
      <alignment horizontal="center" vertical="center" wrapText="1"/>
      <protection hidden="1"/>
    </xf>
    <xf numFmtId="4" fontId="16" fillId="0" borderId="4" xfId="204" applyNumberFormat="1" applyFont="1" applyBorder="1" applyAlignment="1" applyProtection="1">
      <alignment horizontal="center" vertical="center" wrapText="1"/>
      <protection hidden="1"/>
    </xf>
    <xf numFmtId="0" fontId="17" fillId="0" borderId="7" xfId="204" applyFont="1" applyBorder="1" applyAlignment="1" applyProtection="1">
      <alignment horizontal="justify" vertical="center" wrapText="1"/>
      <protection hidden="1"/>
    </xf>
    <xf numFmtId="0" fontId="17" fillId="0" borderId="10" xfId="203" applyFont="1" applyBorder="1" applyAlignment="1" applyProtection="1">
      <alignment horizontal="left" vertical="center" wrapText="1"/>
      <protection hidden="1"/>
    </xf>
    <xf numFmtId="0" fontId="17" fillId="0" borderId="28" xfId="203" applyFont="1" applyBorder="1" applyAlignment="1" applyProtection="1">
      <alignment horizontal="left" vertical="center" wrapText="1"/>
      <protection hidden="1"/>
    </xf>
    <xf numFmtId="1" fontId="17" fillId="0" borderId="0" xfId="203" applyNumberFormat="1" applyFont="1" applyAlignment="1" applyProtection="1">
      <alignment horizontal="justify" vertical="top" wrapText="1"/>
      <protection hidden="1"/>
    </xf>
    <xf numFmtId="0" fontId="17" fillId="0" borderId="0" xfId="203" applyFont="1" applyAlignment="1" applyProtection="1">
      <alignment horizontal="justify" vertical="top" wrapText="1"/>
      <protection hidden="1"/>
    </xf>
    <xf numFmtId="0" fontId="17" fillId="0" borderId="7" xfId="203" applyFont="1" applyBorder="1" applyAlignment="1" applyProtection="1">
      <alignment horizontal="justify" vertical="top" wrapText="1"/>
      <protection hidden="1"/>
    </xf>
    <xf numFmtId="0" fontId="17" fillId="0" borderId="0" xfId="203" applyFont="1" applyAlignment="1" applyProtection="1">
      <alignment horizontal="left" vertical="center" wrapText="1"/>
      <protection hidden="1"/>
    </xf>
    <xf numFmtId="1" fontId="16" fillId="0" borderId="0" xfId="203" applyNumberFormat="1" applyFont="1" applyAlignment="1" applyProtection="1">
      <alignment horizontal="center" vertical="center" wrapText="1"/>
      <protection hidden="1"/>
    </xf>
    <xf numFmtId="0" fontId="16" fillId="0" borderId="0" xfId="203" applyFont="1" applyAlignment="1" applyProtection="1">
      <alignment horizontal="center" vertical="center" wrapText="1"/>
      <protection hidden="1"/>
    </xf>
    <xf numFmtId="4" fontId="16" fillId="0" borderId="0" xfId="203" applyNumberFormat="1" applyFont="1" applyAlignment="1" applyProtection="1">
      <alignment horizontal="right" vertical="center" wrapText="1"/>
      <protection hidden="1"/>
    </xf>
    <xf numFmtId="4" fontId="16" fillId="0" borderId="4" xfId="203" applyNumberFormat="1" applyFont="1" applyBorder="1" applyAlignment="1" applyProtection="1">
      <alignment horizontal="center" vertical="center" wrapText="1"/>
      <protection hidden="1"/>
    </xf>
    <xf numFmtId="4" fontId="16" fillId="0" borderId="14" xfId="203" applyNumberFormat="1" applyFont="1" applyBorder="1" applyAlignment="1" applyProtection="1">
      <alignment horizontal="right" vertical="center" wrapText="1"/>
      <protection hidden="1"/>
    </xf>
    <xf numFmtId="4" fontId="17" fillId="0" borderId="15" xfId="203" applyNumberFormat="1" applyFont="1" applyBorder="1" applyAlignment="1" applyProtection="1">
      <alignment horizontal="right" vertical="center" wrapText="1"/>
      <protection hidden="1"/>
    </xf>
    <xf numFmtId="1" fontId="16" fillId="0" borderId="14" xfId="203" applyNumberFormat="1" applyFont="1" applyBorder="1" applyAlignment="1" applyProtection="1">
      <alignment horizontal="center" vertical="center" wrapText="1"/>
      <protection hidden="1"/>
    </xf>
    <xf numFmtId="1" fontId="16" fillId="0" borderId="15" xfId="203" applyNumberFormat="1" applyFont="1" applyBorder="1" applyAlignment="1" applyProtection="1">
      <alignment horizontal="center" vertical="center" wrapText="1"/>
      <protection hidden="1"/>
    </xf>
    <xf numFmtId="1" fontId="16" fillId="0" borderId="4" xfId="203" applyNumberFormat="1" applyFont="1" applyBorder="1" applyAlignment="1" applyProtection="1">
      <alignment horizontal="center" vertical="center" wrapText="1"/>
      <protection hidden="1"/>
    </xf>
    <xf numFmtId="1" fontId="23" fillId="0" borderId="4" xfId="203" applyNumberFormat="1" applyFont="1" applyBorder="1" applyAlignment="1" applyProtection="1">
      <alignment horizontal="justify" vertical="center" wrapText="1"/>
      <protection hidden="1"/>
    </xf>
    <xf numFmtId="4" fontId="16" fillId="0" borderId="14" xfId="203" applyNumberFormat="1" applyFont="1" applyBorder="1" applyAlignment="1" applyProtection="1">
      <alignment horizontal="center" vertical="center" wrapText="1"/>
      <protection hidden="1"/>
    </xf>
    <xf numFmtId="4" fontId="16" fillId="0" borderId="3" xfId="203" applyNumberFormat="1" applyFont="1" applyBorder="1" applyAlignment="1" applyProtection="1">
      <alignment horizontal="center" vertical="center" wrapText="1"/>
      <protection hidden="1"/>
    </xf>
    <xf numFmtId="2" fontId="19" fillId="0" borderId="0" xfId="196" applyNumberFormat="1" applyFont="1" applyAlignment="1" applyProtection="1">
      <alignment horizontal="left" vertical="center"/>
      <protection hidden="1"/>
    </xf>
    <xf numFmtId="1" fontId="0" fillId="4" borderId="11" xfId="195" applyNumberFormat="1" applyFont="1" applyFill="1" applyBorder="1" applyAlignment="1" applyProtection="1">
      <alignment horizontal="center" vertical="center"/>
      <protection locked="0"/>
    </xf>
  </cellXfs>
  <cellStyles count="238">
    <cellStyle name="75" xfId="1" xr:uid="{00000000-0005-0000-0000-000000000000}"/>
    <cellStyle name="75 2" xfId="2" xr:uid="{00000000-0005-0000-0000-000001000000}"/>
    <cellStyle name="75 2 2" xfId="3" xr:uid="{00000000-0005-0000-0000-000002000000}"/>
    <cellStyle name="75 3" xfId="4" xr:uid="{00000000-0005-0000-0000-000003000000}"/>
    <cellStyle name="75 4" xfId="5" xr:uid="{00000000-0005-0000-0000-000004000000}"/>
    <cellStyle name="ÅëÈ­ [0]_±âÅ¸" xfId="6" xr:uid="{00000000-0005-0000-0000-000005000000}"/>
    <cellStyle name="ÅëÈ­_±âÅ¸" xfId="7" xr:uid="{00000000-0005-0000-0000-000006000000}"/>
    <cellStyle name="ÄÞ¸¶ [0]_±âÅ¸" xfId="8" xr:uid="{00000000-0005-0000-0000-000007000000}"/>
    <cellStyle name="ÄÞ¸¶_±âÅ¸" xfId="9" xr:uid="{00000000-0005-0000-0000-000008000000}"/>
    <cellStyle name="Ç¥ÁØ_¿¬°£´©°è¿¹»ó" xfId="10" xr:uid="{00000000-0005-0000-0000-000009000000}"/>
    <cellStyle name="Comma" xfId="11" builtinId="3"/>
    <cellStyle name="Comma  - Style1" xfId="12" xr:uid="{00000000-0005-0000-0000-00000B000000}"/>
    <cellStyle name="Comma  - Style1 2" xfId="13" xr:uid="{00000000-0005-0000-0000-00000C000000}"/>
    <cellStyle name="Comma  - Style2" xfId="14" xr:uid="{00000000-0005-0000-0000-00000D000000}"/>
    <cellStyle name="Comma  - Style2 2" xfId="15" xr:uid="{00000000-0005-0000-0000-00000E000000}"/>
    <cellStyle name="Comma  - Style3" xfId="16" xr:uid="{00000000-0005-0000-0000-00000F000000}"/>
    <cellStyle name="Comma  - Style3 2" xfId="17" xr:uid="{00000000-0005-0000-0000-000010000000}"/>
    <cellStyle name="Comma  - Style4" xfId="18" xr:uid="{00000000-0005-0000-0000-000011000000}"/>
    <cellStyle name="Comma  - Style4 2" xfId="19" xr:uid="{00000000-0005-0000-0000-000012000000}"/>
    <cellStyle name="Comma  - Style5" xfId="20" xr:uid="{00000000-0005-0000-0000-000013000000}"/>
    <cellStyle name="Comma  - Style5 2" xfId="21" xr:uid="{00000000-0005-0000-0000-000014000000}"/>
    <cellStyle name="Comma  - Style6" xfId="22" xr:uid="{00000000-0005-0000-0000-000015000000}"/>
    <cellStyle name="Comma  - Style6 2" xfId="23" xr:uid="{00000000-0005-0000-0000-000016000000}"/>
    <cellStyle name="Comma  - Style7" xfId="24" xr:uid="{00000000-0005-0000-0000-000017000000}"/>
    <cellStyle name="Comma  - Style7 2" xfId="25" xr:uid="{00000000-0005-0000-0000-000018000000}"/>
    <cellStyle name="Comma  - Style8" xfId="26" xr:uid="{00000000-0005-0000-0000-000019000000}"/>
    <cellStyle name="Comma  - Style8 2" xfId="27" xr:uid="{00000000-0005-0000-0000-00001A000000}"/>
    <cellStyle name="Comma 10" xfId="28" xr:uid="{00000000-0005-0000-0000-00001B000000}"/>
    <cellStyle name="Comma 11" xfId="29" xr:uid="{00000000-0005-0000-0000-00001C000000}"/>
    <cellStyle name="Comma 12" xfId="30" xr:uid="{00000000-0005-0000-0000-00001D000000}"/>
    <cellStyle name="Comma 13" xfId="31" xr:uid="{00000000-0005-0000-0000-00001E000000}"/>
    <cellStyle name="Comma 14" xfId="32" xr:uid="{00000000-0005-0000-0000-00001F000000}"/>
    <cellStyle name="Comma 15" xfId="33" xr:uid="{00000000-0005-0000-0000-000020000000}"/>
    <cellStyle name="Comma 16" xfId="34" xr:uid="{00000000-0005-0000-0000-000021000000}"/>
    <cellStyle name="Comma 17" xfId="35" xr:uid="{00000000-0005-0000-0000-000022000000}"/>
    <cellStyle name="Comma 18" xfId="36" xr:uid="{00000000-0005-0000-0000-000023000000}"/>
    <cellStyle name="Comma 19" xfId="37" xr:uid="{00000000-0005-0000-0000-000024000000}"/>
    <cellStyle name="Comma 2" xfId="38" xr:uid="{00000000-0005-0000-0000-000025000000}"/>
    <cellStyle name="Comma 2 2" xfId="215" xr:uid="{00000000-0005-0000-0000-000026000000}"/>
    <cellStyle name="Comma 20" xfId="39" xr:uid="{00000000-0005-0000-0000-000027000000}"/>
    <cellStyle name="Comma 21" xfId="40" xr:uid="{00000000-0005-0000-0000-000028000000}"/>
    <cellStyle name="Comma 22" xfId="41" xr:uid="{00000000-0005-0000-0000-000029000000}"/>
    <cellStyle name="Comma 23" xfId="42" xr:uid="{00000000-0005-0000-0000-00002A000000}"/>
    <cellStyle name="Comma 24" xfId="43" xr:uid="{00000000-0005-0000-0000-00002B000000}"/>
    <cellStyle name="Comma 25" xfId="44" xr:uid="{00000000-0005-0000-0000-00002C000000}"/>
    <cellStyle name="Comma 26" xfId="45" xr:uid="{00000000-0005-0000-0000-00002D000000}"/>
    <cellStyle name="Comma 27" xfId="46" xr:uid="{00000000-0005-0000-0000-00002E000000}"/>
    <cellStyle name="Comma 28" xfId="47" xr:uid="{00000000-0005-0000-0000-00002F000000}"/>
    <cellStyle name="Comma 29" xfId="48" xr:uid="{00000000-0005-0000-0000-000030000000}"/>
    <cellStyle name="Comma 3" xfId="49" xr:uid="{00000000-0005-0000-0000-000031000000}"/>
    <cellStyle name="Comma 30" xfId="50" xr:uid="{00000000-0005-0000-0000-000032000000}"/>
    <cellStyle name="Comma 31" xfId="51" xr:uid="{00000000-0005-0000-0000-000033000000}"/>
    <cellStyle name="Comma 32" xfId="52" xr:uid="{00000000-0005-0000-0000-000034000000}"/>
    <cellStyle name="Comma 33" xfId="53" xr:uid="{00000000-0005-0000-0000-000035000000}"/>
    <cellStyle name="Comma 34" xfId="54" xr:uid="{00000000-0005-0000-0000-000036000000}"/>
    <cellStyle name="Comma 35" xfId="55" xr:uid="{00000000-0005-0000-0000-000037000000}"/>
    <cellStyle name="Comma 36" xfId="56" xr:uid="{00000000-0005-0000-0000-000038000000}"/>
    <cellStyle name="Comma 37" xfId="57" xr:uid="{00000000-0005-0000-0000-000039000000}"/>
    <cellStyle name="Comma 38" xfId="58" xr:uid="{00000000-0005-0000-0000-00003A000000}"/>
    <cellStyle name="Comma 39" xfId="59" xr:uid="{00000000-0005-0000-0000-00003B000000}"/>
    <cellStyle name="Comma 4" xfId="60" xr:uid="{00000000-0005-0000-0000-00003C000000}"/>
    <cellStyle name="Comma 40" xfId="61" xr:uid="{00000000-0005-0000-0000-00003D000000}"/>
    <cellStyle name="Comma 41" xfId="62" xr:uid="{00000000-0005-0000-0000-00003E000000}"/>
    <cellStyle name="Comma 42" xfId="63" xr:uid="{00000000-0005-0000-0000-00003F000000}"/>
    <cellStyle name="Comma 43" xfId="64" xr:uid="{00000000-0005-0000-0000-000040000000}"/>
    <cellStyle name="Comma 5" xfId="65" xr:uid="{00000000-0005-0000-0000-000041000000}"/>
    <cellStyle name="Comma 6" xfId="66" xr:uid="{00000000-0005-0000-0000-000042000000}"/>
    <cellStyle name="Comma 7" xfId="67" xr:uid="{00000000-0005-0000-0000-000043000000}"/>
    <cellStyle name="Comma 8" xfId="68" xr:uid="{00000000-0005-0000-0000-000044000000}"/>
    <cellStyle name="Comma 9" xfId="69" xr:uid="{00000000-0005-0000-0000-000045000000}"/>
    <cellStyle name="Formula" xfId="70" xr:uid="{00000000-0005-0000-0000-000046000000}"/>
    <cellStyle name="Formula 2" xfId="71" xr:uid="{00000000-0005-0000-0000-000047000000}"/>
    <cellStyle name="Formula 2 2" xfId="72" xr:uid="{00000000-0005-0000-0000-000048000000}"/>
    <cellStyle name="Header1" xfId="73" xr:uid="{00000000-0005-0000-0000-000049000000}"/>
    <cellStyle name="Header2" xfId="74" xr:uid="{00000000-0005-0000-0000-00004A000000}"/>
    <cellStyle name="Hypertextový odkaz" xfId="75" xr:uid="{00000000-0005-0000-0000-00004B000000}"/>
    <cellStyle name="Hypertextový odkaz 2" xfId="76" xr:uid="{00000000-0005-0000-0000-00004C000000}"/>
    <cellStyle name="Hypertextový odkaz 2 2" xfId="77" xr:uid="{00000000-0005-0000-0000-00004D000000}"/>
    <cellStyle name="no dec" xfId="78" xr:uid="{00000000-0005-0000-0000-00004E000000}"/>
    <cellStyle name="no dec 2" xfId="79" xr:uid="{00000000-0005-0000-0000-00004F000000}"/>
    <cellStyle name="no dec 2 2" xfId="80" xr:uid="{00000000-0005-0000-0000-000050000000}"/>
    <cellStyle name="Normal" xfId="0" builtinId="0"/>
    <cellStyle name="Normal - Style1" xfId="81" xr:uid="{00000000-0005-0000-0000-000052000000}"/>
    <cellStyle name="Normal - Style1 2" xfId="82" xr:uid="{00000000-0005-0000-0000-000053000000}"/>
    <cellStyle name="Normal 10" xfId="83" xr:uid="{00000000-0005-0000-0000-000054000000}"/>
    <cellStyle name="Normal 10 2" xfId="84" xr:uid="{00000000-0005-0000-0000-000055000000}"/>
    <cellStyle name="Normal 100" xfId="217" xr:uid="{00000000-0005-0000-0000-000056000000}"/>
    <cellStyle name="Normal 101" xfId="218" xr:uid="{00000000-0005-0000-0000-000057000000}"/>
    <cellStyle name="Normal 102" xfId="219" xr:uid="{00000000-0005-0000-0000-000058000000}"/>
    <cellStyle name="Normal 103" xfId="220" xr:uid="{00000000-0005-0000-0000-000059000000}"/>
    <cellStyle name="Normal 104" xfId="225" xr:uid="{00000000-0005-0000-0000-00005A000000}"/>
    <cellStyle name="Normal 105" xfId="223" xr:uid="{00000000-0005-0000-0000-00005B000000}"/>
    <cellStyle name="Normal 106" xfId="221" xr:uid="{00000000-0005-0000-0000-00005C000000}"/>
    <cellStyle name="Normal 107" xfId="224" xr:uid="{00000000-0005-0000-0000-00005D000000}"/>
    <cellStyle name="Normal 108" xfId="222" xr:uid="{00000000-0005-0000-0000-00005E000000}"/>
    <cellStyle name="Normal 109" xfId="226" xr:uid="{00000000-0005-0000-0000-00005F000000}"/>
    <cellStyle name="Normal 11" xfId="85" xr:uid="{00000000-0005-0000-0000-000060000000}"/>
    <cellStyle name="Normal 11 2" xfId="86" xr:uid="{00000000-0005-0000-0000-000061000000}"/>
    <cellStyle name="Normal 110" xfId="227" xr:uid="{00000000-0005-0000-0000-000062000000}"/>
    <cellStyle name="Normal 111" xfId="228" xr:uid="{00000000-0005-0000-0000-000063000000}"/>
    <cellStyle name="Normal 112" xfId="229" xr:uid="{00000000-0005-0000-0000-000064000000}"/>
    <cellStyle name="Normal 113" xfId="230" xr:uid="{00000000-0005-0000-0000-000065000000}"/>
    <cellStyle name="Normal 114" xfId="231" xr:uid="{00000000-0005-0000-0000-000066000000}"/>
    <cellStyle name="Normal 115" xfId="232" xr:uid="{00000000-0005-0000-0000-000067000000}"/>
    <cellStyle name="Normal 116" xfId="233" xr:uid="{00000000-0005-0000-0000-000068000000}"/>
    <cellStyle name="Normal 117" xfId="234" xr:uid="{00000000-0005-0000-0000-000069000000}"/>
    <cellStyle name="Normal 118" xfId="235" xr:uid="{49895932-677B-43D2-B5F5-F5C00E0ECADD}"/>
    <cellStyle name="Normal 12" xfId="87" xr:uid="{00000000-0005-0000-0000-00006A000000}"/>
    <cellStyle name="Normal 12 2" xfId="88" xr:uid="{00000000-0005-0000-0000-00006B000000}"/>
    <cellStyle name="Normal 13" xfId="89" xr:uid="{00000000-0005-0000-0000-00006C000000}"/>
    <cellStyle name="Normal 14" xfId="90" xr:uid="{00000000-0005-0000-0000-00006D000000}"/>
    <cellStyle name="Normal 15" xfId="91" xr:uid="{00000000-0005-0000-0000-00006E000000}"/>
    <cellStyle name="Normal 16" xfId="92" xr:uid="{00000000-0005-0000-0000-00006F000000}"/>
    <cellStyle name="Normal 17" xfId="93" xr:uid="{00000000-0005-0000-0000-000070000000}"/>
    <cellStyle name="Normal 18" xfId="94" xr:uid="{00000000-0005-0000-0000-000071000000}"/>
    <cellStyle name="Normal 19" xfId="95" xr:uid="{00000000-0005-0000-0000-000072000000}"/>
    <cellStyle name="Normal 2" xfId="96" xr:uid="{00000000-0005-0000-0000-000073000000}"/>
    <cellStyle name="Normal 2 2" xfId="97" xr:uid="{00000000-0005-0000-0000-000074000000}"/>
    <cellStyle name="Normal 2 3" xfId="98" xr:uid="{00000000-0005-0000-0000-000075000000}"/>
    <cellStyle name="Normal 2 4" xfId="214" xr:uid="{00000000-0005-0000-0000-000076000000}"/>
    <cellStyle name="Normal 2 5" xfId="236" xr:uid="{1F996C42-DCE4-4447-9114-08524E22BBA1}"/>
    <cellStyle name="Normal 20" xfId="99" xr:uid="{00000000-0005-0000-0000-000077000000}"/>
    <cellStyle name="Normal 21" xfId="100" xr:uid="{00000000-0005-0000-0000-000078000000}"/>
    <cellStyle name="Normal 22" xfId="101" xr:uid="{00000000-0005-0000-0000-000079000000}"/>
    <cellStyle name="Normal 23" xfId="102" xr:uid="{00000000-0005-0000-0000-00007A000000}"/>
    <cellStyle name="Normal 24" xfId="103" xr:uid="{00000000-0005-0000-0000-00007B000000}"/>
    <cellStyle name="Normal 25" xfId="104" xr:uid="{00000000-0005-0000-0000-00007C000000}"/>
    <cellStyle name="Normal 26" xfId="105" xr:uid="{00000000-0005-0000-0000-00007D000000}"/>
    <cellStyle name="Normal 27" xfId="106" xr:uid="{00000000-0005-0000-0000-00007E000000}"/>
    <cellStyle name="Normal 28" xfId="107" xr:uid="{00000000-0005-0000-0000-00007F000000}"/>
    <cellStyle name="Normal 29" xfId="108" xr:uid="{00000000-0005-0000-0000-000080000000}"/>
    <cellStyle name="Normal 3" xfId="109" xr:uid="{00000000-0005-0000-0000-000081000000}"/>
    <cellStyle name="Normal 3 2" xfId="110" xr:uid="{00000000-0005-0000-0000-000082000000}"/>
    <cellStyle name="Normal 3 3" xfId="111" xr:uid="{00000000-0005-0000-0000-000083000000}"/>
    <cellStyle name="Normal 30" xfId="112" xr:uid="{00000000-0005-0000-0000-000084000000}"/>
    <cellStyle name="Normal 31" xfId="113" xr:uid="{00000000-0005-0000-0000-000085000000}"/>
    <cellStyle name="Normal 32" xfId="114" xr:uid="{00000000-0005-0000-0000-000086000000}"/>
    <cellStyle name="Normal 33" xfId="115" xr:uid="{00000000-0005-0000-0000-000087000000}"/>
    <cellStyle name="Normal 34" xfId="116" xr:uid="{00000000-0005-0000-0000-000088000000}"/>
    <cellStyle name="Normal 35" xfId="117" xr:uid="{00000000-0005-0000-0000-000089000000}"/>
    <cellStyle name="Normal 36" xfId="118" xr:uid="{00000000-0005-0000-0000-00008A000000}"/>
    <cellStyle name="Normal 37" xfId="119" xr:uid="{00000000-0005-0000-0000-00008B000000}"/>
    <cellStyle name="Normal 38" xfId="120" xr:uid="{00000000-0005-0000-0000-00008C000000}"/>
    <cellStyle name="Normal 39" xfId="121" xr:uid="{00000000-0005-0000-0000-00008D000000}"/>
    <cellStyle name="Normal 4" xfId="122" xr:uid="{00000000-0005-0000-0000-00008E000000}"/>
    <cellStyle name="Normal 4 2" xfId="123" xr:uid="{00000000-0005-0000-0000-00008F000000}"/>
    <cellStyle name="Normal 4 3" xfId="124" xr:uid="{00000000-0005-0000-0000-000090000000}"/>
    <cellStyle name="Normal 40" xfId="125" xr:uid="{00000000-0005-0000-0000-000091000000}"/>
    <cellStyle name="Normal 41" xfId="126" xr:uid="{00000000-0005-0000-0000-000092000000}"/>
    <cellStyle name="Normal 42" xfId="127" xr:uid="{00000000-0005-0000-0000-000093000000}"/>
    <cellStyle name="Normal 43" xfId="128" xr:uid="{00000000-0005-0000-0000-000094000000}"/>
    <cellStyle name="Normal 44" xfId="129" xr:uid="{00000000-0005-0000-0000-000095000000}"/>
    <cellStyle name="Normal 45" xfId="130" xr:uid="{00000000-0005-0000-0000-000096000000}"/>
    <cellStyle name="Normal 46" xfId="131" xr:uid="{00000000-0005-0000-0000-000097000000}"/>
    <cellStyle name="Normal 47" xfId="132" xr:uid="{00000000-0005-0000-0000-000098000000}"/>
    <cellStyle name="Normal 48" xfId="133" xr:uid="{00000000-0005-0000-0000-000099000000}"/>
    <cellStyle name="Normal 49" xfId="134" xr:uid="{00000000-0005-0000-0000-00009A000000}"/>
    <cellStyle name="Normal 5" xfId="135" xr:uid="{00000000-0005-0000-0000-00009B000000}"/>
    <cellStyle name="Normal 5 2" xfId="136" xr:uid="{00000000-0005-0000-0000-00009C000000}"/>
    <cellStyle name="Normal 50" xfId="137" xr:uid="{00000000-0005-0000-0000-00009D000000}"/>
    <cellStyle name="Normal 51" xfId="138" xr:uid="{00000000-0005-0000-0000-00009E000000}"/>
    <cellStyle name="Normal 52" xfId="139" xr:uid="{00000000-0005-0000-0000-00009F000000}"/>
    <cellStyle name="Normal 53" xfId="140" xr:uid="{00000000-0005-0000-0000-0000A0000000}"/>
    <cellStyle name="Normal 54" xfId="141" xr:uid="{00000000-0005-0000-0000-0000A1000000}"/>
    <cellStyle name="Normal 55" xfId="142" xr:uid="{00000000-0005-0000-0000-0000A2000000}"/>
    <cellStyle name="Normal 56" xfId="143" xr:uid="{00000000-0005-0000-0000-0000A3000000}"/>
    <cellStyle name="Normal 57" xfId="144" xr:uid="{00000000-0005-0000-0000-0000A4000000}"/>
    <cellStyle name="Normal 58" xfId="145" xr:uid="{00000000-0005-0000-0000-0000A5000000}"/>
    <cellStyle name="Normal 59" xfId="146" xr:uid="{00000000-0005-0000-0000-0000A6000000}"/>
    <cellStyle name="Normal 6" xfId="147" xr:uid="{00000000-0005-0000-0000-0000A7000000}"/>
    <cellStyle name="Normal 6 2" xfId="148" xr:uid="{00000000-0005-0000-0000-0000A8000000}"/>
    <cellStyle name="Normal 60" xfId="149" xr:uid="{00000000-0005-0000-0000-0000A9000000}"/>
    <cellStyle name="Normal 61" xfId="150" xr:uid="{00000000-0005-0000-0000-0000AA000000}"/>
    <cellStyle name="Normal 62" xfId="151" xr:uid="{00000000-0005-0000-0000-0000AB000000}"/>
    <cellStyle name="Normal 63" xfId="152" xr:uid="{00000000-0005-0000-0000-0000AC000000}"/>
    <cellStyle name="Normal 64" xfId="153" xr:uid="{00000000-0005-0000-0000-0000AD000000}"/>
    <cellStyle name="Normal 65" xfId="154" xr:uid="{00000000-0005-0000-0000-0000AE000000}"/>
    <cellStyle name="Normal 66" xfId="155" xr:uid="{00000000-0005-0000-0000-0000AF000000}"/>
    <cellStyle name="Normal 67" xfId="156" xr:uid="{00000000-0005-0000-0000-0000B0000000}"/>
    <cellStyle name="Normal 68" xfId="157" xr:uid="{00000000-0005-0000-0000-0000B1000000}"/>
    <cellStyle name="Normal 69" xfId="158" xr:uid="{00000000-0005-0000-0000-0000B2000000}"/>
    <cellStyle name="Normal 7" xfId="159" xr:uid="{00000000-0005-0000-0000-0000B3000000}"/>
    <cellStyle name="Normal 7 2" xfId="160" xr:uid="{00000000-0005-0000-0000-0000B4000000}"/>
    <cellStyle name="Normal 70" xfId="161" xr:uid="{00000000-0005-0000-0000-0000B5000000}"/>
    <cellStyle name="Normal 71" xfId="162" xr:uid="{00000000-0005-0000-0000-0000B6000000}"/>
    <cellStyle name="Normal 72" xfId="163" xr:uid="{00000000-0005-0000-0000-0000B7000000}"/>
    <cellStyle name="Normal 73" xfId="164" xr:uid="{00000000-0005-0000-0000-0000B8000000}"/>
    <cellStyle name="Normal 74" xfId="165" xr:uid="{00000000-0005-0000-0000-0000B9000000}"/>
    <cellStyle name="Normal 75" xfId="166" xr:uid="{00000000-0005-0000-0000-0000BA000000}"/>
    <cellStyle name="Normal 76" xfId="167" xr:uid="{00000000-0005-0000-0000-0000BB000000}"/>
    <cellStyle name="Normal 77" xfId="168" xr:uid="{00000000-0005-0000-0000-0000BC000000}"/>
    <cellStyle name="Normal 78" xfId="169" xr:uid="{00000000-0005-0000-0000-0000BD000000}"/>
    <cellStyle name="Normal 79" xfId="170" xr:uid="{00000000-0005-0000-0000-0000BE000000}"/>
    <cellStyle name="Normal 8" xfId="171" xr:uid="{00000000-0005-0000-0000-0000BF000000}"/>
    <cellStyle name="Normal 8 2" xfId="172" xr:uid="{00000000-0005-0000-0000-0000C0000000}"/>
    <cellStyle name="Normal 80" xfId="173" xr:uid="{00000000-0005-0000-0000-0000C1000000}"/>
    <cellStyle name="Normal 81" xfId="174" xr:uid="{00000000-0005-0000-0000-0000C2000000}"/>
    <cellStyle name="Normal 82" xfId="175" xr:uid="{00000000-0005-0000-0000-0000C3000000}"/>
    <cellStyle name="Normal 83" xfId="176" xr:uid="{00000000-0005-0000-0000-0000C4000000}"/>
    <cellStyle name="Normal 84" xfId="177" xr:uid="{00000000-0005-0000-0000-0000C5000000}"/>
    <cellStyle name="Normal 85" xfId="178" xr:uid="{00000000-0005-0000-0000-0000C6000000}"/>
    <cellStyle name="Normal 86" xfId="179" xr:uid="{00000000-0005-0000-0000-0000C7000000}"/>
    <cellStyle name="Normal 87" xfId="180" xr:uid="{00000000-0005-0000-0000-0000C8000000}"/>
    <cellStyle name="Normal 88" xfId="181" xr:uid="{00000000-0005-0000-0000-0000C9000000}"/>
    <cellStyle name="Normal 89" xfId="182" xr:uid="{00000000-0005-0000-0000-0000CA000000}"/>
    <cellStyle name="Normal 9" xfId="183" xr:uid="{00000000-0005-0000-0000-0000CB000000}"/>
    <cellStyle name="Normal 9 2" xfId="184" xr:uid="{00000000-0005-0000-0000-0000CC000000}"/>
    <cellStyle name="Normal 90" xfId="185" xr:uid="{00000000-0005-0000-0000-0000CD000000}"/>
    <cellStyle name="Normal 91" xfId="186" xr:uid="{00000000-0005-0000-0000-0000CE000000}"/>
    <cellStyle name="Normal 92" xfId="187" xr:uid="{00000000-0005-0000-0000-0000CF000000}"/>
    <cellStyle name="Normal 93" xfId="188" xr:uid="{00000000-0005-0000-0000-0000D0000000}"/>
    <cellStyle name="Normal 94" xfId="189" xr:uid="{00000000-0005-0000-0000-0000D1000000}"/>
    <cellStyle name="Normal 95" xfId="190" xr:uid="{00000000-0005-0000-0000-0000D2000000}"/>
    <cellStyle name="Normal 96" xfId="191" xr:uid="{00000000-0005-0000-0000-0000D3000000}"/>
    <cellStyle name="Normal 97" xfId="192" xr:uid="{00000000-0005-0000-0000-0000D4000000}"/>
    <cellStyle name="Normal 98" xfId="213" xr:uid="{00000000-0005-0000-0000-0000D5000000}"/>
    <cellStyle name="Normal 99" xfId="216" xr:uid="{00000000-0005-0000-0000-0000D6000000}"/>
    <cellStyle name="Normal_Annexures TW 04" xfId="193" xr:uid="{00000000-0005-0000-0000-0000D7000000}"/>
    <cellStyle name="Normal_Attach 3(JV)" xfId="194" xr:uid="{00000000-0005-0000-0000-0000D8000000}"/>
    <cellStyle name="Normal_Attacments TW 04" xfId="195" xr:uid="{00000000-0005-0000-0000-0000D9000000}"/>
    <cellStyle name="Normal_Entertainment Form" xfId="196" xr:uid="{00000000-0005-0000-0000-0000DA000000}"/>
    <cellStyle name="Normal_pgcil-tivim-pricesched" xfId="197" xr:uid="{00000000-0005-0000-0000-0000DC000000}"/>
    <cellStyle name="Normal_PRICE SCHEDULE-4 to 6-A4" xfId="198" xr:uid="{00000000-0005-0000-0000-0000DE000000}"/>
    <cellStyle name="Normal_Price_Schedules for Insulator Package Rev-01" xfId="199" xr:uid="{00000000-0005-0000-0000-0000DF000000}"/>
    <cellStyle name="Normal_PRICE-SCHE Bihar-Rev-2-corrections" xfId="200" xr:uid="{00000000-0005-0000-0000-0000E0000000}"/>
    <cellStyle name="Normal_PRICE-SCHE Bihar-Rev-2-corrections_Annexures TW 04" xfId="201" xr:uid="{00000000-0005-0000-0000-0000E1000000}"/>
    <cellStyle name="Normal_PRICE-SCHE Bihar-Rev-2-corrections_Price_Schedules for Insulator Package Rev-01" xfId="202" xr:uid="{00000000-0005-0000-0000-0000E2000000}"/>
    <cellStyle name="Normal_QUOTED CORRECTED" xfId="203" xr:uid="{00000000-0005-0000-0000-0000E3000000}"/>
    <cellStyle name="Normal_QUOTED CORRECTED 2" xfId="204" xr:uid="{00000000-0005-0000-0000-0000E4000000}"/>
    <cellStyle name="Normal_Sheet1" xfId="205" xr:uid="{00000000-0005-0000-0000-0000E7000000}"/>
    <cellStyle name="Percent 2" xfId="206" xr:uid="{00000000-0005-0000-0000-0000E8000000}"/>
    <cellStyle name="Percent 2 2" xfId="207" xr:uid="{00000000-0005-0000-0000-0000E9000000}"/>
    <cellStyle name="Percent 3" xfId="237" xr:uid="{324EFE07-004D-4A5D-8EB2-B15905DCA6BA}"/>
    <cellStyle name="Popis" xfId="208" xr:uid="{00000000-0005-0000-0000-0000EA000000}"/>
    <cellStyle name="Sledovaný hypertextový odkaz" xfId="209" xr:uid="{00000000-0005-0000-0000-0000EB000000}"/>
    <cellStyle name="Sledovaný hypertextový odkaz 2" xfId="210" xr:uid="{00000000-0005-0000-0000-0000EC000000}"/>
    <cellStyle name="Sledovaný hypertextový odkaz 2 2" xfId="211" xr:uid="{00000000-0005-0000-0000-0000ED000000}"/>
    <cellStyle name="Standard_BS14" xfId="212" xr:uid="{00000000-0005-0000-0000-0000EE000000}"/>
  </cellStyles>
  <dxfs count="9">
    <dxf>
      <font>
        <condense val="0"/>
        <extend val="0"/>
        <color indexed="9"/>
      </font>
      <fill>
        <patternFill patternType="none">
          <bgColor indexed="65"/>
        </patternFill>
      </fill>
    </dxf>
    <dxf>
      <fill>
        <patternFill patternType="none">
          <bgColor indexed="65"/>
        </patternFill>
      </fill>
    </dxf>
    <dxf>
      <fill>
        <patternFill>
          <bgColor rgb="FFCCFFCC"/>
        </patternFill>
      </fill>
    </dxf>
    <dxf>
      <fill>
        <patternFill>
          <bgColor rgb="FFCCFFCC"/>
        </patternFill>
      </fill>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Instructions!A1"/><Relationship Id="rId1" Type="http://schemas.openxmlformats.org/officeDocument/2006/relationships/hyperlink" Target="#'Names of Bidder'!A1"/></Relationships>
</file>

<file path=xl/drawings/_rels/drawing10.xml.rels><?xml version="1.0" encoding="UTF-8" standalone="yes"?>
<Relationships xmlns="http://schemas.openxmlformats.org/package/2006/relationships"><Relationship Id="rId1" Type="http://schemas.openxmlformats.org/officeDocument/2006/relationships/hyperlink" Target="#Cover!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Names of Bidder'!A1"/></Relationships>
</file>

<file path=xl/drawings/_rels/drawing3.xml.rels><?xml version="1.0" encoding="UTF-8" standalone="yes"?>
<Relationships xmlns="http://schemas.openxmlformats.org/package/2006/relationships"><Relationship Id="rId1" Type="http://schemas.openxmlformats.org/officeDocument/2006/relationships/hyperlink" Target="#'Sch-1'!A1"/></Relationships>
</file>

<file path=xl/drawings/_rels/drawing4.xml.rels><?xml version="1.0" encoding="UTF-8" standalone="yes"?>
<Relationships xmlns="http://schemas.openxmlformats.org/package/2006/relationships"><Relationship Id="rId1" Type="http://schemas.openxmlformats.org/officeDocument/2006/relationships/hyperlink" Target="#'Sch-4'!A1"/></Relationships>
</file>

<file path=xl/drawings/_rels/drawing5.xml.rels><?xml version="1.0" encoding="UTF-8" standalone="yes"?>
<Relationships xmlns="http://schemas.openxmlformats.org/package/2006/relationships"><Relationship Id="rId1" Type="http://schemas.openxmlformats.org/officeDocument/2006/relationships/hyperlink" Target="#'Sch-6'!A1"/></Relationships>
</file>

<file path=xl/drawings/_rels/drawing6.xml.rels><?xml version="1.0" encoding="UTF-8" standalone="yes"?>
<Relationships xmlns="http://schemas.openxmlformats.org/package/2006/relationships"><Relationship Id="rId1" Type="http://schemas.openxmlformats.org/officeDocument/2006/relationships/hyperlink" Target="#'Sch-7'!A1"/></Relationships>
</file>

<file path=xl/drawings/_rels/drawing7.xml.rels><?xml version="1.0" encoding="UTF-8" standalone="yes"?>
<Relationships xmlns="http://schemas.openxmlformats.org/package/2006/relationships"><Relationship Id="rId1" Type="http://schemas.openxmlformats.org/officeDocument/2006/relationships/hyperlink" Target="#'Sch-5'!A1"/></Relationships>
</file>

<file path=xl/drawings/_rels/drawing8.xml.rels><?xml version="1.0" encoding="UTF-8" standalone="yes"?>
<Relationships xmlns="http://schemas.openxmlformats.org/package/2006/relationships"><Relationship Id="rId1" Type="http://schemas.openxmlformats.org/officeDocument/2006/relationships/hyperlink" Target="#'Sch-5'!A1"/></Relationships>
</file>

<file path=xl/drawings/_rels/drawing9.xml.rels><?xml version="1.0" encoding="UTF-8" standalone="yes"?>
<Relationships xmlns="http://schemas.openxmlformats.org/package/2006/relationships"><Relationship Id="rId1" Type="http://schemas.openxmlformats.org/officeDocument/2006/relationships/hyperlink" Target="#'Sch-5'!A1"/></Relationships>
</file>

<file path=xl/drawings/drawing1.xml><?xml version="1.0" encoding="utf-8"?>
<xdr:wsDr xmlns:xdr="http://schemas.openxmlformats.org/drawingml/2006/spreadsheetDrawing" xmlns:a="http://schemas.openxmlformats.org/drawingml/2006/main">
  <xdr:twoCellAnchor>
    <xdr:from>
      <xdr:col>3</xdr:col>
      <xdr:colOff>9525</xdr:colOff>
      <xdr:row>8</xdr:row>
      <xdr:rowOff>0</xdr:rowOff>
    </xdr:from>
    <xdr:to>
      <xdr:col>5</xdr:col>
      <xdr:colOff>0</xdr:colOff>
      <xdr:row>9</xdr:row>
      <xdr:rowOff>19050</xdr:rowOff>
    </xdr:to>
    <xdr:sp macro="" textlink="">
      <xdr:nvSpPr>
        <xdr:cNvPr id="1026" name="Text Box 2">
          <a:hlinkClick xmlns:r="http://schemas.openxmlformats.org/officeDocument/2006/relationships" r:id="rId1" tooltip="Skip Instructions &amp;  Proceed"/>
          <a:extLst>
            <a:ext uri="{FF2B5EF4-FFF2-40B4-BE49-F238E27FC236}">
              <a16:creationId xmlns:a16="http://schemas.microsoft.com/office/drawing/2014/main" id="{00000000-0008-0000-0100-000002040000}"/>
            </a:ext>
          </a:extLst>
        </xdr:cNvPr>
        <xdr:cNvSpPr txBox="1">
          <a:spLocks noChangeArrowheads="1"/>
        </xdr:cNvSpPr>
      </xdr:nvSpPr>
      <xdr:spPr bwMode="auto">
        <a:xfrm>
          <a:off x="4457700" y="3476625"/>
          <a:ext cx="3790950" cy="314325"/>
        </a:xfrm>
        <a:prstGeom prst="rect">
          <a:avLst/>
        </a:prstGeom>
        <a:solidFill>
          <a:srgbClr val="FFCCCC"/>
        </a:solidFill>
        <a:ln w="6350">
          <a:solidFill>
            <a:srgbClr val="000000"/>
          </a:solidFill>
          <a:miter lim="800000"/>
          <a:headEnd/>
          <a:tailEnd/>
        </a:ln>
      </xdr:spPr>
      <xdr:txBody>
        <a:bodyPr vertOverflow="clip" wrap="square" lIns="27432" tIns="32004" rIns="27432" bIns="32004" anchor="ctr" upright="1"/>
        <a:lstStyle/>
        <a:p>
          <a:pPr algn="ctr" rtl="0">
            <a:defRPr sz="1000"/>
          </a:pPr>
          <a:r>
            <a:rPr lang="en-US" sz="1200" b="1" i="0" u="none" strike="noStrike" baseline="0">
              <a:solidFill>
                <a:srgbClr val="000000"/>
              </a:solidFill>
              <a:latin typeface="Book Antiqua"/>
            </a:rPr>
            <a:t>Click to skip Instructions &amp; Proceed</a:t>
          </a:r>
        </a:p>
      </xdr:txBody>
    </xdr:sp>
    <xdr:clientData/>
  </xdr:twoCellAnchor>
  <xdr:twoCellAnchor>
    <xdr:from>
      <xdr:col>5</xdr:col>
      <xdr:colOff>114300</xdr:colOff>
      <xdr:row>0</xdr:row>
      <xdr:rowOff>47625</xdr:rowOff>
    </xdr:from>
    <xdr:to>
      <xdr:col>5</xdr:col>
      <xdr:colOff>485775</xdr:colOff>
      <xdr:row>1</xdr:row>
      <xdr:rowOff>0</xdr:rowOff>
    </xdr:to>
    <xdr:sp macro="" textlink="">
      <xdr:nvSpPr>
        <xdr:cNvPr id="4018538" name="AutoShape 6">
          <a:extLst>
            <a:ext uri="{FF2B5EF4-FFF2-40B4-BE49-F238E27FC236}">
              <a16:creationId xmlns:a16="http://schemas.microsoft.com/office/drawing/2014/main" id="{00000000-0008-0000-0100-00006A513D00}"/>
            </a:ext>
          </a:extLst>
        </xdr:cNvPr>
        <xdr:cNvSpPr>
          <a:spLocks noChangeArrowheads="1"/>
        </xdr:cNvSpPr>
      </xdr:nvSpPr>
      <xdr:spPr bwMode="auto">
        <a:xfrm>
          <a:off x="8362950" y="47625"/>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5</xdr:col>
      <xdr:colOff>114300</xdr:colOff>
      <xdr:row>12</xdr:row>
      <xdr:rowOff>47625</xdr:rowOff>
    </xdr:from>
    <xdr:to>
      <xdr:col>5</xdr:col>
      <xdr:colOff>485775</xdr:colOff>
      <xdr:row>13</xdr:row>
      <xdr:rowOff>85725</xdr:rowOff>
    </xdr:to>
    <xdr:sp macro="" textlink="">
      <xdr:nvSpPr>
        <xdr:cNvPr id="4018539" name="AutoShape 7">
          <a:extLst>
            <a:ext uri="{FF2B5EF4-FFF2-40B4-BE49-F238E27FC236}">
              <a16:creationId xmlns:a16="http://schemas.microsoft.com/office/drawing/2014/main" id="{00000000-0008-0000-0100-00006B513D00}"/>
            </a:ext>
          </a:extLst>
        </xdr:cNvPr>
        <xdr:cNvSpPr>
          <a:spLocks noChangeArrowheads="1"/>
        </xdr:cNvSpPr>
      </xdr:nvSpPr>
      <xdr:spPr bwMode="auto">
        <a:xfrm>
          <a:off x="8362950" y="4505325"/>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0</xdr:col>
      <xdr:colOff>104775</xdr:colOff>
      <xdr:row>12</xdr:row>
      <xdr:rowOff>47625</xdr:rowOff>
    </xdr:from>
    <xdr:to>
      <xdr:col>0</xdr:col>
      <xdr:colOff>476250</xdr:colOff>
      <xdr:row>13</xdr:row>
      <xdr:rowOff>85725</xdr:rowOff>
    </xdr:to>
    <xdr:sp macro="" textlink="">
      <xdr:nvSpPr>
        <xdr:cNvPr id="4018540" name="AutoShape 8">
          <a:extLst>
            <a:ext uri="{FF2B5EF4-FFF2-40B4-BE49-F238E27FC236}">
              <a16:creationId xmlns:a16="http://schemas.microsoft.com/office/drawing/2014/main" id="{00000000-0008-0000-0100-00006C513D00}"/>
            </a:ext>
          </a:extLst>
        </xdr:cNvPr>
        <xdr:cNvSpPr>
          <a:spLocks noChangeArrowheads="1"/>
        </xdr:cNvSpPr>
      </xdr:nvSpPr>
      <xdr:spPr bwMode="auto">
        <a:xfrm>
          <a:off x="104775" y="4505325"/>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0</xdr:col>
      <xdr:colOff>114300</xdr:colOff>
      <xdr:row>0</xdr:row>
      <xdr:rowOff>47625</xdr:rowOff>
    </xdr:from>
    <xdr:to>
      <xdr:col>0</xdr:col>
      <xdr:colOff>485775</xdr:colOff>
      <xdr:row>1</xdr:row>
      <xdr:rowOff>0</xdr:rowOff>
    </xdr:to>
    <xdr:sp macro="" textlink="">
      <xdr:nvSpPr>
        <xdr:cNvPr id="4018541" name="AutoShape 9">
          <a:extLst>
            <a:ext uri="{FF2B5EF4-FFF2-40B4-BE49-F238E27FC236}">
              <a16:creationId xmlns:a16="http://schemas.microsoft.com/office/drawing/2014/main" id="{00000000-0008-0000-0100-00006D513D00}"/>
            </a:ext>
          </a:extLst>
        </xdr:cNvPr>
        <xdr:cNvSpPr>
          <a:spLocks noChangeArrowheads="1"/>
        </xdr:cNvSpPr>
      </xdr:nvSpPr>
      <xdr:spPr bwMode="auto">
        <a:xfrm>
          <a:off x="114300" y="47625"/>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1</xdr:col>
      <xdr:colOff>0</xdr:colOff>
      <xdr:row>8</xdr:row>
      <xdr:rowOff>0</xdr:rowOff>
    </xdr:from>
    <xdr:to>
      <xdr:col>3</xdr:col>
      <xdr:colOff>0</xdr:colOff>
      <xdr:row>9</xdr:row>
      <xdr:rowOff>19050</xdr:rowOff>
    </xdr:to>
    <xdr:sp macro="" textlink="">
      <xdr:nvSpPr>
        <xdr:cNvPr id="1036" name="Text Box 12">
          <a:hlinkClick xmlns:r="http://schemas.openxmlformats.org/officeDocument/2006/relationships" r:id="rId2" tooltip="Click For Detailed General Instructions"/>
          <a:extLst>
            <a:ext uri="{FF2B5EF4-FFF2-40B4-BE49-F238E27FC236}">
              <a16:creationId xmlns:a16="http://schemas.microsoft.com/office/drawing/2014/main" id="{00000000-0008-0000-0100-00000C040000}"/>
            </a:ext>
          </a:extLst>
        </xdr:cNvPr>
        <xdr:cNvSpPr txBox="1">
          <a:spLocks noChangeArrowheads="1"/>
        </xdr:cNvSpPr>
      </xdr:nvSpPr>
      <xdr:spPr bwMode="auto">
        <a:xfrm>
          <a:off x="657225" y="3476625"/>
          <a:ext cx="3790950" cy="314325"/>
        </a:xfrm>
        <a:prstGeom prst="rect">
          <a:avLst/>
        </a:prstGeom>
        <a:solidFill>
          <a:srgbClr val="FFCCCC"/>
        </a:solidFill>
        <a:ln w="6350">
          <a:solidFill>
            <a:srgbClr val="000000"/>
          </a:solidFill>
          <a:miter lim="800000"/>
          <a:headEnd/>
          <a:tailEnd/>
        </a:ln>
      </xdr:spPr>
      <xdr:txBody>
        <a:bodyPr vertOverflow="clip" wrap="square" lIns="27432" tIns="32004" rIns="27432" bIns="32004" anchor="ctr" upright="1"/>
        <a:lstStyle/>
        <a:p>
          <a:pPr algn="ctr" rtl="0">
            <a:defRPr sz="1000"/>
          </a:pPr>
          <a:r>
            <a:rPr lang="en-US" sz="1200" b="1" i="0" u="none" strike="noStrike" baseline="0">
              <a:solidFill>
                <a:srgbClr val="000000"/>
              </a:solidFill>
              <a:latin typeface="Book Antiqua"/>
            </a:rPr>
            <a:t>Click for Detailed General Instructions</a:t>
          </a:r>
        </a:p>
      </xdr:txBody>
    </xdr:sp>
    <xdr:clientData/>
  </xdr:twoCellAnchor>
  <xdr:twoCellAnchor>
    <xdr:from>
      <xdr:col>1</xdr:col>
      <xdr:colOff>0</xdr:colOff>
      <xdr:row>0</xdr:row>
      <xdr:rowOff>9525</xdr:rowOff>
    </xdr:from>
    <xdr:to>
      <xdr:col>5</xdr:col>
      <xdr:colOff>0</xdr:colOff>
      <xdr:row>0</xdr:row>
      <xdr:rowOff>381000</xdr:rowOff>
    </xdr:to>
    <xdr:sp macro="" textlink="">
      <xdr:nvSpPr>
        <xdr:cNvPr id="1037" name="Text Box 13">
          <a:extLst>
            <a:ext uri="{FF2B5EF4-FFF2-40B4-BE49-F238E27FC236}">
              <a16:creationId xmlns:a16="http://schemas.microsoft.com/office/drawing/2014/main" id="{00000000-0008-0000-0100-00000D040000}"/>
            </a:ext>
          </a:extLst>
        </xdr:cNvPr>
        <xdr:cNvSpPr txBox="1">
          <a:spLocks noChangeArrowheads="1"/>
        </xdr:cNvSpPr>
      </xdr:nvSpPr>
      <xdr:spPr bwMode="auto">
        <a:xfrm>
          <a:off x="657225" y="9525"/>
          <a:ext cx="7591425" cy="371475"/>
        </a:xfrm>
        <a:prstGeom prst="rect">
          <a:avLst/>
        </a:prstGeom>
        <a:solidFill>
          <a:srgbClr val="FFCCCC"/>
        </a:solidFill>
        <a:ln w="9525">
          <a:solidFill>
            <a:srgbClr val="000000"/>
          </a:solidFill>
          <a:miter lim="800000"/>
          <a:headEnd/>
          <a:tailEnd/>
        </a:ln>
      </xdr:spPr>
      <xdr:txBody>
        <a:bodyPr vertOverflow="clip" wrap="square" lIns="27432" tIns="32004" rIns="27432" bIns="32004" anchor="ctr" upright="1"/>
        <a:lstStyle/>
        <a:p>
          <a:pPr algn="ctr" rtl="0">
            <a:defRPr sz="1000"/>
          </a:pPr>
          <a:r>
            <a:rPr lang="en-US" sz="1200" b="1" i="0" u="none" strike="noStrike" baseline="0">
              <a:solidFill>
                <a:srgbClr val="000000"/>
              </a:solidFill>
              <a:latin typeface="Book Antiqua"/>
            </a:rPr>
            <a:t>General guidelines for filling up  the Price Schedules, Sch-1 to Sch-3</a:t>
          </a:r>
        </a:p>
      </xdr:txBody>
    </xdr:sp>
    <xdr:clientData/>
  </xdr:twoCellAnchor>
  <xdr:twoCellAnchor editAs="oneCell">
    <xdr:from>
      <xdr:col>1</xdr:col>
      <xdr:colOff>514350</xdr:colOff>
      <xdr:row>10</xdr:row>
      <xdr:rowOff>46606</xdr:rowOff>
    </xdr:from>
    <xdr:to>
      <xdr:col>4</xdr:col>
      <xdr:colOff>609600</xdr:colOff>
      <xdr:row>13</xdr:row>
      <xdr:rowOff>133231</xdr:rowOff>
    </xdr:to>
    <xdr:pic>
      <xdr:nvPicPr>
        <xdr:cNvPr id="3" name="Picture 2">
          <a:extLst>
            <a:ext uri="{FF2B5EF4-FFF2-40B4-BE49-F238E27FC236}">
              <a16:creationId xmlns:a16="http://schemas.microsoft.com/office/drawing/2014/main" id="{5463D93B-4594-436D-9619-EC7ACBBAA2A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1575" y="3294631"/>
          <a:ext cx="6829425" cy="8962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171450</xdr:colOff>
      <xdr:row>0</xdr:row>
      <xdr:rowOff>104775</xdr:rowOff>
    </xdr:from>
    <xdr:to>
      <xdr:col>8</xdr:col>
      <xdr:colOff>76200</xdr:colOff>
      <xdr:row>4</xdr:row>
      <xdr:rowOff>0</xdr:rowOff>
    </xdr:to>
    <xdr:grpSp>
      <xdr:nvGrpSpPr>
        <xdr:cNvPr id="4036743" name="Group 10">
          <a:hlinkClick xmlns:r="http://schemas.openxmlformats.org/officeDocument/2006/relationships" r:id="rId1" tooltip="Back to Cover Page"/>
          <a:extLst>
            <a:ext uri="{FF2B5EF4-FFF2-40B4-BE49-F238E27FC236}">
              <a16:creationId xmlns:a16="http://schemas.microsoft.com/office/drawing/2014/main" id="{00000000-0008-0000-1300-000087983D00}"/>
            </a:ext>
          </a:extLst>
        </xdr:cNvPr>
        <xdr:cNvGrpSpPr>
          <a:grpSpLocks/>
        </xdr:cNvGrpSpPr>
      </xdr:nvGrpSpPr>
      <xdr:grpSpPr bwMode="auto">
        <a:xfrm>
          <a:off x="7086600" y="104775"/>
          <a:ext cx="1123950" cy="733425"/>
          <a:chOff x="744" y="11"/>
          <a:chExt cx="113" cy="74"/>
        </a:xfrm>
      </xdr:grpSpPr>
      <xdr:sp macro="" textlink="">
        <xdr:nvSpPr>
          <xdr:cNvPr id="4036744" name="AutoShape 7">
            <a:extLst>
              <a:ext uri="{FF2B5EF4-FFF2-40B4-BE49-F238E27FC236}">
                <a16:creationId xmlns:a16="http://schemas.microsoft.com/office/drawing/2014/main" id="{00000000-0008-0000-1300-000088983D00}"/>
              </a:ext>
            </a:extLst>
          </xdr:cNvPr>
          <xdr:cNvSpPr>
            <a:spLocks noChangeArrowheads="1"/>
          </xdr:cNvSpPr>
        </xdr:nvSpPr>
        <xdr:spPr bwMode="auto">
          <a:xfrm flipH="1">
            <a:off x="744" y="11"/>
            <a:ext cx="113" cy="74"/>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441 w 21600"/>
              <a:gd name="T13" fmla="*/ 5546 h 21600"/>
              <a:gd name="T14" fmla="*/ 18924 w 21600"/>
              <a:gd name="T15" fmla="*/ 16346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6392" name="Text Box 8">
            <a:extLst>
              <a:ext uri="{FF2B5EF4-FFF2-40B4-BE49-F238E27FC236}">
                <a16:creationId xmlns:a16="http://schemas.microsoft.com/office/drawing/2014/main" id="{00000000-0008-0000-1300-000008400000}"/>
              </a:ext>
            </a:extLst>
          </xdr:cNvPr>
          <xdr:cNvSpPr txBox="1">
            <a:spLocks noChangeArrowheads="1"/>
          </xdr:cNvSpPr>
        </xdr:nvSpPr>
        <xdr:spPr bwMode="auto">
          <a:xfrm>
            <a:off x="6915150" y="14245218605942"/>
            <a:ext cx="0" cy="41"/>
          </a:xfrm>
          <a:prstGeom prst="rect">
            <a:avLst/>
          </a:prstGeom>
          <a:noFill/>
          <a:ln w="9525">
            <a:noFill/>
            <a:miter lim="800000"/>
            <a:headEnd/>
            <a:tailEnd/>
          </a:ln>
        </xdr:spPr>
        <xdr:txBody>
          <a:bodyPr vertOverflow="clip" wrap="square" lIns="27432" tIns="32004" rIns="0" bIns="32004" anchor="ctr" upright="1"/>
          <a:lstStyle/>
          <a:p>
            <a:pPr algn="l" rtl="0">
              <a:defRPr sz="1000"/>
            </a:pPr>
            <a:r>
              <a:rPr lang="en-US" sz="1000" b="1" i="0" u="none" strike="noStrike" baseline="0">
                <a:solidFill>
                  <a:srgbClr val="000000"/>
                </a:solidFill>
                <a:latin typeface="Book Antiqua"/>
              </a:rPr>
              <a:t>Back to Cover Page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200025</xdr:colOff>
      <xdr:row>0</xdr:row>
      <xdr:rowOff>57150</xdr:rowOff>
    </xdr:from>
    <xdr:to>
      <xdr:col>3</xdr:col>
      <xdr:colOff>1409700</xdr:colOff>
      <xdr:row>2</xdr:row>
      <xdr:rowOff>28575</xdr:rowOff>
    </xdr:to>
    <xdr:grpSp>
      <xdr:nvGrpSpPr>
        <xdr:cNvPr id="4019380" name="Group 1">
          <a:hlinkClick xmlns:r="http://schemas.openxmlformats.org/officeDocument/2006/relationships" r:id="rId1" tooltip="Click to Proceed"/>
          <a:extLst>
            <a:ext uri="{FF2B5EF4-FFF2-40B4-BE49-F238E27FC236}">
              <a16:creationId xmlns:a16="http://schemas.microsoft.com/office/drawing/2014/main" id="{00000000-0008-0000-0200-0000B4543D00}"/>
            </a:ext>
          </a:extLst>
        </xdr:cNvPr>
        <xdr:cNvGrpSpPr>
          <a:grpSpLocks/>
        </xdr:cNvGrpSpPr>
      </xdr:nvGrpSpPr>
      <xdr:grpSpPr bwMode="auto">
        <a:xfrm>
          <a:off x="7105650" y="57150"/>
          <a:ext cx="1209675" cy="1257300"/>
          <a:chOff x="804" y="5"/>
          <a:chExt cx="116" cy="73"/>
        </a:xfrm>
      </xdr:grpSpPr>
      <xdr:sp macro="" textlink="">
        <xdr:nvSpPr>
          <xdr:cNvPr id="4019382" name="AutoShape 2">
            <a:extLst>
              <a:ext uri="{FF2B5EF4-FFF2-40B4-BE49-F238E27FC236}">
                <a16:creationId xmlns:a16="http://schemas.microsoft.com/office/drawing/2014/main" id="{00000000-0008-0000-0200-0000B6543D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8435" name="Text Box 3">
            <a:extLst>
              <a:ext uri="{FF2B5EF4-FFF2-40B4-BE49-F238E27FC236}">
                <a16:creationId xmlns:a16="http://schemas.microsoft.com/office/drawing/2014/main" id="{00000000-0008-0000-0200-000003480000}"/>
              </a:ext>
            </a:extLst>
          </xdr:cNvPr>
          <xdr:cNvSpPr txBox="1">
            <a:spLocks noChangeArrowheads="1"/>
          </xdr:cNvSpPr>
        </xdr:nvSpPr>
        <xdr:spPr bwMode="auto">
          <a:xfrm>
            <a:off x="819" y="23"/>
            <a:ext cx="10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to Proceed</a:t>
            </a:r>
          </a:p>
        </xdr:txBody>
      </xdr:sp>
    </xdr:grpSp>
    <xdr:clientData/>
  </xdr:twoCellAnchor>
  <xdr:twoCellAnchor>
    <xdr:from>
      <xdr:col>2</xdr:col>
      <xdr:colOff>4457700</xdr:colOff>
      <xdr:row>52</xdr:row>
      <xdr:rowOff>0</xdr:rowOff>
    </xdr:from>
    <xdr:to>
      <xdr:col>2</xdr:col>
      <xdr:colOff>4981575</xdr:colOff>
      <xdr:row>52</xdr:row>
      <xdr:rowOff>0</xdr:rowOff>
    </xdr:to>
    <xdr:pic>
      <xdr:nvPicPr>
        <xdr:cNvPr id="4019381" name="Picture 4">
          <a:extLst>
            <a:ext uri="{FF2B5EF4-FFF2-40B4-BE49-F238E27FC236}">
              <a16:creationId xmlns:a16="http://schemas.microsoft.com/office/drawing/2014/main" id="{00000000-0008-0000-0200-0000B5543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29300" y="16640175"/>
          <a:ext cx="523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95250</xdr:colOff>
      <xdr:row>0</xdr:row>
      <xdr:rowOff>47625</xdr:rowOff>
    </xdr:from>
    <xdr:to>
      <xdr:col>5</xdr:col>
      <xdr:colOff>571500</xdr:colOff>
      <xdr:row>1</xdr:row>
      <xdr:rowOff>238125</xdr:rowOff>
    </xdr:to>
    <xdr:grpSp>
      <xdr:nvGrpSpPr>
        <xdr:cNvPr id="3575547" name="Group 6">
          <a:hlinkClick xmlns:r="http://schemas.openxmlformats.org/officeDocument/2006/relationships" r:id="rId1" tooltip="Click for Sch-1"/>
          <a:extLst>
            <a:ext uri="{FF2B5EF4-FFF2-40B4-BE49-F238E27FC236}">
              <a16:creationId xmlns:a16="http://schemas.microsoft.com/office/drawing/2014/main" id="{00000000-0008-0000-0300-0000FB8E3600}"/>
            </a:ext>
          </a:extLst>
        </xdr:cNvPr>
        <xdr:cNvGrpSpPr>
          <a:grpSpLocks/>
        </xdr:cNvGrpSpPr>
      </xdr:nvGrpSpPr>
      <xdr:grpSpPr bwMode="auto">
        <a:xfrm>
          <a:off x="7572375" y="47625"/>
          <a:ext cx="1266825" cy="723900"/>
          <a:chOff x="804" y="5"/>
          <a:chExt cx="116" cy="73"/>
        </a:xfrm>
      </xdr:grpSpPr>
      <xdr:sp macro="" textlink="">
        <xdr:nvSpPr>
          <xdr:cNvPr id="3575548" name="AutoShape 2">
            <a:extLst>
              <a:ext uri="{FF2B5EF4-FFF2-40B4-BE49-F238E27FC236}">
                <a16:creationId xmlns:a16="http://schemas.microsoft.com/office/drawing/2014/main" id="{00000000-0008-0000-0300-0000FC8E36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9219" name="Text Box 3">
            <a:extLst>
              <a:ext uri="{FF2B5EF4-FFF2-40B4-BE49-F238E27FC236}">
                <a16:creationId xmlns:a16="http://schemas.microsoft.com/office/drawing/2014/main" id="{00000000-0008-0000-0300-000003240000}"/>
              </a:ext>
            </a:extLst>
          </xdr:cNvPr>
          <xdr:cNvSpPr txBox="1">
            <a:spLocks noChangeArrowheads="1"/>
          </xdr:cNvSpPr>
        </xdr:nvSpPr>
        <xdr:spPr bwMode="auto">
          <a:xfrm>
            <a:off x="819" y="23"/>
            <a:ext cx="99"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Sch-3</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257175</xdr:colOff>
      <xdr:row>0</xdr:row>
      <xdr:rowOff>19050</xdr:rowOff>
    </xdr:from>
    <xdr:to>
      <xdr:col>15</xdr:col>
      <xdr:colOff>676275</xdr:colOff>
      <xdr:row>2</xdr:row>
      <xdr:rowOff>257175</xdr:rowOff>
    </xdr:to>
    <xdr:grpSp>
      <xdr:nvGrpSpPr>
        <xdr:cNvPr id="2" name="Group 1">
          <a:hlinkClick xmlns:r="http://schemas.openxmlformats.org/officeDocument/2006/relationships" r:id="rId1" tooltip="Click for Sch-4"/>
          <a:extLst>
            <a:ext uri="{FF2B5EF4-FFF2-40B4-BE49-F238E27FC236}">
              <a16:creationId xmlns:a16="http://schemas.microsoft.com/office/drawing/2014/main" id="{00000000-0008-0000-0800-0000FF4C3D00}"/>
            </a:ext>
          </a:extLst>
        </xdr:cNvPr>
        <xdr:cNvGrpSpPr>
          <a:grpSpLocks/>
        </xdr:cNvGrpSpPr>
      </xdr:nvGrpSpPr>
      <xdr:grpSpPr bwMode="auto">
        <a:xfrm>
          <a:off x="15840075" y="19050"/>
          <a:ext cx="2952750" cy="647700"/>
          <a:chOff x="804" y="5"/>
          <a:chExt cx="116" cy="73"/>
        </a:xfrm>
      </xdr:grpSpPr>
      <xdr:sp macro="" textlink="">
        <xdr:nvSpPr>
          <xdr:cNvPr id="3" name="AutoShape 2">
            <a:extLst>
              <a:ext uri="{FF2B5EF4-FFF2-40B4-BE49-F238E27FC236}">
                <a16:creationId xmlns:a16="http://schemas.microsoft.com/office/drawing/2014/main" id="{00000000-0008-0000-0800-0000004D3D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800-0000032C0000}"/>
              </a:ext>
            </a:extLst>
          </xdr:cNvPr>
          <xdr:cNvSpPr txBox="1">
            <a:spLocks noChangeArrowheads="1"/>
          </xdr:cNvSpPr>
        </xdr:nvSpPr>
        <xdr:spPr bwMode="auto">
          <a:xfrm>
            <a:off x="818" y="23"/>
            <a:ext cx="99"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Sch-4</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209550</xdr:colOff>
      <xdr:row>0</xdr:row>
      <xdr:rowOff>47625</xdr:rowOff>
    </xdr:from>
    <xdr:to>
      <xdr:col>6</xdr:col>
      <xdr:colOff>552450</xdr:colOff>
      <xdr:row>2</xdr:row>
      <xdr:rowOff>323850</xdr:rowOff>
    </xdr:to>
    <xdr:grpSp>
      <xdr:nvGrpSpPr>
        <xdr:cNvPr id="4025479" name="Group 25">
          <a:hlinkClick xmlns:r="http://schemas.openxmlformats.org/officeDocument/2006/relationships" r:id="rId1" tooltip="Click for Sch-6"/>
          <a:extLst>
            <a:ext uri="{FF2B5EF4-FFF2-40B4-BE49-F238E27FC236}">
              <a16:creationId xmlns:a16="http://schemas.microsoft.com/office/drawing/2014/main" id="{00000000-0008-0000-0B00-0000876C3D00}"/>
            </a:ext>
          </a:extLst>
        </xdr:cNvPr>
        <xdr:cNvGrpSpPr>
          <a:grpSpLocks/>
        </xdr:cNvGrpSpPr>
      </xdr:nvGrpSpPr>
      <xdr:grpSpPr bwMode="auto">
        <a:xfrm>
          <a:off x="8534400" y="47625"/>
          <a:ext cx="1104900" cy="476250"/>
          <a:chOff x="804" y="5"/>
          <a:chExt cx="116" cy="73"/>
        </a:xfrm>
      </xdr:grpSpPr>
      <xdr:sp macro="" textlink="">
        <xdr:nvSpPr>
          <xdr:cNvPr id="4025480" name="AutoShape 26">
            <a:extLst>
              <a:ext uri="{FF2B5EF4-FFF2-40B4-BE49-F238E27FC236}">
                <a16:creationId xmlns:a16="http://schemas.microsoft.com/office/drawing/2014/main" id="{00000000-0008-0000-0B00-0000886C3D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2075" name="Text Box 27">
            <a:extLst>
              <a:ext uri="{FF2B5EF4-FFF2-40B4-BE49-F238E27FC236}">
                <a16:creationId xmlns:a16="http://schemas.microsoft.com/office/drawing/2014/main" id="{00000000-0008-0000-0B00-00001B080000}"/>
              </a:ext>
            </a:extLst>
          </xdr:cNvPr>
          <xdr:cNvSpPr txBox="1">
            <a:spLocks noChangeArrowheads="1"/>
          </xdr:cNvSpPr>
        </xdr:nvSpPr>
        <xdr:spPr bwMode="auto">
          <a:xfrm>
            <a:off x="819" y="24"/>
            <a:ext cx="98" cy="38"/>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Sch-6</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276225</xdr:colOff>
      <xdr:row>0</xdr:row>
      <xdr:rowOff>19050</xdr:rowOff>
    </xdr:from>
    <xdr:to>
      <xdr:col>5</xdr:col>
      <xdr:colOff>619125</xdr:colOff>
      <xdr:row>2</xdr:row>
      <xdr:rowOff>257175</xdr:rowOff>
    </xdr:to>
    <xdr:grpSp>
      <xdr:nvGrpSpPr>
        <xdr:cNvPr id="4027527" name="Group 1">
          <a:hlinkClick xmlns:r="http://schemas.openxmlformats.org/officeDocument/2006/relationships" r:id="rId1" tooltip="Click for Sch-7"/>
          <a:extLst>
            <a:ext uri="{FF2B5EF4-FFF2-40B4-BE49-F238E27FC236}">
              <a16:creationId xmlns:a16="http://schemas.microsoft.com/office/drawing/2014/main" id="{00000000-0008-0000-0D00-000087743D00}"/>
            </a:ext>
          </a:extLst>
        </xdr:cNvPr>
        <xdr:cNvGrpSpPr>
          <a:grpSpLocks/>
        </xdr:cNvGrpSpPr>
      </xdr:nvGrpSpPr>
      <xdr:grpSpPr bwMode="auto">
        <a:xfrm>
          <a:off x="7686675" y="19050"/>
          <a:ext cx="1104900" cy="695325"/>
          <a:chOff x="804" y="5"/>
          <a:chExt cx="116" cy="73"/>
        </a:xfrm>
      </xdr:grpSpPr>
      <xdr:sp macro="" textlink="">
        <xdr:nvSpPr>
          <xdr:cNvPr id="4027528" name="AutoShape 2">
            <a:extLst>
              <a:ext uri="{FF2B5EF4-FFF2-40B4-BE49-F238E27FC236}">
                <a16:creationId xmlns:a16="http://schemas.microsoft.com/office/drawing/2014/main" id="{00000000-0008-0000-0D00-000088743D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3315" name="Text Box 3">
            <a:extLst>
              <a:ext uri="{FF2B5EF4-FFF2-40B4-BE49-F238E27FC236}">
                <a16:creationId xmlns:a16="http://schemas.microsoft.com/office/drawing/2014/main" id="{00000000-0008-0000-0D00-00000334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Sch-7</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xdr:row>
      <xdr:rowOff>0</xdr:rowOff>
    </xdr:from>
    <xdr:to>
      <xdr:col>5</xdr:col>
      <xdr:colOff>0</xdr:colOff>
      <xdr:row>2</xdr:row>
      <xdr:rowOff>0</xdr:rowOff>
    </xdr:to>
    <xdr:sp macro="" textlink="">
      <xdr:nvSpPr>
        <xdr:cNvPr id="2" name="Text Box 2">
          <a:hlinkClick xmlns:r="http://schemas.openxmlformats.org/officeDocument/2006/relationships" r:id="rId1" tooltip="Click Here to go back to Sch 5"/>
          <a:extLst>
            <a:ext uri="{FF2B5EF4-FFF2-40B4-BE49-F238E27FC236}">
              <a16:creationId xmlns:a16="http://schemas.microsoft.com/office/drawing/2014/main" id="{00000000-0008-0000-1000-000002000000}"/>
            </a:ext>
          </a:extLst>
        </xdr:cNvPr>
        <xdr:cNvSpPr txBox="1">
          <a:spLocks noChangeArrowheads="1"/>
        </xdr:cNvSpPr>
      </xdr:nvSpPr>
      <xdr:spPr bwMode="auto">
        <a:xfrm>
          <a:off x="5667375" y="209550"/>
          <a:ext cx="1190625"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5</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402166</xdr:colOff>
      <xdr:row>1</xdr:row>
      <xdr:rowOff>105833</xdr:rowOff>
    </xdr:from>
    <xdr:to>
      <xdr:col>7</xdr:col>
      <xdr:colOff>222250</xdr:colOff>
      <xdr:row>2</xdr:row>
      <xdr:rowOff>105833</xdr:rowOff>
    </xdr:to>
    <xdr:sp macro="" textlink="">
      <xdr:nvSpPr>
        <xdr:cNvPr id="2" name="Text Box 4">
          <a:hlinkClick xmlns:r="http://schemas.openxmlformats.org/officeDocument/2006/relationships" r:id="rId1" tooltip="Click Here to go back to Sch 5"/>
          <a:extLst>
            <a:ext uri="{FF2B5EF4-FFF2-40B4-BE49-F238E27FC236}">
              <a16:creationId xmlns:a16="http://schemas.microsoft.com/office/drawing/2014/main" id="{00000000-0008-0000-1100-000002000000}"/>
            </a:ext>
          </a:extLst>
        </xdr:cNvPr>
        <xdr:cNvSpPr txBox="1">
          <a:spLocks noChangeArrowheads="1"/>
        </xdr:cNvSpPr>
      </xdr:nvSpPr>
      <xdr:spPr bwMode="auto">
        <a:xfrm>
          <a:off x="7260166" y="315383"/>
          <a:ext cx="1191684"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5</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104775</xdr:colOff>
      <xdr:row>1</xdr:row>
      <xdr:rowOff>19050</xdr:rowOff>
    </xdr:from>
    <xdr:to>
      <xdr:col>7</xdr:col>
      <xdr:colOff>371475</xdr:colOff>
      <xdr:row>2</xdr:row>
      <xdr:rowOff>19050</xdr:rowOff>
    </xdr:to>
    <xdr:sp macro="" textlink="">
      <xdr:nvSpPr>
        <xdr:cNvPr id="2" name="Text Box 1">
          <a:hlinkClick xmlns:r="http://schemas.openxmlformats.org/officeDocument/2006/relationships" r:id="rId1" tooltip="Click Here to go back to Sch 5"/>
          <a:extLst>
            <a:ext uri="{FF2B5EF4-FFF2-40B4-BE49-F238E27FC236}">
              <a16:creationId xmlns:a16="http://schemas.microsoft.com/office/drawing/2014/main" id="{00000000-0008-0000-1200-000002000000}"/>
            </a:ext>
          </a:extLst>
        </xdr:cNvPr>
        <xdr:cNvSpPr txBox="1">
          <a:spLocks noChangeArrowheads="1"/>
        </xdr:cNvSpPr>
      </xdr:nvSpPr>
      <xdr:spPr bwMode="auto">
        <a:xfrm>
          <a:off x="7096125" y="228600"/>
          <a:ext cx="952500"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5</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9.0.12\l\Shiv%20Kumar\SSK\C&amp;M\open%20tender\S&amp;I\WC-2131-Biometric&amp;%20access%20control\Bid%20documents-WC-2131\Vol-III\Second%20envelope-wc-21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Cover"/>
      <sheetName val="Instructions"/>
      <sheetName val="Names of Bidder"/>
      <sheetName val="Sch-1"/>
      <sheetName val="Sch-1 dis"/>
      <sheetName val="Sch-2"/>
      <sheetName val="Sch-2 Dis"/>
      <sheetName val="Sch-3 "/>
      <sheetName val="Sch-3 Dis"/>
      <sheetName val="Sch-4"/>
      <sheetName val="Sch-5"/>
      <sheetName val="Sch-5 Dis"/>
      <sheetName val="Sch-6"/>
      <sheetName val="Sch-6 After Discount"/>
      <sheetName val="Sch-7"/>
      <sheetName val="Sch-7 Dis"/>
      <sheetName val="Discount"/>
      <sheetName val="Octroi"/>
      <sheetName val="Entry Tax"/>
      <sheetName val="Other Taxes &amp; Duties"/>
      <sheetName val="Bid Form 2nd Envelope"/>
      <sheetName val="Q &amp; C (2)"/>
      <sheetName val="Q &amp; C"/>
      <sheetName val="N to W"/>
      <sheetName val="Sheet1"/>
      <sheetName val="Sheet3"/>
    </sheetNames>
    <sheetDataSet>
      <sheetData sheetId="0"/>
      <sheetData sheetId="1"/>
      <sheetData sheetId="2"/>
      <sheetData sheetId="3"/>
      <sheetData sheetId="4">
        <row r="7">
          <cell r="A7" t="str">
            <v>Bidder’s Name and Address (Sole Bidder) :</v>
          </cell>
        </row>
        <row r="8">
          <cell r="A8" t="str">
            <v/>
          </cell>
        </row>
        <row r="9">
          <cell r="C9" t="str">
            <v/>
          </cell>
        </row>
        <row r="10">
          <cell r="C10" t="str">
            <v/>
          </cell>
        </row>
        <row r="11">
          <cell r="C11" t="str">
            <v/>
          </cell>
        </row>
        <row r="12">
          <cell r="C12" t="str">
            <v/>
          </cell>
        </row>
      </sheetData>
      <sheetData sheetId="5"/>
      <sheetData sheetId="6"/>
      <sheetData sheetId="7"/>
      <sheetData sheetId="8"/>
      <sheetData sheetId="9"/>
      <sheetData sheetId="10"/>
      <sheetData sheetId="11"/>
      <sheetData sheetId="12"/>
      <sheetData sheetId="13">
        <row r="14">
          <cell r="D14">
            <v>0</v>
          </cell>
        </row>
        <row r="16">
          <cell r="D16">
            <v>0</v>
          </cell>
        </row>
        <row r="18">
          <cell r="D18">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92.bin"/><Relationship Id="rId13" Type="http://schemas.openxmlformats.org/officeDocument/2006/relationships/printerSettings" Target="../printerSettings/printerSettings197.bin"/><Relationship Id="rId18" Type="http://schemas.openxmlformats.org/officeDocument/2006/relationships/printerSettings" Target="../printerSettings/printerSettings202.bin"/><Relationship Id="rId3" Type="http://schemas.openxmlformats.org/officeDocument/2006/relationships/printerSettings" Target="../printerSettings/printerSettings187.bin"/><Relationship Id="rId21" Type="http://schemas.openxmlformats.org/officeDocument/2006/relationships/printerSettings" Target="../printerSettings/printerSettings205.bin"/><Relationship Id="rId7" Type="http://schemas.openxmlformats.org/officeDocument/2006/relationships/printerSettings" Target="../printerSettings/printerSettings191.bin"/><Relationship Id="rId12" Type="http://schemas.openxmlformats.org/officeDocument/2006/relationships/printerSettings" Target="../printerSettings/printerSettings196.bin"/><Relationship Id="rId17" Type="http://schemas.openxmlformats.org/officeDocument/2006/relationships/printerSettings" Target="../printerSettings/printerSettings201.bin"/><Relationship Id="rId2" Type="http://schemas.openxmlformats.org/officeDocument/2006/relationships/printerSettings" Target="../printerSettings/printerSettings186.bin"/><Relationship Id="rId16" Type="http://schemas.openxmlformats.org/officeDocument/2006/relationships/printerSettings" Target="../printerSettings/printerSettings200.bin"/><Relationship Id="rId20" Type="http://schemas.openxmlformats.org/officeDocument/2006/relationships/printerSettings" Target="../printerSettings/printerSettings204.bin"/><Relationship Id="rId1" Type="http://schemas.openxmlformats.org/officeDocument/2006/relationships/printerSettings" Target="../printerSettings/printerSettings185.bin"/><Relationship Id="rId6" Type="http://schemas.openxmlformats.org/officeDocument/2006/relationships/printerSettings" Target="../printerSettings/printerSettings190.bin"/><Relationship Id="rId11" Type="http://schemas.openxmlformats.org/officeDocument/2006/relationships/printerSettings" Target="../printerSettings/printerSettings195.bin"/><Relationship Id="rId5" Type="http://schemas.openxmlformats.org/officeDocument/2006/relationships/printerSettings" Target="../printerSettings/printerSettings189.bin"/><Relationship Id="rId15" Type="http://schemas.openxmlformats.org/officeDocument/2006/relationships/printerSettings" Target="../printerSettings/printerSettings199.bin"/><Relationship Id="rId10" Type="http://schemas.openxmlformats.org/officeDocument/2006/relationships/printerSettings" Target="../printerSettings/printerSettings194.bin"/><Relationship Id="rId19" Type="http://schemas.openxmlformats.org/officeDocument/2006/relationships/printerSettings" Target="../printerSettings/printerSettings203.bin"/><Relationship Id="rId4" Type="http://schemas.openxmlformats.org/officeDocument/2006/relationships/printerSettings" Target="../printerSettings/printerSettings188.bin"/><Relationship Id="rId9" Type="http://schemas.openxmlformats.org/officeDocument/2006/relationships/printerSettings" Target="../printerSettings/printerSettings193.bin"/><Relationship Id="rId14" Type="http://schemas.openxmlformats.org/officeDocument/2006/relationships/printerSettings" Target="../printerSettings/printerSettings198.bin"/><Relationship Id="rId22"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213.bin"/><Relationship Id="rId13" Type="http://schemas.openxmlformats.org/officeDocument/2006/relationships/printerSettings" Target="../printerSettings/printerSettings218.bin"/><Relationship Id="rId18" Type="http://schemas.openxmlformats.org/officeDocument/2006/relationships/printerSettings" Target="../printerSettings/printerSettings223.bin"/><Relationship Id="rId3" Type="http://schemas.openxmlformats.org/officeDocument/2006/relationships/printerSettings" Target="../printerSettings/printerSettings208.bin"/><Relationship Id="rId21" Type="http://schemas.openxmlformats.org/officeDocument/2006/relationships/printerSettings" Target="../printerSettings/printerSettings226.bin"/><Relationship Id="rId7" Type="http://schemas.openxmlformats.org/officeDocument/2006/relationships/printerSettings" Target="../printerSettings/printerSettings212.bin"/><Relationship Id="rId12" Type="http://schemas.openxmlformats.org/officeDocument/2006/relationships/printerSettings" Target="../printerSettings/printerSettings217.bin"/><Relationship Id="rId17" Type="http://schemas.openxmlformats.org/officeDocument/2006/relationships/printerSettings" Target="../printerSettings/printerSettings222.bin"/><Relationship Id="rId25" Type="http://schemas.openxmlformats.org/officeDocument/2006/relationships/drawing" Target="../drawings/drawing10.xml"/><Relationship Id="rId2" Type="http://schemas.openxmlformats.org/officeDocument/2006/relationships/printerSettings" Target="../printerSettings/printerSettings207.bin"/><Relationship Id="rId16" Type="http://schemas.openxmlformats.org/officeDocument/2006/relationships/printerSettings" Target="../printerSettings/printerSettings221.bin"/><Relationship Id="rId20" Type="http://schemas.openxmlformats.org/officeDocument/2006/relationships/printerSettings" Target="../printerSettings/printerSettings225.bin"/><Relationship Id="rId1" Type="http://schemas.openxmlformats.org/officeDocument/2006/relationships/printerSettings" Target="../printerSettings/printerSettings206.bin"/><Relationship Id="rId6" Type="http://schemas.openxmlformats.org/officeDocument/2006/relationships/printerSettings" Target="../printerSettings/printerSettings211.bin"/><Relationship Id="rId11" Type="http://schemas.openxmlformats.org/officeDocument/2006/relationships/printerSettings" Target="../printerSettings/printerSettings216.bin"/><Relationship Id="rId24" Type="http://schemas.openxmlformats.org/officeDocument/2006/relationships/printerSettings" Target="../printerSettings/printerSettings229.bin"/><Relationship Id="rId5" Type="http://schemas.openxmlformats.org/officeDocument/2006/relationships/printerSettings" Target="../printerSettings/printerSettings210.bin"/><Relationship Id="rId15" Type="http://schemas.openxmlformats.org/officeDocument/2006/relationships/printerSettings" Target="../printerSettings/printerSettings220.bin"/><Relationship Id="rId23" Type="http://schemas.openxmlformats.org/officeDocument/2006/relationships/printerSettings" Target="../printerSettings/printerSettings228.bin"/><Relationship Id="rId10" Type="http://schemas.openxmlformats.org/officeDocument/2006/relationships/printerSettings" Target="../printerSettings/printerSettings215.bin"/><Relationship Id="rId19" Type="http://schemas.openxmlformats.org/officeDocument/2006/relationships/printerSettings" Target="../printerSettings/printerSettings224.bin"/><Relationship Id="rId4" Type="http://schemas.openxmlformats.org/officeDocument/2006/relationships/printerSettings" Target="../printerSettings/printerSettings209.bin"/><Relationship Id="rId9" Type="http://schemas.openxmlformats.org/officeDocument/2006/relationships/printerSettings" Target="../printerSettings/printerSettings214.bin"/><Relationship Id="rId14" Type="http://schemas.openxmlformats.org/officeDocument/2006/relationships/printerSettings" Target="../printerSettings/printerSettings219.bin"/><Relationship Id="rId22" Type="http://schemas.openxmlformats.org/officeDocument/2006/relationships/printerSettings" Target="../printerSettings/printerSettings227.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237.bin"/><Relationship Id="rId13" Type="http://schemas.openxmlformats.org/officeDocument/2006/relationships/printerSettings" Target="../printerSettings/printerSettings242.bin"/><Relationship Id="rId18" Type="http://schemas.openxmlformats.org/officeDocument/2006/relationships/printerSettings" Target="../printerSettings/printerSettings247.bin"/><Relationship Id="rId3" Type="http://schemas.openxmlformats.org/officeDocument/2006/relationships/printerSettings" Target="../printerSettings/printerSettings232.bin"/><Relationship Id="rId7" Type="http://schemas.openxmlformats.org/officeDocument/2006/relationships/printerSettings" Target="../printerSettings/printerSettings236.bin"/><Relationship Id="rId12" Type="http://schemas.openxmlformats.org/officeDocument/2006/relationships/printerSettings" Target="../printerSettings/printerSettings241.bin"/><Relationship Id="rId17" Type="http://schemas.openxmlformats.org/officeDocument/2006/relationships/printerSettings" Target="../printerSettings/printerSettings246.bin"/><Relationship Id="rId2" Type="http://schemas.openxmlformats.org/officeDocument/2006/relationships/printerSettings" Target="../printerSettings/printerSettings231.bin"/><Relationship Id="rId16" Type="http://schemas.openxmlformats.org/officeDocument/2006/relationships/printerSettings" Target="../printerSettings/printerSettings245.bin"/><Relationship Id="rId20" Type="http://schemas.openxmlformats.org/officeDocument/2006/relationships/printerSettings" Target="../printerSettings/printerSettings249.bin"/><Relationship Id="rId1" Type="http://schemas.openxmlformats.org/officeDocument/2006/relationships/printerSettings" Target="../printerSettings/printerSettings230.bin"/><Relationship Id="rId6" Type="http://schemas.openxmlformats.org/officeDocument/2006/relationships/printerSettings" Target="../printerSettings/printerSettings235.bin"/><Relationship Id="rId11" Type="http://schemas.openxmlformats.org/officeDocument/2006/relationships/printerSettings" Target="../printerSettings/printerSettings240.bin"/><Relationship Id="rId5" Type="http://schemas.openxmlformats.org/officeDocument/2006/relationships/printerSettings" Target="../printerSettings/printerSettings234.bin"/><Relationship Id="rId15" Type="http://schemas.openxmlformats.org/officeDocument/2006/relationships/printerSettings" Target="../printerSettings/printerSettings244.bin"/><Relationship Id="rId10" Type="http://schemas.openxmlformats.org/officeDocument/2006/relationships/printerSettings" Target="../printerSettings/printerSettings239.bin"/><Relationship Id="rId19" Type="http://schemas.openxmlformats.org/officeDocument/2006/relationships/printerSettings" Target="../printerSettings/printerSettings248.bin"/><Relationship Id="rId4" Type="http://schemas.openxmlformats.org/officeDocument/2006/relationships/printerSettings" Target="../printerSettings/printerSettings233.bin"/><Relationship Id="rId9" Type="http://schemas.openxmlformats.org/officeDocument/2006/relationships/printerSettings" Target="../printerSettings/printerSettings238.bin"/><Relationship Id="rId14" Type="http://schemas.openxmlformats.org/officeDocument/2006/relationships/printerSettings" Target="../printerSettings/printerSettings243.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257.bin"/><Relationship Id="rId13" Type="http://schemas.openxmlformats.org/officeDocument/2006/relationships/printerSettings" Target="../printerSettings/printerSettings262.bin"/><Relationship Id="rId18" Type="http://schemas.openxmlformats.org/officeDocument/2006/relationships/printerSettings" Target="../printerSettings/printerSettings267.bin"/><Relationship Id="rId3" Type="http://schemas.openxmlformats.org/officeDocument/2006/relationships/printerSettings" Target="../printerSettings/printerSettings252.bin"/><Relationship Id="rId21" Type="http://schemas.openxmlformats.org/officeDocument/2006/relationships/printerSettings" Target="../printerSettings/printerSettings270.bin"/><Relationship Id="rId7" Type="http://schemas.openxmlformats.org/officeDocument/2006/relationships/printerSettings" Target="../printerSettings/printerSettings256.bin"/><Relationship Id="rId12" Type="http://schemas.openxmlformats.org/officeDocument/2006/relationships/printerSettings" Target="../printerSettings/printerSettings261.bin"/><Relationship Id="rId17" Type="http://schemas.openxmlformats.org/officeDocument/2006/relationships/printerSettings" Target="../printerSettings/printerSettings266.bin"/><Relationship Id="rId2" Type="http://schemas.openxmlformats.org/officeDocument/2006/relationships/printerSettings" Target="../printerSettings/printerSettings251.bin"/><Relationship Id="rId16" Type="http://schemas.openxmlformats.org/officeDocument/2006/relationships/printerSettings" Target="../printerSettings/printerSettings265.bin"/><Relationship Id="rId20" Type="http://schemas.openxmlformats.org/officeDocument/2006/relationships/printerSettings" Target="../printerSettings/printerSettings269.bin"/><Relationship Id="rId1" Type="http://schemas.openxmlformats.org/officeDocument/2006/relationships/printerSettings" Target="../printerSettings/printerSettings250.bin"/><Relationship Id="rId6" Type="http://schemas.openxmlformats.org/officeDocument/2006/relationships/printerSettings" Target="../printerSettings/printerSettings255.bin"/><Relationship Id="rId11" Type="http://schemas.openxmlformats.org/officeDocument/2006/relationships/printerSettings" Target="../printerSettings/printerSettings260.bin"/><Relationship Id="rId24" Type="http://schemas.openxmlformats.org/officeDocument/2006/relationships/printerSettings" Target="../printerSettings/printerSettings273.bin"/><Relationship Id="rId5" Type="http://schemas.openxmlformats.org/officeDocument/2006/relationships/printerSettings" Target="../printerSettings/printerSettings254.bin"/><Relationship Id="rId15" Type="http://schemas.openxmlformats.org/officeDocument/2006/relationships/printerSettings" Target="../printerSettings/printerSettings264.bin"/><Relationship Id="rId23" Type="http://schemas.openxmlformats.org/officeDocument/2006/relationships/printerSettings" Target="../printerSettings/printerSettings272.bin"/><Relationship Id="rId10" Type="http://schemas.openxmlformats.org/officeDocument/2006/relationships/printerSettings" Target="../printerSettings/printerSettings259.bin"/><Relationship Id="rId19" Type="http://schemas.openxmlformats.org/officeDocument/2006/relationships/printerSettings" Target="../printerSettings/printerSettings268.bin"/><Relationship Id="rId4" Type="http://schemas.openxmlformats.org/officeDocument/2006/relationships/printerSettings" Target="../printerSettings/printerSettings253.bin"/><Relationship Id="rId9" Type="http://schemas.openxmlformats.org/officeDocument/2006/relationships/printerSettings" Target="../printerSettings/printerSettings258.bin"/><Relationship Id="rId14" Type="http://schemas.openxmlformats.org/officeDocument/2006/relationships/printerSettings" Target="../printerSettings/printerSettings263.bin"/><Relationship Id="rId22" Type="http://schemas.openxmlformats.org/officeDocument/2006/relationships/printerSettings" Target="../printerSettings/printerSettings271.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281.bin"/><Relationship Id="rId13" Type="http://schemas.openxmlformats.org/officeDocument/2006/relationships/printerSettings" Target="../printerSettings/printerSettings286.bin"/><Relationship Id="rId18" Type="http://schemas.openxmlformats.org/officeDocument/2006/relationships/printerSettings" Target="../printerSettings/printerSettings291.bin"/><Relationship Id="rId3" Type="http://schemas.openxmlformats.org/officeDocument/2006/relationships/printerSettings" Target="../printerSettings/printerSettings276.bin"/><Relationship Id="rId21" Type="http://schemas.openxmlformats.org/officeDocument/2006/relationships/printerSettings" Target="../printerSettings/printerSettings294.bin"/><Relationship Id="rId7" Type="http://schemas.openxmlformats.org/officeDocument/2006/relationships/printerSettings" Target="../printerSettings/printerSettings280.bin"/><Relationship Id="rId12" Type="http://schemas.openxmlformats.org/officeDocument/2006/relationships/printerSettings" Target="../printerSettings/printerSettings285.bin"/><Relationship Id="rId17" Type="http://schemas.openxmlformats.org/officeDocument/2006/relationships/printerSettings" Target="../printerSettings/printerSettings290.bin"/><Relationship Id="rId2" Type="http://schemas.openxmlformats.org/officeDocument/2006/relationships/printerSettings" Target="../printerSettings/printerSettings275.bin"/><Relationship Id="rId16" Type="http://schemas.openxmlformats.org/officeDocument/2006/relationships/printerSettings" Target="../printerSettings/printerSettings289.bin"/><Relationship Id="rId20" Type="http://schemas.openxmlformats.org/officeDocument/2006/relationships/printerSettings" Target="../printerSettings/printerSettings293.bin"/><Relationship Id="rId1" Type="http://schemas.openxmlformats.org/officeDocument/2006/relationships/printerSettings" Target="../printerSettings/printerSettings274.bin"/><Relationship Id="rId6" Type="http://schemas.openxmlformats.org/officeDocument/2006/relationships/printerSettings" Target="../printerSettings/printerSettings279.bin"/><Relationship Id="rId11" Type="http://schemas.openxmlformats.org/officeDocument/2006/relationships/printerSettings" Target="../printerSettings/printerSettings284.bin"/><Relationship Id="rId24" Type="http://schemas.openxmlformats.org/officeDocument/2006/relationships/printerSettings" Target="../printerSettings/printerSettings297.bin"/><Relationship Id="rId5" Type="http://schemas.openxmlformats.org/officeDocument/2006/relationships/printerSettings" Target="../printerSettings/printerSettings278.bin"/><Relationship Id="rId15" Type="http://schemas.openxmlformats.org/officeDocument/2006/relationships/printerSettings" Target="../printerSettings/printerSettings288.bin"/><Relationship Id="rId23" Type="http://schemas.openxmlformats.org/officeDocument/2006/relationships/printerSettings" Target="../printerSettings/printerSettings296.bin"/><Relationship Id="rId10" Type="http://schemas.openxmlformats.org/officeDocument/2006/relationships/printerSettings" Target="../printerSettings/printerSettings283.bin"/><Relationship Id="rId19" Type="http://schemas.openxmlformats.org/officeDocument/2006/relationships/printerSettings" Target="../printerSettings/printerSettings292.bin"/><Relationship Id="rId4" Type="http://schemas.openxmlformats.org/officeDocument/2006/relationships/printerSettings" Target="../printerSettings/printerSettings277.bin"/><Relationship Id="rId9" Type="http://schemas.openxmlformats.org/officeDocument/2006/relationships/printerSettings" Target="../printerSettings/printerSettings282.bin"/><Relationship Id="rId14" Type="http://schemas.openxmlformats.org/officeDocument/2006/relationships/printerSettings" Target="../printerSettings/printerSettings287.bin"/><Relationship Id="rId22" Type="http://schemas.openxmlformats.org/officeDocument/2006/relationships/printerSettings" Target="../printerSettings/printerSettings295.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8.bin"/><Relationship Id="rId13" Type="http://schemas.openxmlformats.org/officeDocument/2006/relationships/printerSettings" Target="../printerSettings/printerSettings33.bin"/><Relationship Id="rId18" Type="http://schemas.openxmlformats.org/officeDocument/2006/relationships/printerSettings" Target="../printerSettings/printerSettings38.bin"/><Relationship Id="rId3" Type="http://schemas.openxmlformats.org/officeDocument/2006/relationships/printerSettings" Target="../printerSettings/printerSettings23.bin"/><Relationship Id="rId21" Type="http://schemas.openxmlformats.org/officeDocument/2006/relationships/printerSettings" Target="../printerSettings/printerSettings41.bin"/><Relationship Id="rId7" Type="http://schemas.openxmlformats.org/officeDocument/2006/relationships/printerSettings" Target="../printerSettings/printerSettings27.bin"/><Relationship Id="rId12" Type="http://schemas.openxmlformats.org/officeDocument/2006/relationships/printerSettings" Target="../printerSettings/printerSettings32.bin"/><Relationship Id="rId17" Type="http://schemas.openxmlformats.org/officeDocument/2006/relationships/printerSettings" Target="../printerSettings/printerSettings37.bin"/><Relationship Id="rId25" Type="http://schemas.openxmlformats.org/officeDocument/2006/relationships/drawing" Target="../drawings/drawing1.xml"/><Relationship Id="rId2" Type="http://schemas.openxmlformats.org/officeDocument/2006/relationships/printerSettings" Target="../printerSettings/printerSettings22.bin"/><Relationship Id="rId16" Type="http://schemas.openxmlformats.org/officeDocument/2006/relationships/printerSettings" Target="../printerSettings/printerSettings36.bin"/><Relationship Id="rId20" Type="http://schemas.openxmlformats.org/officeDocument/2006/relationships/printerSettings" Target="../printerSettings/printerSettings40.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11" Type="http://schemas.openxmlformats.org/officeDocument/2006/relationships/printerSettings" Target="../printerSettings/printerSettings31.bin"/><Relationship Id="rId24" Type="http://schemas.openxmlformats.org/officeDocument/2006/relationships/printerSettings" Target="../printerSettings/printerSettings44.bin"/><Relationship Id="rId5" Type="http://schemas.openxmlformats.org/officeDocument/2006/relationships/printerSettings" Target="../printerSettings/printerSettings25.bin"/><Relationship Id="rId15" Type="http://schemas.openxmlformats.org/officeDocument/2006/relationships/printerSettings" Target="../printerSettings/printerSettings35.bin"/><Relationship Id="rId23" Type="http://schemas.openxmlformats.org/officeDocument/2006/relationships/printerSettings" Target="../printerSettings/printerSettings43.bin"/><Relationship Id="rId10" Type="http://schemas.openxmlformats.org/officeDocument/2006/relationships/printerSettings" Target="../printerSettings/printerSettings30.bin"/><Relationship Id="rId19" Type="http://schemas.openxmlformats.org/officeDocument/2006/relationships/printerSettings" Target="../printerSettings/printerSettings39.bin"/><Relationship Id="rId4" Type="http://schemas.openxmlformats.org/officeDocument/2006/relationships/printerSettings" Target="../printerSettings/printerSettings24.bin"/><Relationship Id="rId9" Type="http://schemas.openxmlformats.org/officeDocument/2006/relationships/printerSettings" Target="../printerSettings/printerSettings29.bin"/><Relationship Id="rId14" Type="http://schemas.openxmlformats.org/officeDocument/2006/relationships/printerSettings" Target="../printerSettings/printerSettings34.bin"/><Relationship Id="rId22" Type="http://schemas.openxmlformats.org/officeDocument/2006/relationships/printerSettings" Target="../printerSettings/printerSettings4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2.bin"/><Relationship Id="rId13" Type="http://schemas.openxmlformats.org/officeDocument/2006/relationships/printerSettings" Target="../printerSettings/printerSettings57.bin"/><Relationship Id="rId18" Type="http://schemas.openxmlformats.org/officeDocument/2006/relationships/printerSettings" Target="../printerSettings/printerSettings62.bin"/><Relationship Id="rId3" Type="http://schemas.openxmlformats.org/officeDocument/2006/relationships/printerSettings" Target="../printerSettings/printerSettings47.bin"/><Relationship Id="rId21" Type="http://schemas.openxmlformats.org/officeDocument/2006/relationships/printerSettings" Target="../printerSettings/printerSettings65.bin"/><Relationship Id="rId7" Type="http://schemas.openxmlformats.org/officeDocument/2006/relationships/printerSettings" Target="../printerSettings/printerSettings51.bin"/><Relationship Id="rId12" Type="http://schemas.openxmlformats.org/officeDocument/2006/relationships/printerSettings" Target="../printerSettings/printerSettings56.bin"/><Relationship Id="rId17" Type="http://schemas.openxmlformats.org/officeDocument/2006/relationships/printerSettings" Target="../printerSettings/printerSettings61.bin"/><Relationship Id="rId2" Type="http://schemas.openxmlformats.org/officeDocument/2006/relationships/printerSettings" Target="../printerSettings/printerSettings46.bin"/><Relationship Id="rId16" Type="http://schemas.openxmlformats.org/officeDocument/2006/relationships/printerSettings" Target="../printerSettings/printerSettings60.bin"/><Relationship Id="rId20" Type="http://schemas.openxmlformats.org/officeDocument/2006/relationships/printerSettings" Target="../printerSettings/printerSettings64.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11" Type="http://schemas.openxmlformats.org/officeDocument/2006/relationships/printerSettings" Target="../printerSettings/printerSettings55.bin"/><Relationship Id="rId24" Type="http://schemas.openxmlformats.org/officeDocument/2006/relationships/drawing" Target="../drawings/drawing2.xml"/><Relationship Id="rId5" Type="http://schemas.openxmlformats.org/officeDocument/2006/relationships/printerSettings" Target="../printerSettings/printerSettings49.bin"/><Relationship Id="rId15" Type="http://schemas.openxmlformats.org/officeDocument/2006/relationships/printerSettings" Target="../printerSettings/printerSettings59.bin"/><Relationship Id="rId23" Type="http://schemas.openxmlformats.org/officeDocument/2006/relationships/printerSettings" Target="../printerSettings/printerSettings67.bin"/><Relationship Id="rId10" Type="http://schemas.openxmlformats.org/officeDocument/2006/relationships/printerSettings" Target="../printerSettings/printerSettings54.bin"/><Relationship Id="rId19" Type="http://schemas.openxmlformats.org/officeDocument/2006/relationships/printerSettings" Target="../printerSettings/printerSettings63.bin"/><Relationship Id="rId4" Type="http://schemas.openxmlformats.org/officeDocument/2006/relationships/printerSettings" Target="../printerSettings/printerSettings48.bin"/><Relationship Id="rId9" Type="http://schemas.openxmlformats.org/officeDocument/2006/relationships/printerSettings" Target="../printerSettings/printerSettings53.bin"/><Relationship Id="rId14" Type="http://schemas.openxmlformats.org/officeDocument/2006/relationships/printerSettings" Target="../printerSettings/printerSettings58.bin"/><Relationship Id="rId22" Type="http://schemas.openxmlformats.org/officeDocument/2006/relationships/printerSettings" Target="../printerSettings/printerSettings66.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75.bin"/><Relationship Id="rId13" Type="http://schemas.openxmlformats.org/officeDocument/2006/relationships/printerSettings" Target="../printerSettings/printerSettings80.bin"/><Relationship Id="rId18" Type="http://schemas.openxmlformats.org/officeDocument/2006/relationships/printerSettings" Target="../printerSettings/printerSettings85.bin"/><Relationship Id="rId3" Type="http://schemas.openxmlformats.org/officeDocument/2006/relationships/printerSettings" Target="../printerSettings/printerSettings70.bin"/><Relationship Id="rId21" Type="http://schemas.openxmlformats.org/officeDocument/2006/relationships/printerSettings" Target="../printerSettings/printerSettings88.bin"/><Relationship Id="rId7" Type="http://schemas.openxmlformats.org/officeDocument/2006/relationships/printerSettings" Target="../printerSettings/printerSettings74.bin"/><Relationship Id="rId12" Type="http://schemas.openxmlformats.org/officeDocument/2006/relationships/printerSettings" Target="../printerSettings/printerSettings79.bin"/><Relationship Id="rId17" Type="http://schemas.openxmlformats.org/officeDocument/2006/relationships/printerSettings" Target="../printerSettings/printerSettings84.bin"/><Relationship Id="rId25" Type="http://schemas.openxmlformats.org/officeDocument/2006/relationships/drawing" Target="../drawings/drawing3.xml"/><Relationship Id="rId2" Type="http://schemas.openxmlformats.org/officeDocument/2006/relationships/printerSettings" Target="../printerSettings/printerSettings69.bin"/><Relationship Id="rId16" Type="http://schemas.openxmlformats.org/officeDocument/2006/relationships/printerSettings" Target="../printerSettings/printerSettings83.bin"/><Relationship Id="rId20" Type="http://schemas.openxmlformats.org/officeDocument/2006/relationships/printerSettings" Target="../printerSettings/printerSettings87.bin"/><Relationship Id="rId1" Type="http://schemas.openxmlformats.org/officeDocument/2006/relationships/printerSettings" Target="../printerSettings/printerSettings68.bin"/><Relationship Id="rId6" Type="http://schemas.openxmlformats.org/officeDocument/2006/relationships/printerSettings" Target="../printerSettings/printerSettings73.bin"/><Relationship Id="rId11" Type="http://schemas.openxmlformats.org/officeDocument/2006/relationships/printerSettings" Target="../printerSettings/printerSettings78.bin"/><Relationship Id="rId24" Type="http://schemas.openxmlformats.org/officeDocument/2006/relationships/printerSettings" Target="../printerSettings/printerSettings91.bin"/><Relationship Id="rId5" Type="http://schemas.openxmlformats.org/officeDocument/2006/relationships/printerSettings" Target="../printerSettings/printerSettings72.bin"/><Relationship Id="rId15" Type="http://schemas.openxmlformats.org/officeDocument/2006/relationships/printerSettings" Target="../printerSettings/printerSettings82.bin"/><Relationship Id="rId23" Type="http://schemas.openxmlformats.org/officeDocument/2006/relationships/printerSettings" Target="../printerSettings/printerSettings90.bin"/><Relationship Id="rId10" Type="http://schemas.openxmlformats.org/officeDocument/2006/relationships/printerSettings" Target="../printerSettings/printerSettings77.bin"/><Relationship Id="rId19" Type="http://schemas.openxmlformats.org/officeDocument/2006/relationships/printerSettings" Target="../printerSettings/printerSettings86.bin"/><Relationship Id="rId4" Type="http://schemas.openxmlformats.org/officeDocument/2006/relationships/printerSettings" Target="../printerSettings/printerSettings71.bin"/><Relationship Id="rId9" Type="http://schemas.openxmlformats.org/officeDocument/2006/relationships/printerSettings" Target="../printerSettings/printerSettings76.bin"/><Relationship Id="rId14" Type="http://schemas.openxmlformats.org/officeDocument/2006/relationships/printerSettings" Target="../printerSettings/printerSettings81.bin"/><Relationship Id="rId22" Type="http://schemas.openxmlformats.org/officeDocument/2006/relationships/printerSettings" Target="../printerSettings/printerSettings8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4.bin"/><Relationship Id="rId2" Type="http://schemas.openxmlformats.org/officeDocument/2006/relationships/printerSettings" Target="../printerSettings/printerSettings93.bin"/><Relationship Id="rId1" Type="http://schemas.openxmlformats.org/officeDocument/2006/relationships/printerSettings" Target="../printerSettings/printerSettings92.bin"/><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02.bin"/><Relationship Id="rId13" Type="http://schemas.openxmlformats.org/officeDocument/2006/relationships/printerSettings" Target="../printerSettings/printerSettings107.bin"/><Relationship Id="rId18" Type="http://schemas.openxmlformats.org/officeDocument/2006/relationships/printerSettings" Target="../printerSettings/printerSettings112.bin"/><Relationship Id="rId3" Type="http://schemas.openxmlformats.org/officeDocument/2006/relationships/printerSettings" Target="../printerSettings/printerSettings97.bin"/><Relationship Id="rId21" Type="http://schemas.openxmlformats.org/officeDocument/2006/relationships/printerSettings" Target="../printerSettings/printerSettings115.bin"/><Relationship Id="rId7" Type="http://schemas.openxmlformats.org/officeDocument/2006/relationships/printerSettings" Target="../printerSettings/printerSettings101.bin"/><Relationship Id="rId12" Type="http://schemas.openxmlformats.org/officeDocument/2006/relationships/printerSettings" Target="../printerSettings/printerSettings106.bin"/><Relationship Id="rId17" Type="http://schemas.openxmlformats.org/officeDocument/2006/relationships/printerSettings" Target="../printerSettings/printerSettings111.bin"/><Relationship Id="rId25" Type="http://schemas.openxmlformats.org/officeDocument/2006/relationships/drawing" Target="../drawings/drawing5.xml"/><Relationship Id="rId2" Type="http://schemas.openxmlformats.org/officeDocument/2006/relationships/printerSettings" Target="../printerSettings/printerSettings96.bin"/><Relationship Id="rId16" Type="http://schemas.openxmlformats.org/officeDocument/2006/relationships/printerSettings" Target="../printerSettings/printerSettings110.bin"/><Relationship Id="rId20" Type="http://schemas.openxmlformats.org/officeDocument/2006/relationships/printerSettings" Target="../printerSettings/printerSettings114.bin"/><Relationship Id="rId1" Type="http://schemas.openxmlformats.org/officeDocument/2006/relationships/printerSettings" Target="../printerSettings/printerSettings95.bin"/><Relationship Id="rId6" Type="http://schemas.openxmlformats.org/officeDocument/2006/relationships/printerSettings" Target="../printerSettings/printerSettings100.bin"/><Relationship Id="rId11" Type="http://schemas.openxmlformats.org/officeDocument/2006/relationships/printerSettings" Target="../printerSettings/printerSettings105.bin"/><Relationship Id="rId24" Type="http://schemas.openxmlformats.org/officeDocument/2006/relationships/printerSettings" Target="../printerSettings/printerSettings118.bin"/><Relationship Id="rId5" Type="http://schemas.openxmlformats.org/officeDocument/2006/relationships/printerSettings" Target="../printerSettings/printerSettings99.bin"/><Relationship Id="rId15" Type="http://schemas.openxmlformats.org/officeDocument/2006/relationships/printerSettings" Target="../printerSettings/printerSettings109.bin"/><Relationship Id="rId23" Type="http://schemas.openxmlformats.org/officeDocument/2006/relationships/printerSettings" Target="../printerSettings/printerSettings117.bin"/><Relationship Id="rId10" Type="http://schemas.openxmlformats.org/officeDocument/2006/relationships/printerSettings" Target="../printerSettings/printerSettings104.bin"/><Relationship Id="rId19" Type="http://schemas.openxmlformats.org/officeDocument/2006/relationships/printerSettings" Target="../printerSettings/printerSettings113.bin"/><Relationship Id="rId4" Type="http://schemas.openxmlformats.org/officeDocument/2006/relationships/printerSettings" Target="../printerSettings/printerSettings98.bin"/><Relationship Id="rId9" Type="http://schemas.openxmlformats.org/officeDocument/2006/relationships/printerSettings" Target="../printerSettings/printerSettings103.bin"/><Relationship Id="rId14" Type="http://schemas.openxmlformats.org/officeDocument/2006/relationships/printerSettings" Target="../printerSettings/printerSettings108.bin"/><Relationship Id="rId22" Type="http://schemas.openxmlformats.org/officeDocument/2006/relationships/printerSettings" Target="../printerSettings/printerSettings116.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26.bin"/><Relationship Id="rId13" Type="http://schemas.openxmlformats.org/officeDocument/2006/relationships/printerSettings" Target="../printerSettings/printerSettings131.bin"/><Relationship Id="rId18" Type="http://schemas.openxmlformats.org/officeDocument/2006/relationships/printerSettings" Target="../printerSettings/printerSettings136.bin"/><Relationship Id="rId3" Type="http://schemas.openxmlformats.org/officeDocument/2006/relationships/printerSettings" Target="../printerSettings/printerSettings121.bin"/><Relationship Id="rId21" Type="http://schemas.openxmlformats.org/officeDocument/2006/relationships/printerSettings" Target="../printerSettings/printerSettings139.bin"/><Relationship Id="rId7" Type="http://schemas.openxmlformats.org/officeDocument/2006/relationships/printerSettings" Target="../printerSettings/printerSettings125.bin"/><Relationship Id="rId12" Type="http://schemas.openxmlformats.org/officeDocument/2006/relationships/printerSettings" Target="../printerSettings/printerSettings130.bin"/><Relationship Id="rId17" Type="http://schemas.openxmlformats.org/officeDocument/2006/relationships/printerSettings" Target="../printerSettings/printerSettings135.bin"/><Relationship Id="rId25" Type="http://schemas.openxmlformats.org/officeDocument/2006/relationships/drawing" Target="../drawings/drawing6.xml"/><Relationship Id="rId2" Type="http://schemas.openxmlformats.org/officeDocument/2006/relationships/printerSettings" Target="../printerSettings/printerSettings120.bin"/><Relationship Id="rId16" Type="http://schemas.openxmlformats.org/officeDocument/2006/relationships/printerSettings" Target="../printerSettings/printerSettings134.bin"/><Relationship Id="rId20" Type="http://schemas.openxmlformats.org/officeDocument/2006/relationships/printerSettings" Target="../printerSettings/printerSettings138.bin"/><Relationship Id="rId1" Type="http://schemas.openxmlformats.org/officeDocument/2006/relationships/printerSettings" Target="../printerSettings/printerSettings119.bin"/><Relationship Id="rId6" Type="http://schemas.openxmlformats.org/officeDocument/2006/relationships/printerSettings" Target="../printerSettings/printerSettings124.bin"/><Relationship Id="rId11" Type="http://schemas.openxmlformats.org/officeDocument/2006/relationships/printerSettings" Target="../printerSettings/printerSettings129.bin"/><Relationship Id="rId24" Type="http://schemas.openxmlformats.org/officeDocument/2006/relationships/printerSettings" Target="../printerSettings/printerSettings142.bin"/><Relationship Id="rId5" Type="http://schemas.openxmlformats.org/officeDocument/2006/relationships/printerSettings" Target="../printerSettings/printerSettings123.bin"/><Relationship Id="rId15" Type="http://schemas.openxmlformats.org/officeDocument/2006/relationships/printerSettings" Target="../printerSettings/printerSettings133.bin"/><Relationship Id="rId23" Type="http://schemas.openxmlformats.org/officeDocument/2006/relationships/printerSettings" Target="../printerSettings/printerSettings141.bin"/><Relationship Id="rId10" Type="http://schemas.openxmlformats.org/officeDocument/2006/relationships/printerSettings" Target="../printerSettings/printerSettings128.bin"/><Relationship Id="rId19" Type="http://schemas.openxmlformats.org/officeDocument/2006/relationships/printerSettings" Target="../printerSettings/printerSettings137.bin"/><Relationship Id="rId4" Type="http://schemas.openxmlformats.org/officeDocument/2006/relationships/printerSettings" Target="../printerSettings/printerSettings122.bin"/><Relationship Id="rId9" Type="http://schemas.openxmlformats.org/officeDocument/2006/relationships/printerSettings" Target="../printerSettings/printerSettings127.bin"/><Relationship Id="rId14" Type="http://schemas.openxmlformats.org/officeDocument/2006/relationships/printerSettings" Target="../printerSettings/printerSettings132.bin"/><Relationship Id="rId22" Type="http://schemas.openxmlformats.org/officeDocument/2006/relationships/printerSettings" Target="../printerSettings/printerSettings140.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50.bin"/><Relationship Id="rId13" Type="http://schemas.openxmlformats.org/officeDocument/2006/relationships/printerSettings" Target="../printerSettings/printerSettings155.bin"/><Relationship Id="rId18" Type="http://schemas.openxmlformats.org/officeDocument/2006/relationships/printerSettings" Target="../printerSettings/printerSettings160.bin"/><Relationship Id="rId3" Type="http://schemas.openxmlformats.org/officeDocument/2006/relationships/printerSettings" Target="../printerSettings/printerSettings145.bin"/><Relationship Id="rId21" Type="http://schemas.openxmlformats.org/officeDocument/2006/relationships/printerSettings" Target="../printerSettings/printerSettings163.bin"/><Relationship Id="rId7" Type="http://schemas.openxmlformats.org/officeDocument/2006/relationships/printerSettings" Target="../printerSettings/printerSettings149.bin"/><Relationship Id="rId12" Type="http://schemas.openxmlformats.org/officeDocument/2006/relationships/printerSettings" Target="../printerSettings/printerSettings154.bin"/><Relationship Id="rId17" Type="http://schemas.openxmlformats.org/officeDocument/2006/relationships/printerSettings" Target="../printerSettings/printerSettings159.bin"/><Relationship Id="rId2" Type="http://schemas.openxmlformats.org/officeDocument/2006/relationships/printerSettings" Target="../printerSettings/printerSettings144.bin"/><Relationship Id="rId16" Type="http://schemas.openxmlformats.org/officeDocument/2006/relationships/printerSettings" Target="../printerSettings/printerSettings158.bin"/><Relationship Id="rId20" Type="http://schemas.openxmlformats.org/officeDocument/2006/relationships/printerSettings" Target="../printerSettings/printerSettings162.bin"/><Relationship Id="rId1" Type="http://schemas.openxmlformats.org/officeDocument/2006/relationships/printerSettings" Target="../printerSettings/printerSettings143.bin"/><Relationship Id="rId6" Type="http://schemas.openxmlformats.org/officeDocument/2006/relationships/printerSettings" Target="../printerSettings/printerSettings148.bin"/><Relationship Id="rId11" Type="http://schemas.openxmlformats.org/officeDocument/2006/relationships/printerSettings" Target="../printerSettings/printerSettings153.bin"/><Relationship Id="rId5" Type="http://schemas.openxmlformats.org/officeDocument/2006/relationships/printerSettings" Target="../printerSettings/printerSettings147.bin"/><Relationship Id="rId15" Type="http://schemas.openxmlformats.org/officeDocument/2006/relationships/printerSettings" Target="../printerSettings/printerSettings157.bin"/><Relationship Id="rId10" Type="http://schemas.openxmlformats.org/officeDocument/2006/relationships/printerSettings" Target="../printerSettings/printerSettings152.bin"/><Relationship Id="rId19" Type="http://schemas.openxmlformats.org/officeDocument/2006/relationships/printerSettings" Target="../printerSettings/printerSettings161.bin"/><Relationship Id="rId4" Type="http://schemas.openxmlformats.org/officeDocument/2006/relationships/printerSettings" Target="../printerSettings/printerSettings146.bin"/><Relationship Id="rId9" Type="http://schemas.openxmlformats.org/officeDocument/2006/relationships/printerSettings" Target="../printerSettings/printerSettings151.bin"/><Relationship Id="rId14" Type="http://schemas.openxmlformats.org/officeDocument/2006/relationships/printerSettings" Target="../printerSettings/printerSettings156.bin"/><Relationship Id="rId22"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71.bin"/><Relationship Id="rId13" Type="http://schemas.openxmlformats.org/officeDocument/2006/relationships/printerSettings" Target="../printerSettings/printerSettings176.bin"/><Relationship Id="rId18" Type="http://schemas.openxmlformats.org/officeDocument/2006/relationships/printerSettings" Target="../printerSettings/printerSettings181.bin"/><Relationship Id="rId3" Type="http://schemas.openxmlformats.org/officeDocument/2006/relationships/printerSettings" Target="../printerSettings/printerSettings166.bin"/><Relationship Id="rId21" Type="http://schemas.openxmlformats.org/officeDocument/2006/relationships/printerSettings" Target="../printerSettings/printerSettings184.bin"/><Relationship Id="rId7" Type="http://schemas.openxmlformats.org/officeDocument/2006/relationships/printerSettings" Target="../printerSettings/printerSettings170.bin"/><Relationship Id="rId12" Type="http://schemas.openxmlformats.org/officeDocument/2006/relationships/printerSettings" Target="../printerSettings/printerSettings175.bin"/><Relationship Id="rId17" Type="http://schemas.openxmlformats.org/officeDocument/2006/relationships/printerSettings" Target="../printerSettings/printerSettings180.bin"/><Relationship Id="rId2" Type="http://schemas.openxmlformats.org/officeDocument/2006/relationships/printerSettings" Target="../printerSettings/printerSettings165.bin"/><Relationship Id="rId16" Type="http://schemas.openxmlformats.org/officeDocument/2006/relationships/printerSettings" Target="../printerSettings/printerSettings179.bin"/><Relationship Id="rId20" Type="http://schemas.openxmlformats.org/officeDocument/2006/relationships/printerSettings" Target="../printerSettings/printerSettings183.bin"/><Relationship Id="rId1" Type="http://schemas.openxmlformats.org/officeDocument/2006/relationships/printerSettings" Target="../printerSettings/printerSettings164.bin"/><Relationship Id="rId6" Type="http://schemas.openxmlformats.org/officeDocument/2006/relationships/printerSettings" Target="../printerSettings/printerSettings169.bin"/><Relationship Id="rId11" Type="http://schemas.openxmlformats.org/officeDocument/2006/relationships/printerSettings" Target="../printerSettings/printerSettings174.bin"/><Relationship Id="rId5" Type="http://schemas.openxmlformats.org/officeDocument/2006/relationships/printerSettings" Target="../printerSettings/printerSettings168.bin"/><Relationship Id="rId15" Type="http://schemas.openxmlformats.org/officeDocument/2006/relationships/printerSettings" Target="../printerSettings/printerSettings178.bin"/><Relationship Id="rId10" Type="http://schemas.openxmlformats.org/officeDocument/2006/relationships/printerSettings" Target="../printerSettings/printerSettings173.bin"/><Relationship Id="rId19" Type="http://schemas.openxmlformats.org/officeDocument/2006/relationships/printerSettings" Target="../printerSettings/printerSettings182.bin"/><Relationship Id="rId4" Type="http://schemas.openxmlformats.org/officeDocument/2006/relationships/printerSettings" Target="../printerSettings/printerSettings167.bin"/><Relationship Id="rId9" Type="http://schemas.openxmlformats.org/officeDocument/2006/relationships/printerSettings" Target="../printerSettings/printerSettings172.bin"/><Relationship Id="rId14" Type="http://schemas.openxmlformats.org/officeDocument/2006/relationships/printerSettings" Target="../printerSettings/printerSettings177.bin"/><Relationship Id="rId22"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dimension ref="A1:H6"/>
  <sheetViews>
    <sheetView zoomScaleNormal="100" workbookViewId="0">
      <selection activeCell="B5" sqref="B5:H5"/>
    </sheetView>
  </sheetViews>
  <sheetFormatPr defaultRowHeight="16.5"/>
  <cols>
    <col min="1" max="1" width="18" customWidth="1"/>
    <col min="2" max="2" width="71.875" customWidth="1"/>
  </cols>
  <sheetData>
    <row r="1" spans="1:8" ht="108" customHeight="1">
      <c r="A1" s="157" t="s">
        <v>0</v>
      </c>
      <c r="B1" s="437" t="s">
        <v>420</v>
      </c>
      <c r="C1" s="438"/>
      <c r="D1" s="438"/>
      <c r="E1" s="438"/>
      <c r="F1" s="438"/>
      <c r="G1" s="438"/>
      <c r="H1" s="438"/>
    </row>
    <row r="2" spans="1:8" ht="19.5">
      <c r="B2" s="323"/>
      <c r="C2" s="324"/>
      <c r="D2" s="324"/>
      <c r="E2" s="324"/>
      <c r="F2" s="324"/>
      <c r="G2" s="324"/>
      <c r="H2" s="324"/>
    </row>
    <row r="3" spans="1:8" ht="19.5">
      <c r="A3" t="s">
        <v>1</v>
      </c>
      <c r="B3" s="325" t="s">
        <v>2</v>
      </c>
      <c r="C3" s="324"/>
      <c r="D3" s="324"/>
      <c r="E3" s="324"/>
      <c r="F3" s="324"/>
      <c r="G3" s="324"/>
      <c r="H3" s="324"/>
    </row>
    <row r="4" spans="1:8" ht="19.5">
      <c r="B4" s="324"/>
      <c r="C4" s="324"/>
      <c r="D4" s="324"/>
      <c r="E4" s="324"/>
      <c r="F4" s="324"/>
      <c r="G4" s="324"/>
      <c r="H4" s="324"/>
    </row>
    <row r="5" spans="1:8" ht="19.5">
      <c r="A5" t="s">
        <v>3</v>
      </c>
      <c r="B5" s="439" t="s">
        <v>421</v>
      </c>
      <c r="C5" s="440"/>
      <c r="D5" s="440"/>
      <c r="E5" s="440"/>
      <c r="F5" s="440"/>
      <c r="G5" s="440"/>
      <c r="H5" s="440"/>
    </row>
    <row r="6" spans="1:8" ht="19.5">
      <c r="B6" s="324"/>
      <c r="C6" s="324"/>
      <c r="D6" s="324"/>
      <c r="E6" s="324"/>
      <c r="F6" s="324"/>
      <c r="G6" s="324"/>
      <c r="H6" s="324"/>
    </row>
  </sheetData>
  <sheetProtection algorithmName="SHA-512" hashValue="7ekXypOh4eVp1sJzQ7pkW500lBk6FI0MdUDqjxLIvswWXiv86epuYtI08lsZBYAANt6U6a75hcjrulXPQ4E9/Q==" saltValue="Lno6SIPd63xznEw31KHMyw==" spinCount="100000" sheet="1" formatColumns="0" formatRows="0" selectLockedCells="1" selectUnlockedCells="1"/>
  <customSheetViews>
    <customSheetView guid="{75D87FDD-0292-4E5A-8E8F-63018B009393}" state="hidden">
      <selection activeCell="B9" sqref="B9"/>
      <pageMargins left="0" right="0" top="0" bottom="0" header="0" footer="0"/>
      <pageSetup orientation="portrait" r:id="rId1"/>
      <headerFooter alignWithMargins="0"/>
    </customSheetView>
    <customSheetView guid="{7F1A5DE7-1043-4C11-AB2C-CC6BC6A0F482}" state="hidden">
      <selection activeCell="B4" sqref="B4"/>
      <pageMargins left="0" right="0" top="0" bottom="0" header="0" footer="0"/>
      <pageSetup orientation="portrait" r:id="rId2"/>
      <headerFooter alignWithMargins="0"/>
    </customSheetView>
    <customSheetView guid="{17F5C48B-526E-48D2-9F97-823D578F9893}" state="hidden">
      <selection activeCell="B15" sqref="B15:B16"/>
      <pageMargins left="0" right="0" top="0" bottom="0" header="0" footer="0"/>
      <pageSetup orientation="portrait" r:id="rId3"/>
      <headerFooter alignWithMargins="0"/>
    </customSheetView>
    <customSheetView guid="{B835C05C-B615-4DCB-982D-4519616B3CD8}" state="hidden">
      <selection activeCell="B11" sqref="B11"/>
      <pageMargins left="0" right="0" top="0" bottom="0" header="0" footer="0"/>
      <pageSetup orientation="portrait" r:id="rId4"/>
      <headerFooter alignWithMargins="0"/>
    </customSheetView>
    <customSheetView guid="{E97134B6-5E8D-4951-8DA0-73D065532361}" state="hidden">
      <selection activeCell="B1" sqref="B1:H1"/>
      <pageMargins left="0" right="0" top="0" bottom="0" header="0" footer="0"/>
      <pageSetup orientation="portrait" r:id="rId5"/>
      <headerFooter alignWithMargins="0"/>
    </customSheetView>
    <customSheetView guid="{EE46BCD1-F715-4FA9-A5FC-1B125AD601E0}" state="hidden">
      <selection activeCell="B5" sqref="B5:H5"/>
      <pageMargins left="0" right="0" top="0" bottom="0" header="0" footer="0"/>
      <pageSetup orientation="portrait" r:id="rId6"/>
      <headerFooter alignWithMargins="0"/>
    </customSheetView>
    <customSheetView guid="{4AA1107B-A795-4744-B566-827168772C7A}" state="hidden">
      <selection activeCell="B2" sqref="B2"/>
      <pageMargins left="0" right="0" top="0" bottom="0" header="0" footer="0"/>
      <pageSetup orientation="portrait" r:id="rId7"/>
      <headerFooter alignWithMargins="0"/>
    </customSheetView>
    <customSheetView guid="{B23AD343-29DA-4CE0-BD10-47BF44F3782F}" state="hidden">
      <selection activeCell="B10" sqref="B10"/>
      <pageMargins left="0" right="0" top="0" bottom="0" header="0" footer="0"/>
      <pageSetup orientation="portrait" r:id="rId8"/>
      <headerFooter alignWithMargins="0"/>
    </customSheetView>
    <customSheetView guid="{ECE9294F-C910-4036-88BC-B1F2176FB06B}" state="hidden">
      <selection activeCell="B8" sqref="B8"/>
      <pageMargins left="0" right="0" top="0" bottom="0" header="0" footer="0"/>
      <pageSetup orientation="portrait" r:id="rId9"/>
      <headerFooter alignWithMargins="0"/>
    </customSheetView>
    <customSheetView guid="{4F65FF32-EC61-4022-A399-2986D7B6B8B3}" state="hidden" showRuler="0">
      <selection activeCell="B2" sqref="B2"/>
      <pageMargins left="0" right="0" top="0" bottom="0" header="0" footer="0"/>
      <headerFooter alignWithMargins="0"/>
    </customSheetView>
    <customSheetView guid="{14D7F02E-BCCA-4517-ABC7-537FF4AEB67A}" state="hidden">
      <selection activeCell="B5" sqref="B5"/>
      <pageMargins left="0" right="0" top="0" bottom="0" header="0" footer="0"/>
      <headerFooter alignWithMargins="0"/>
    </customSheetView>
    <customSheetView guid="{27A45B7A-04F2-4516-B80B-5ED0825D4ED3}" state="hidden">
      <selection activeCell="B1" sqref="B1"/>
      <pageMargins left="0" right="0" top="0" bottom="0" header="0" footer="0"/>
      <headerFooter alignWithMargins="0"/>
    </customSheetView>
    <customSheetView guid="{E9F4E142-7D26-464D-BECA-4F3806DB1FE1}" state="hidden">
      <selection activeCell="B10" sqref="B10"/>
      <pageMargins left="0" right="0" top="0" bottom="0" header="0" footer="0"/>
      <pageSetup orientation="portrait" r:id="rId10"/>
      <headerFooter alignWithMargins="0"/>
    </customSheetView>
    <customSheetView guid="{A7DBDDEF-9245-44C6-9EBF-032DB6E1C0A2}" state="hidden">
      <selection activeCell="B8" sqref="B8"/>
      <pageMargins left="0" right="0" top="0" bottom="0" header="0" footer="0"/>
      <pageSetup orientation="portrait" r:id="rId11"/>
      <headerFooter alignWithMargins="0"/>
    </customSheetView>
    <customSheetView guid="{7487ED9F-BBED-4B2A-9631-22F1A430946B}" state="hidden">
      <selection activeCell="B2" sqref="B2"/>
      <pageMargins left="0" right="0" top="0" bottom="0" header="0" footer="0"/>
      <pageSetup orientation="portrait" r:id="rId12"/>
      <headerFooter alignWithMargins="0"/>
    </customSheetView>
    <customSheetView guid="{B3CE7B10-A914-4559-A6DA-AED8C22AFD6D}" state="hidden">
      <selection activeCell="B7" sqref="B7"/>
      <pageMargins left="0" right="0" top="0" bottom="0" header="0" footer="0"/>
      <pageSetup orientation="portrait" r:id="rId13"/>
      <headerFooter alignWithMargins="0"/>
    </customSheetView>
    <customSheetView guid="{D53177B2-31EC-4222-B97A-A37DCFD9E45B}" state="hidden">
      <selection activeCell="B1" sqref="B1:H1"/>
      <pageMargins left="0" right="0" top="0" bottom="0" header="0" footer="0"/>
      <pageSetup orientation="portrait" r:id="rId14"/>
      <headerFooter alignWithMargins="0"/>
    </customSheetView>
    <customSheetView guid="{223BC0FC-814D-40F0-9795-CE82A16FF3A5}" state="hidden">
      <selection activeCell="B10" sqref="B10"/>
      <pageMargins left="0" right="0" top="0" bottom="0" header="0" footer="0"/>
      <pageSetup orientation="portrait" r:id="rId15"/>
      <headerFooter alignWithMargins="0"/>
    </customSheetView>
    <customSheetView guid="{E81F0721-C35D-4189-B675-E46A21339863}" state="hidden">
      <selection activeCell="B11" sqref="B11"/>
      <pageMargins left="0" right="0" top="0" bottom="0" header="0" footer="0"/>
      <pageSetup orientation="portrait" r:id="rId16"/>
      <headerFooter alignWithMargins="0"/>
    </customSheetView>
    <customSheetView guid="{D0757F9E-DF41-4B40-A5E5-F4F8FDD8D61D}" state="hidden">
      <selection activeCell="B5" sqref="B5:H5"/>
      <pageMargins left="0" right="0" top="0" bottom="0" header="0" footer="0"/>
      <pageSetup orientation="portrait" r:id="rId17"/>
      <headerFooter alignWithMargins="0"/>
    </customSheetView>
    <customSheetView guid="{7043F04C-1FA3-449D-BEB8-4AC08DF68A5A}" state="hidden">
      <selection activeCell="B10" sqref="B10"/>
      <pageMargins left="0" right="0" top="0" bottom="0" header="0" footer="0"/>
      <pageSetup orientation="portrait" r:id="rId18"/>
      <headerFooter alignWithMargins="0"/>
    </customSheetView>
    <customSheetView guid="{B48B8B4C-A880-453D-8729-90D004BEF0DB}" state="hidden">
      <selection activeCell="B9" sqref="B9"/>
      <pageMargins left="0" right="0" top="0" bottom="0" header="0" footer="0"/>
      <pageSetup orientation="portrait" r:id="rId19"/>
      <headerFooter alignWithMargins="0"/>
    </customSheetView>
  </customSheetViews>
  <mergeCells count="2">
    <mergeCell ref="B1:H1"/>
    <mergeCell ref="B5:H5"/>
  </mergeCells>
  <phoneticPr fontId="27" type="noConversion"/>
  <pageMargins left="0.75" right="0.75" top="1" bottom="1" header="0.5" footer="0.5"/>
  <pageSetup orientation="portrait" r:id="rId2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indexed="61"/>
  </sheetPr>
  <dimension ref="A1:G21"/>
  <sheetViews>
    <sheetView zoomScaleNormal="100" zoomScaleSheetLayoutView="100" workbookViewId="0">
      <selection activeCell="E8" sqref="E8"/>
    </sheetView>
  </sheetViews>
  <sheetFormatPr defaultRowHeight="16.5"/>
  <cols>
    <col min="1" max="1" width="7.625" style="225" customWidth="1"/>
    <col min="2" max="4" width="20.625" style="226" customWidth="1"/>
    <col min="5" max="5" width="9.625" style="226" customWidth="1"/>
    <col min="6" max="6" width="12.625" style="226" customWidth="1"/>
    <col min="7" max="16384" width="9" style="160"/>
  </cols>
  <sheetData>
    <row r="1" spans="1:7">
      <c r="A1" s="213"/>
      <c r="B1" s="214"/>
      <c r="C1" s="214"/>
      <c r="D1" s="214"/>
      <c r="E1" s="214"/>
      <c r="F1" s="214"/>
    </row>
    <row r="2" spans="1:7" ht="21.95" customHeight="1">
      <c r="A2" s="513" t="s">
        <v>170</v>
      </c>
      <c r="B2" s="513"/>
      <c r="C2" s="513"/>
      <c r="D2" s="513"/>
      <c r="E2" s="514"/>
      <c r="F2" s="160"/>
    </row>
    <row r="3" spans="1:7">
      <c r="A3" s="213"/>
      <c r="B3" s="214"/>
      <c r="C3" s="214"/>
      <c r="D3" s="214"/>
      <c r="E3" s="214"/>
      <c r="F3" s="214"/>
    </row>
    <row r="4" spans="1:7" ht="53.25" customHeight="1">
      <c r="A4" s="215" t="s">
        <v>155</v>
      </c>
      <c r="B4" s="216" t="s">
        <v>156</v>
      </c>
      <c r="C4" s="215" t="s">
        <v>171</v>
      </c>
      <c r="D4" s="215" t="s">
        <v>172</v>
      </c>
      <c r="E4" s="215" t="s">
        <v>173</v>
      </c>
      <c r="F4" s="215" t="s">
        <v>174</v>
      </c>
    </row>
    <row r="5" spans="1:7" ht="18" customHeight="1">
      <c r="A5" s="217" t="s">
        <v>160</v>
      </c>
      <c r="B5" s="217" t="s">
        <v>161</v>
      </c>
      <c r="C5" s="217" t="s">
        <v>162</v>
      </c>
      <c r="D5" s="217" t="s">
        <v>163</v>
      </c>
      <c r="E5" s="227" t="s">
        <v>175</v>
      </c>
      <c r="F5" s="217" t="s">
        <v>176</v>
      </c>
    </row>
    <row r="6" spans="1:7" ht="45" customHeight="1">
      <c r="A6" s="218">
        <v>1</v>
      </c>
      <c r="B6" s="219"/>
      <c r="C6" s="220"/>
      <c r="D6" s="220"/>
      <c r="E6" s="221"/>
      <c r="F6" s="222">
        <f>C6*E6</f>
        <v>0</v>
      </c>
    </row>
    <row r="7" spans="1:7" ht="45" customHeight="1">
      <c r="A7" s="218">
        <v>2</v>
      </c>
      <c r="B7" s="219"/>
      <c r="C7" s="220"/>
      <c r="D7" s="220"/>
      <c r="E7" s="221"/>
      <c r="F7" s="222">
        <f t="shared" ref="F7:F15" si="0">C7*E7</f>
        <v>0</v>
      </c>
    </row>
    <row r="8" spans="1:7" ht="45" customHeight="1">
      <c r="A8" s="218">
        <v>3</v>
      </c>
      <c r="B8" s="219"/>
      <c r="C8" s="220"/>
      <c r="D8" s="220"/>
      <c r="E8" s="221"/>
      <c r="F8" s="222">
        <f t="shared" si="0"/>
        <v>0</v>
      </c>
    </row>
    <row r="9" spans="1:7" ht="45" customHeight="1">
      <c r="A9" s="218">
        <v>4</v>
      </c>
      <c r="B9" s="219"/>
      <c r="C9" s="220"/>
      <c r="D9" s="220"/>
      <c r="E9" s="221"/>
      <c r="F9" s="222">
        <f t="shared" si="0"/>
        <v>0</v>
      </c>
    </row>
    <row r="10" spans="1:7" ht="45" customHeight="1">
      <c r="A10" s="218">
        <v>5</v>
      </c>
      <c r="B10" s="219"/>
      <c r="C10" s="220"/>
      <c r="D10" s="220"/>
      <c r="E10" s="221"/>
      <c r="F10" s="222">
        <f t="shared" si="0"/>
        <v>0</v>
      </c>
    </row>
    <row r="11" spans="1:7" ht="45" customHeight="1">
      <c r="A11" s="218">
        <v>6</v>
      </c>
      <c r="B11" s="219"/>
      <c r="C11" s="220"/>
      <c r="D11" s="220"/>
      <c r="E11" s="221"/>
      <c r="F11" s="222">
        <f t="shared" si="0"/>
        <v>0</v>
      </c>
    </row>
    <row r="12" spans="1:7" ht="45" customHeight="1">
      <c r="A12" s="218">
        <v>7</v>
      </c>
      <c r="B12" s="219"/>
      <c r="C12" s="220"/>
      <c r="D12" s="220"/>
      <c r="E12" s="221"/>
      <c r="F12" s="222">
        <f t="shared" si="0"/>
        <v>0</v>
      </c>
    </row>
    <row r="13" spans="1:7" ht="45" customHeight="1">
      <c r="A13" s="218">
        <v>8</v>
      </c>
      <c r="B13" s="219"/>
      <c r="C13" s="220"/>
      <c r="D13" s="220"/>
      <c r="E13" s="221"/>
      <c r="F13" s="222">
        <f t="shared" si="0"/>
        <v>0</v>
      </c>
    </row>
    <row r="14" spans="1:7" ht="45" customHeight="1">
      <c r="A14" s="218">
        <v>9</v>
      </c>
      <c r="B14" s="219"/>
      <c r="C14" s="220"/>
      <c r="D14" s="220"/>
      <c r="E14" s="221"/>
      <c r="F14" s="222">
        <f t="shared" si="0"/>
        <v>0</v>
      </c>
    </row>
    <row r="15" spans="1:7" ht="45" customHeight="1">
      <c r="A15" s="218">
        <v>10</v>
      </c>
      <c r="B15" s="219"/>
      <c r="C15" s="220"/>
      <c r="D15" s="220"/>
      <c r="E15" s="221"/>
      <c r="F15" s="222">
        <f t="shared" si="0"/>
        <v>0</v>
      </c>
    </row>
    <row r="16" spans="1:7" ht="45" customHeight="1">
      <c r="A16" s="223"/>
      <c r="B16" s="224" t="s">
        <v>165</v>
      </c>
      <c r="C16" s="224"/>
      <c r="D16" s="224"/>
      <c r="E16" s="224"/>
      <c r="F16" s="224">
        <f>SUM(F6:F15)</f>
        <v>0</v>
      </c>
      <c r="G16" s="149"/>
    </row>
    <row r="17" ht="30" customHeight="1"/>
    <row r="18" ht="30" customHeight="1"/>
    <row r="19" ht="30" customHeight="1"/>
    <row r="20" ht="30" customHeight="1"/>
    <row r="21" ht="30" customHeight="1"/>
  </sheetData>
  <sheetProtection sheet="1" formatColumns="0" formatRows="0" selectLockedCells="1"/>
  <customSheetViews>
    <customSheetView guid="{75D87FDD-0292-4E5A-8E8F-63018B009393}" state="hidden">
      <selection activeCell="E8" sqref="E8"/>
      <pageMargins left="0" right="0" top="0" bottom="0" header="0" footer="0"/>
      <pageSetup orientation="portrait" r:id="rId1"/>
      <headerFooter alignWithMargins="0"/>
    </customSheetView>
    <customSheetView guid="{7F1A5DE7-1043-4C11-AB2C-CC6BC6A0F482}" state="hidden">
      <selection activeCell="E8" sqref="E8"/>
      <pageMargins left="0" right="0" top="0" bottom="0" header="0" footer="0"/>
      <pageSetup orientation="portrait" r:id="rId2"/>
      <headerFooter alignWithMargins="0"/>
    </customSheetView>
    <customSheetView guid="{17F5C48B-526E-48D2-9F97-823D578F9893}" state="hidden">
      <selection activeCell="E8" sqref="E8"/>
      <pageMargins left="0" right="0" top="0" bottom="0" header="0" footer="0"/>
      <pageSetup orientation="portrait" r:id="rId3"/>
      <headerFooter alignWithMargins="0"/>
    </customSheetView>
    <customSheetView guid="{B835C05C-B615-4DCB-982D-4519616B3CD8}" state="hidden">
      <selection activeCell="E8" sqref="E8"/>
      <pageMargins left="0" right="0" top="0" bottom="0" header="0" footer="0"/>
      <pageSetup orientation="portrait" r:id="rId4"/>
      <headerFooter alignWithMargins="0"/>
    </customSheetView>
    <customSheetView guid="{E97134B6-5E8D-4951-8DA0-73D065532361}" state="hidden">
      <selection activeCell="E8" sqref="E8"/>
      <pageMargins left="0" right="0" top="0" bottom="0" header="0" footer="0"/>
      <pageSetup orientation="portrait" r:id="rId5"/>
      <headerFooter alignWithMargins="0"/>
    </customSheetView>
    <customSheetView guid="{EE46BCD1-F715-4FA9-A5FC-1B125AD601E0}">
      <selection activeCell="E8" sqref="E8"/>
      <pageMargins left="0" right="0" top="0" bottom="0" header="0" footer="0"/>
      <pageSetup orientation="portrait" r:id="rId6"/>
      <headerFooter alignWithMargins="0"/>
    </customSheetView>
    <customSheetView guid="{4AA1107B-A795-4744-B566-827168772C7A}">
      <selection activeCell="E8" sqref="E8"/>
      <pageMargins left="0" right="0" top="0" bottom="0" header="0" footer="0"/>
      <pageSetup orientation="portrait" r:id="rId7"/>
      <headerFooter alignWithMargins="0"/>
    </customSheetView>
    <customSheetView guid="{B23AD343-29DA-4CE0-BD10-47BF44F3782F}">
      <selection activeCell="G8" sqref="G8"/>
      <pageMargins left="0" right="0" top="0" bottom="0" header="0" footer="0"/>
      <pageSetup orientation="portrait" r:id="rId8"/>
      <headerFooter alignWithMargins="0"/>
    </customSheetView>
    <customSheetView guid="{ECE9294F-C910-4036-88BC-B1F2176FB06B}">
      <selection activeCell="B6" sqref="B6"/>
      <pageMargins left="0" right="0" top="0" bottom="0" header="0" footer="0"/>
      <pageSetup orientation="portrait" r:id="rId9"/>
      <headerFooter alignWithMargins="0"/>
    </customSheetView>
    <customSheetView guid="{27A45B7A-04F2-4516-B80B-5ED0825D4ED3}" scale="70">
      <selection activeCell="C6" sqref="C6"/>
      <pageMargins left="0" right="0" top="0" bottom="0" header="0" footer="0"/>
      <pageSetup orientation="portrait" r:id="rId10"/>
      <headerFooter alignWithMargins="0"/>
    </customSheetView>
    <customSheetView guid="{E9F4E142-7D26-464D-BECA-4F3806DB1FE1}">
      <selection activeCell="G8" sqref="G8"/>
      <pageMargins left="0" right="0" top="0" bottom="0" header="0" footer="0"/>
      <pageSetup orientation="portrait" r:id="rId11"/>
      <headerFooter alignWithMargins="0"/>
    </customSheetView>
    <customSheetView guid="{A7DBDDEF-9245-44C6-9EBF-032DB6E1C0A2}" topLeftCell="A9">
      <selection activeCell="B9" sqref="B9"/>
      <pageMargins left="0" right="0" top="0" bottom="0" header="0" footer="0"/>
      <pageSetup orientation="portrait" r:id="rId12"/>
      <headerFooter alignWithMargins="0"/>
    </customSheetView>
    <customSheetView guid="{7487ED9F-BBED-4B2A-9631-22F1A430946B}">
      <selection activeCell="E8" sqref="E8"/>
      <pageMargins left="0" right="0" top="0" bottom="0" header="0" footer="0"/>
      <pageSetup orientation="portrait" r:id="rId13"/>
      <headerFooter alignWithMargins="0"/>
    </customSheetView>
    <customSheetView guid="{B3CE7B10-A914-4559-A6DA-AED8C22AFD6D}" state="hidden">
      <selection activeCell="E8" sqref="E8"/>
      <pageMargins left="0" right="0" top="0" bottom="0" header="0" footer="0"/>
      <pageSetup orientation="portrait" r:id="rId14"/>
      <headerFooter alignWithMargins="0"/>
    </customSheetView>
    <customSheetView guid="{D53177B2-31EC-4222-B97A-A37DCFD9E45B}" state="hidden">
      <selection activeCell="E8" sqref="E8"/>
      <pageMargins left="0" right="0" top="0" bottom="0" header="0" footer="0"/>
      <pageSetup orientation="portrait" r:id="rId15"/>
      <headerFooter alignWithMargins="0"/>
    </customSheetView>
    <customSheetView guid="{223BC0FC-814D-40F0-9795-CE82A16FF3A5}" state="hidden">
      <selection activeCell="E8" sqref="E8"/>
      <pageMargins left="0" right="0" top="0" bottom="0" header="0" footer="0"/>
      <pageSetup orientation="portrait" r:id="rId16"/>
      <headerFooter alignWithMargins="0"/>
    </customSheetView>
    <customSheetView guid="{E81F0721-C35D-4189-B675-E46A21339863}" state="hidden">
      <selection activeCell="E8" sqref="E8"/>
      <pageMargins left="0" right="0" top="0" bottom="0" header="0" footer="0"/>
      <pageSetup orientation="portrait" r:id="rId17"/>
      <headerFooter alignWithMargins="0"/>
    </customSheetView>
    <customSheetView guid="{D0757F9E-DF41-4B40-A5E5-F4F8FDD8D61D}" state="hidden">
      <selection activeCell="E8" sqref="E8"/>
      <pageMargins left="0" right="0" top="0" bottom="0" header="0" footer="0"/>
      <pageSetup orientation="portrait" r:id="rId18"/>
      <headerFooter alignWithMargins="0"/>
    </customSheetView>
    <customSheetView guid="{7043F04C-1FA3-449D-BEB8-4AC08DF68A5A}" state="hidden">
      <selection activeCell="E8" sqref="E8"/>
      <pageMargins left="0" right="0" top="0" bottom="0" header="0" footer="0"/>
      <pageSetup orientation="portrait" r:id="rId19"/>
      <headerFooter alignWithMargins="0"/>
    </customSheetView>
    <customSheetView guid="{B48B8B4C-A880-453D-8729-90D004BEF0DB}" state="hidden">
      <selection activeCell="E8" sqref="E8"/>
      <pageMargins left="0" right="0" top="0" bottom="0" header="0" footer="0"/>
      <pageSetup orientation="portrait" r:id="rId20"/>
      <headerFooter alignWithMargins="0"/>
    </customSheetView>
  </customSheetViews>
  <mergeCells count="1">
    <mergeCell ref="A2:E2"/>
  </mergeCells>
  <phoneticPr fontId="27" type="noConversion"/>
  <pageMargins left="0.75" right="0.62" top="0.65" bottom="1" header="0.5" footer="0.5"/>
  <pageSetup orientation="portrait" r:id="rId21"/>
  <headerFooter alignWithMargins="0"/>
  <drawing r:id="rId2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A1:AO77"/>
  <sheetViews>
    <sheetView showGridLines="0" showZeros="0" tabSelected="1" view="pageBreakPreview" topLeftCell="A34" zoomScaleNormal="100" zoomScaleSheetLayoutView="100" workbookViewId="0">
      <selection activeCell="D53" sqref="D53:F53"/>
    </sheetView>
  </sheetViews>
  <sheetFormatPr defaultColWidth="8" defaultRowHeight="16.5"/>
  <cols>
    <col min="1" max="1" width="9.375" style="198" customWidth="1"/>
    <col min="2" max="2" width="9.375" style="200" customWidth="1"/>
    <col min="3" max="3" width="12.875" style="198" customWidth="1"/>
    <col min="4" max="4" width="18.125" style="198" customWidth="1"/>
    <col min="5" max="5" width="11.125" style="198" customWidth="1"/>
    <col min="6" max="6" width="29.875" style="198" customWidth="1"/>
    <col min="7" max="8" width="8" style="198" customWidth="1"/>
    <col min="9" max="27" width="8" style="197" customWidth="1"/>
    <col min="28" max="28" width="17.5" style="197" customWidth="1"/>
    <col min="29" max="29" width="12.125" style="197" customWidth="1"/>
    <col min="30" max="30" width="8" style="195" customWidth="1"/>
    <col min="31" max="31" width="8" style="196" customWidth="1"/>
    <col min="32" max="32" width="12" style="196" customWidth="1"/>
    <col min="33" max="35" width="8" style="195" customWidth="1"/>
    <col min="36" max="36" width="9.125" style="195" customWidth="1"/>
    <col min="37" max="41" width="8" style="195" customWidth="1"/>
    <col min="42" max="16384" width="8" style="197"/>
  </cols>
  <sheetData>
    <row r="1" spans="1:36">
      <c r="A1" s="190" t="str">
        <f>Cover!B3</f>
        <v>SR-II/C&amp;M/WC-4528/2025</v>
      </c>
      <c r="B1" s="190"/>
      <c r="C1" s="191"/>
      <c r="D1" s="191"/>
      <c r="E1" s="191"/>
      <c r="F1" s="192" t="s">
        <v>177</v>
      </c>
      <c r="G1" s="193"/>
      <c r="H1" s="193"/>
      <c r="I1" s="194"/>
      <c r="J1" s="194"/>
      <c r="K1" s="194"/>
      <c r="L1" s="194"/>
      <c r="M1" s="194"/>
      <c r="N1" s="194"/>
      <c r="O1" s="194"/>
      <c r="P1" s="194"/>
      <c r="Q1" s="194"/>
      <c r="R1" s="194"/>
      <c r="S1" s="194"/>
      <c r="T1" s="194"/>
      <c r="U1" s="194"/>
      <c r="V1" s="194"/>
      <c r="W1" s="194"/>
      <c r="X1" s="194"/>
      <c r="Y1" s="194"/>
      <c r="Z1" s="194" t="str">
        <f>'Names of Bidder'!D6</f>
        <v>Sole Bidder</v>
      </c>
      <c r="AA1" s="194"/>
      <c r="AB1" s="194"/>
      <c r="AC1" s="194"/>
      <c r="AE1" s="196">
        <v>1</v>
      </c>
      <c r="AF1" s="196" t="s">
        <v>178</v>
      </c>
      <c r="AI1" s="196">
        <v>1</v>
      </c>
      <c r="AJ1" s="195" t="s">
        <v>179</v>
      </c>
    </row>
    <row r="2" spans="1:36">
      <c r="A2" s="193"/>
      <c r="B2" s="193"/>
      <c r="C2" s="193"/>
      <c r="D2" s="193"/>
      <c r="E2" s="193"/>
      <c r="F2" s="193"/>
      <c r="G2" s="193"/>
      <c r="H2" s="193"/>
      <c r="I2" s="194"/>
      <c r="J2" s="194"/>
      <c r="K2" s="194"/>
      <c r="L2" s="194"/>
      <c r="M2" s="194"/>
      <c r="N2" s="194"/>
      <c r="O2" s="194"/>
      <c r="P2" s="194"/>
      <c r="Q2" s="194"/>
      <c r="R2" s="194"/>
      <c r="S2" s="194"/>
      <c r="T2" s="194"/>
      <c r="U2" s="194"/>
      <c r="V2" s="194"/>
      <c r="W2" s="194"/>
      <c r="X2" s="194"/>
      <c r="Y2" s="194"/>
      <c r="Z2" s="194">
        <f>'Names of Bidder'!X6</f>
        <v>0</v>
      </c>
      <c r="AA2" s="194"/>
      <c r="AB2" s="194"/>
      <c r="AC2" s="194"/>
      <c r="AE2" s="196">
        <v>2</v>
      </c>
      <c r="AF2" s="196" t="s">
        <v>180</v>
      </c>
      <c r="AI2" s="196">
        <v>2</v>
      </c>
      <c r="AJ2" s="195" t="s">
        <v>181</v>
      </c>
    </row>
    <row r="3" spans="1:36">
      <c r="A3" s="532" t="s">
        <v>182</v>
      </c>
      <c r="B3" s="532"/>
      <c r="C3" s="532"/>
      <c r="D3" s="532"/>
      <c r="E3" s="532"/>
      <c r="F3" s="532"/>
      <c r="G3" s="193"/>
      <c r="H3" s="193"/>
      <c r="I3" s="194"/>
      <c r="J3" s="194"/>
      <c r="K3" s="194"/>
      <c r="L3" s="194"/>
      <c r="M3" s="194"/>
      <c r="N3" s="194"/>
      <c r="O3" s="194"/>
      <c r="P3" s="194"/>
      <c r="Q3" s="194"/>
      <c r="R3" s="194"/>
      <c r="S3" s="194"/>
      <c r="T3" s="194"/>
      <c r="U3" s="194"/>
      <c r="V3" s="194"/>
      <c r="W3" s="194"/>
      <c r="X3" s="194"/>
      <c r="Y3" s="194"/>
      <c r="Z3" s="194"/>
      <c r="AA3" s="194"/>
      <c r="AB3" s="194"/>
      <c r="AC3" s="194"/>
      <c r="AE3" s="196">
        <v>3</v>
      </c>
      <c r="AF3" s="196" t="s">
        <v>183</v>
      </c>
      <c r="AI3" s="196">
        <v>3</v>
      </c>
      <c r="AJ3" s="195" t="s">
        <v>184</v>
      </c>
    </row>
    <row r="4" spans="1:36">
      <c r="A4" s="199"/>
      <c r="B4" s="199"/>
      <c r="C4" s="199"/>
      <c r="D4" s="199"/>
      <c r="E4" s="199"/>
      <c r="F4" s="199"/>
      <c r="G4" s="193"/>
      <c r="H4" s="193"/>
      <c r="I4" s="194"/>
      <c r="J4" s="194"/>
      <c r="K4" s="194"/>
      <c r="L4" s="194"/>
      <c r="M4" s="194"/>
      <c r="N4" s="194"/>
      <c r="O4" s="194"/>
      <c r="P4" s="194"/>
      <c r="Q4" s="194"/>
      <c r="R4" s="194"/>
      <c r="S4" s="194"/>
      <c r="T4" s="194"/>
      <c r="U4" s="194"/>
      <c r="V4" s="194"/>
      <c r="W4" s="194"/>
      <c r="X4" s="194"/>
      <c r="Y4" s="194"/>
      <c r="Z4" s="194"/>
      <c r="AA4" s="194"/>
      <c r="AB4" s="194"/>
      <c r="AC4" s="194"/>
      <c r="AE4" s="196">
        <v>4</v>
      </c>
      <c r="AF4" s="196" t="s">
        <v>185</v>
      </c>
      <c r="AI4" s="196">
        <v>4</v>
      </c>
      <c r="AJ4" s="195" t="s">
        <v>186</v>
      </c>
    </row>
    <row r="5" spans="1:36">
      <c r="A5" s="209" t="s">
        <v>187</v>
      </c>
      <c r="B5" s="209"/>
      <c r="C5" s="533"/>
      <c r="D5" s="533"/>
      <c r="E5" s="533"/>
      <c r="F5" s="533"/>
      <c r="G5" s="193"/>
      <c r="H5" s="193"/>
      <c r="I5" s="194"/>
      <c r="J5" s="194"/>
      <c r="K5" s="194"/>
      <c r="L5" s="194"/>
      <c r="M5" s="194"/>
      <c r="N5" s="194"/>
      <c r="O5" s="194"/>
      <c r="P5" s="194"/>
      <c r="Q5" s="194"/>
      <c r="R5" s="194"/>
      <c r="S5" s="194"/>
      <c r="T5" s="194"/>
      <c r="U5" s="194"/>
      <c r="V5" s="194"/>
      <c r="W5" s="194"/>
      <c r="X5" s="194"/>
      <c r="Y5" s="194"/>
      <c r="Z5" s="194"/>
      <c r="AA5" s="194"/>
      <c r="AB5" s="194"/>
      <c r="AC5" s="194"/>
      <c r="AE5" s="196">
        <v>5</v>
      </c>
      <c r="AF5" s="196" t="s">
        <v>185</v>
      </c>
      <c r="AI5" s="196">
        <v>5</v>
      </c>
      <c r="AJ5" s="195" t="s">
        <v>188</v>
      </c>
    </row>
    <row r="6" spans="1:36">
      <c r="A6" s="209" t="s">
        <v>189</v>
      </c>
      <c r="B6" s="534"/>
      <c r="C6" s="534"/>
      <c r="D6" s="193"/>
      <c r="E6" s="193"/>
      <c r="F6" s="193"/>
      <c r="G6" s="193"/>
      <c r="H6" s="193"/>
      <c r="I6" s="194"/>
      <c r="J6" s="194"/>
      <c r="K6" s="194"/>
      <c r="L6" s="194"/>
      <c r="M6" s="194"/>
      <c r="N6" s="194"/>
      <c r="O6" s="194"/>
      <c r="P6" s="194"/>
      <c r="Q6" s="194"/>
      <c r="R6" s="194"/>
      <c r="S6" s="194"/>
      <c r="T6" s="194"/>
      <c r="U6" s="194"/>
      <c r="V6" s="194"/>
      <c r="W6" s="194"/>
      <c r="X6" s="194"/>
      <c r="Y6" s="194"/>
      <c r="Z6" s="194"/>
      <c r="AA6" s="194"/>
      <c r="AB6" s="194"/>
      <c r="AC6" s="194"/>
      <c r="AE6" s="196">
        <v>6</v>
      </c>
      <c r="AF6" s="196" t="s">
        <v>185</v>
      </c>
      <c r="AG6" s="201">
        <f>DAY(B6)</f>
        <v>0</v>
      </c>
      <c r="AI6" s="196">
        <v>6</v>
      </c>
      <c r="AJ6" s="195" t="s">
        <v>190</v>
      </c>
    </row>
    <row r="7" spans="1:36">
      <c r="A7" s="209"/>
      <c r="B7" s="401"/>
      <c r="C7" s="401"/>
      <c r="D7" s="193"/>
      <c r="E7" s="193"/>
      <c r="F7" s="193"/>
      <c r="G7" s="193"/>
      <c r="H7" s="193"/>
      <c r="I7" s="194"/>
      <c r="J7" s="194"/>
      <c r="K7" s="194"/>
      <c r="L7" s="194"/>
      <c r="M7" s="194"/>
      <c r="N7" s="194"/>
      <c r="O7" s="194"/>
      <c r="P7" s="194"/>
      <c r="Q7" s="194"/>
      <c r="R7" s="194"/>
      <c r="S7" s="194"/>
      <c r="T7" s="194"/>
      <c r="U7" s="194"/>
      <c r="V7" s="194"/>
      <c r="W7" s="194"/>
      <c r="X7" s="194"/>
      <c r="Y7" s="194"/>
      <c r="Z7" s="194"/>
      <c r="AA7" s="194"/>
      <c r="AB7" s="194"/>
      <c r="AC7" s="194"/>
      <c r="AE7" s="196">
        <v>7</v>
      </c>
      <c r="AF7" s="196" t="s">
        <v>185</v>
      </c>
      <c r="AG7" s="201">
        <f>MONTH(B6)</f>
        <v>1</v>
      </c>
      <c r="AI7" s="196">
        <v>7</v>
      </c>
      <c r="AJ7" s="195" t="s">
        <v>191</v>
      </c>
    </row>
    <row r="8" spans="1:36">
      <c r="A8" s="402" t="s">
        <v>83</v>
      </c>
      <c r="B8" s="202"/>
      <c r="C8" s="193"/>
      <c r="D8" s="193"/>
      <c r="E8" s="193"/>
      <c r="F8" s="203"/>
      <c r="G8" s="193"/>
      <c r="H8" s="193"/>
      <c r="I8" s="194"/>
      <c r="J8" s="194"/>
      <c r="K8" s="194"/>
      <c r="L8" s="194"/>
      <c r="M8" s="194"/>
      <c r="N8" s="194"/>
      <c r="O8" s="194"/>
      <c r="P8" s="194"/>
      <c r="Q8" s="194"/>
      <c r="R8" s="194"/>
      <c r="S8" s="194"/>
      <c r="T8" s="194"/>
      <c r="U8" s="194"/>
      <c r="V8" s="194"/>
      <c r="W8" s="194"/>
      <c r="X8" s="194"/>
      <c r="Y8" s="194"/>
      <c r="Z8" s="194"/>
      <c r="AA8" s="194"/>
      <c r="AB8" s="194"/>
      <c r="AC8" s="194"/>
      <c r="AE8" s="196">
        <v>8</v>
      </c>
      <c r="AF8" s="196" t="s">
        <v>185</v>
      </c>
      <c r="AG8" s="201" t="str">
        <f>LOOKUP(AG7,AI1:AI12,AJ1:AJ12)</f>
        <v>January</v>
      </c>
      <c r="AI8" s="196">
        <v>8</v>
      </c>
      <c r="AJ8" s="195" t="s">
        <v>192</v>
      </c>
    </row>
    <row r="9" spans="1:36">
      <c r="A9" s="403" t="s">
        <v>85</v>
      </c>
      <c r="B9" s="403"/>
      <c r="C9" s="193"/>
      <c r="D9" s="193"/>
      <c r="E9" s="193"/>
      <c r="F9" s="203"/>
      <c r="G9" s="193"/>
      <c r="H9" s="193"/>
      <c r="I9" s="194"/>
      <c r="J9" s="194"/>
      <c r="K9" s="194"/>
      <c r="L9" s="194"/>
      <c r="M9" s="194"/>
      <c r="N9" s="194"/>
      <c r="O9" s="194"/>
      <c r="P9" s="194"/>
      <c r="Q9" s="194"/>
      <c r="R9" s="194"/>
      <c r="S9" s="194"/>
      <c r="T9" s="194"/>
      <c r="U9" s="194"/>
      <c r="V9" s="194"/>
      <c r="W9" s="194"/>
      <c r="X9" s="194"/>
      <c r="Y9" s="194"/>
      <c r="Z9" s="194"/>
      <c r="AA9" s="194"/>
      <c r="AB9" s="194"/>
      <c r="AC9" s="194"/>
      <c r="AE9" s="196">
        <v>9</v>
      </c>
      <c r="AF9" s="196" t="s">
        <v>185</v>
      </c>
      <c r="AG9" s="201">
        <f>YEAR(B6)</f>
        <v>1900</v>
      </c>
      <c r="AI9" s="196">
        <v>9</v>
      </c>
      <c r="AJ9" s="195" t="s">
        <v>193</v>
      </c>
    </row>
    <row r="10" spans="1:36">
      <c r="A10" s="403" t="s">
        <v>88</v>
      </c>
      <c r="B10" s="403"/>
      <c r="C10" s="193"/>
      <c r="D10" s="193"/>
      <c r="E10" s="193"/>
      <c r="F10" s="203"/>
      <c r="G10" s="193"/>
      <c r="H10" s="193"/>
      <c r="I10" s="194"/>
      <c r="J10" s="194"/>
      <c r="K10" s="194"/>
      <c r="L10" s="194"/>
      <c r="M10" s="194"/>
      <c r="N10" s="194"/>
      <c r="O10" s="194"/>
      <c r="P10" s="194"/>
      <c r="Q10" s="194"/>
      <c r="R10" s="194"/>
      <c r="S10" s="194"/>
      <c r="T10" s="194"/>
      <c r="U10" s="194"/>
      <c r="V10" s="194"/>
      <c r="W10" s="194"/>
      <c r="X10" s="194"/>
      <c r="Y10" s="194"/>
      <c r="Z10" s="194"/>
      <c r="AA10" s="194"/>
      <c r="AB10" s="194"/>
      <c r="AC10" s="194"/>
      <c r="AE10" s="196">
        <v>10</v>
      </c>
      <c r="AF10" s="196" t="s">
        <v>185</v>
      </c>
      <c r="AI10" s="196">
        <v>10</v>
      </c>
      <c r="AJ10" s="195" t="s">
        <v>194</v>
      </c>
    </row>
    <row r="11" spans="1:36">
      <c r="A11" s="403" t="s">
        <v>90</v>
      </c>
      <c r="B11" s="403"/>
      <c r="C11" s="193"/>
      <c r="D11" s="193"/>
      <c r="E11" s="193"/>
      <c r="F11" s="203"/>
      <c r="G11" s="193"/>
      <c r="H11" s="193"/>
      <c r="I11" s="194"/>
      <c r="J11" s="194"/>
      <c r="K11" s="194"/>
      <c r="L11" s="194"/>
      <c r="M11" s="194"/>
      <c r="N11" s="194"/>
      <c r="O11" s="194"/>
      <c r="P11" s="194"/>
      <c r="Q11" s="194"/>
      <c r="R11" s="194"/>
      <c r="S11" s="194"/>
      <c r="T11" s="194"/>
      <c r="U11" s="194"/>
      <c r="V11" s="194"/>
      <c r="W11" s="194"/>
      <c r="X11" s="194"/>
      <c r="Y11" s="194"/>
      <c r="Z11" s="194"/>
      <c r="AA11" s="194"/>
      <c r="AB11" s="194"/>
      <c r="AC11" s="194"/>
      <c r="AE11" s="196">
        <v>11</v>
      </c>
      <c r="AF11" s="196" t="s">
        <v>185</v>
      </c>
      <c r="AI11" s="196">
        <v>11</v>
      </c>
      <c r="AJ11" s="195" t="s">
        <v>195</v>
      </c>
    </row>
    <row r="12" spans="1:36">
      <c r="A12" s="403" t="s">
        <v>91</v>
      </c>
      <c r="B12" s="403"/>
      <c r="C12" s="193"/>
      <c r="D12" s="193"/>
      <c r="E12" s="193"/>
      <c r="F12" s="203"/>
      <c r="G12" s="193"/>
      <c r="H12" s="193"/>
      <c r="I12" s="194"/>
      <c r="J12" s="194"/>
      <c r="K12" s="194"/>
      <c r="L12" s="194"/>
      <c r="M12" s="194"/>
      <c r="N12" s="194"/>
      <c r="O12" s="194"/>
      <c r="P12" s="194"/>
      <c r="Q12" s="194"/>
      <c r="R12" s="194"/>
      <c r="S12" s="194"/>
      <c r="T12" s="194"/>
      <c r="U12" s="194"/>
      <c r="V12" s="194"/>
      <c r="W12" s="194"/>
      <c r="X12" s="194"/>
      <c r="Y12" s="194"/>
      <c r="Z12" s="194"/>
      <c r="AA12" s="194"/>
      <c r="AB12" s="194"/>
      <c r="AC12" s="194"/>
      <c r="AE12" s="196">
        <v>12</v>
      </c>
      <c r="AF12" s="196" t="s">
        <v>185</v>
      </c>
      <c r="AI12" s="196">
        <v>12</v>
      </c>
      <c r="AJ12" s="195" t="s">
        <v>196</v>
      </c>
    </row>
    <row r="13" spans="1:36">
      <c r="A13" s="403" t="s">
        <v>93</v>
      </c>
      <c r="B13" s="403"/>
      <c r="C13" s="193"/>
      <c r="D13" s="193"/>
      <c r="E13" s="193"/>
      <c r="F13" s="203"/>
      <c r="G13" s="193"/>
      <c r="H13" s="193"/>
      <c r="I13" s="194"/>
      <c r="J13" s="194"/>
      <c r="K13" s="194"/>
      <c r="L13" s="194"/>
      <c r="M13" s="194"/>
      <c r="N13" s="194"/>
      <c r="O13" s="194"/>
      <c r="P13" s="194"/>
      <c r="Q13" s="194"/>
      <c r="R13" s="194"/>
      <c r="S13" s="194"/>
      <c r="T13" s="194"/>
      <c r="U13" s="194"/>
      <c r="V13" s="194"/>
      <c r="W13" s="194"/>
      <c r="X13" s="194"/>
      <c r="Y13" s="194"/>
      <c r="Z13" s="194"/>
      <c r="AA13" s="194"/>
      <c r="AB13" s="194"/>
      <c r="AC13" s="194"/>
      <c r="AE13" s="196">
        <v>13</v>
      </c>
      <c r="AF13" s="196" t="s">
        <v>185</v>
      </c>
    </row>
    <row r="14" spans="1:36" ht="22.5" customHeight="1">
      <c r="A14" s="209"/>
      <c r="B14" s="209"/>
      <c r="C14" s="193"/>
      <c r="D14" s="193"/>
      <c r="E14" s="193"/>
      <c r="F14" s="203"/>
      <c r="G14" s="193"/>
      <c r="H14" s="193"/>
      <c r="I14" s="194"/>
      <c r="J14" s="194"/>
      <c r="K14" s="194"/>
      <c r="L14" s="194"/>
      <c r="M14" s="194"/>
      <c r="N14" s="194"/>
      <c r="O14" s="194"/>
      <c r="P14" s="194"/>
      <c r="Q14" s="194"/>
      <c r="R14" s="194"/>
      <c r="S14" s="194"/>
      <c r="T14" s="194"/>
      <c r="U14" s="194"/>
      <c r="V14" s="194"/>
      <c r="W14" s="194"/>
      <c r="X14" s="194"/>
      <c r="Y14" s="194"/>
      <c r="Z14" s="194"/>
      <c r="AA14" s="194"/>
      <c r="AB14" s="194"/>
      <c r="AC14" s="194"/>
      <c r="AE14" s="196">
        <v>14</v>
      </c>
      <c r="AF14" s="196" t="s">
        <v>185</v>
      </c>
    </row>
    <row r="15" spans="1:36" ht="84" customHeight="1">
      <c r="A15" s="404" t="s">
        <v>197</v>
      </c>
      <c r="B15" s="405"/>
      <c r="C15" s="535" t="str">
        <f>Cover!B2</f>
        <v>Engagement of comprehensive architectural and structural consultant for construction of office building cum transit camp at Chennai under SR-II region of POWERGRID</v>
      </c>
      <c r="D15" s="535"/>
      <c r="E15" s="535"/>
      <c r="F15" s="535"/>
      <c r="G15" s="193"/>
      <c r="H15" s="193"/>
      <c r="I15" s="194"/>
      <c r="J15" s="194"/>
      <c r="K15" s="194"/>
      <c r="L15" s="194"/>
      <c r="M15" s="194"/>
      <c r="N15" s="194"/>
      <c r="O15" s="194"/>
      <c r="P15" s="194"/>
      <c r="Q15" s="194"/>
      <c r="R15" s="194"/>
      <c r="S15" s="194"/>
      <c r="T15" s="194"/>
      <c r="U15" s="194"/>
      <c r="V15" s="194"/>
      <c r="W15" s="194"/>
      <c r="X15" s="194"/>
      <c r="Y15" s="194"/>
      <c r="Z15" s="194"/>
      <c r="AA15" s="194"/>
      <c r="AB15" s="194"/>
      <c r="AC15" s="194"/>
      <c r="AE15" s="196">
        <v>15</v>
      </c>
      <c r="AF15" s="196" t="s">
        <v>185</v>
      </c>
    </row>
    <row r="16" spans="1:36" ht="27.75" customHeight="1">
      <c r="A16" s="193" t="s">
        <v>198</v>
      </c>
      <c r="B16" s="193"/>
      <c r="C16" s="203"/>
      <c r="D16" s="203"/>
      <c r="E16" s="203"/>
      <c r="F16" s="203"/>
      <c r="G16" s="193"/>
      <c r="H16" s="193"/>
      <c r="I16" s="194"/>
      <c r="J16" s="194"/>
      <c r="K16" s="194"/>
      <c r="L16" s="194"/>
      <c r="M16" s="194"/>
      <c r="N16" s="194"/>
      <c r="O16" s="194"/>
      <c r="P16" s="194"/>
      <c r="Q16" s="194"/>
      <c r="R16" s="194"/>
      <c r="S16" s="194"/>
      <c r="T16" s="194"/>
      <c r="U16" s="194"/>
      <c r="V16" s="194"/>
      <c r="W16" s="194"/>
      <c r="X16" s="194"/>
      <c r="Y16" s="194"/>
      <c r="Z16" s="194"/>
      <c r="AA16" s="194"/>
      <c r="AB16" s="194"/>
      <c r="AC16" s="194"/>
      <c r="AE16" s="196">
        <v>16</v>
      </c>
      <c r="AF16" s="196" t="s">
        <v>185</v>
      </c>
    </row>
    <row r="17" spans="1:41" ht="100.5" customHeight="1">
      <c r="A17" s="405">
        <v>1</v>
      </c>
      <c r="B17" s="518" t="str">
        <f>Z17 &amp;AB17 &amp; AC17 &amp; AA17</f>
        <v>In continuation of Techno commercial part of our Bid, we hereby submit the price schedules of the Bid, both of which shall be read together and in conjunction with each other, and shall be construed as an integral part of our Bid. Accordingly, we the undersigned, offer to design, manufacture, test, deliver,  under the above-named package in full conformity with the said Bidding Documents  as may be determined in accordance with the terms and conditions of the Bidding Documents.</v>
      </c>
      <c r="C17" s="518"/>
      <c r="D17" s="518"/>
      <c r="E17" s="518"/>
      <c r="F17" s="518"/>
      <c r="G17" s="193"/>
      <c r="H17" s="193"/>
      <c r="I17" s="194"/>
      <c r="J17" s="194"/>
      <c r="K17" s="194"/>
      <c r="L17" s="194"/>
      <c r="M17" s="194"/>
      <c r="N17" s="194"/>
      <c r="O17" s="194"/>
      <c r="P17" s="194"/>
      <c r="Q17" s="194"/>
      <c r="R17" s="194"/>
      <c r="S17" s="194"/>
      <c r="T17" s="194"/>
      <c r="U17" s="194"/>
      <c r="V17" s="194"/>
      <c r="W17" s="194"/>
      <c r="X17" s="194"/>
      <c r="Y17" s="194"/>
      <c r="Z17" s="326" t="s">
        <v>199</v>
      </c>
      <c r="AA17" s="321" t="s">
        <v>200</v>
      </c>
      <c r="AB17" s="204"/>
      <c r="AC17" s="205"/>
      <c r="AE17" s="196">
        <v>17</v>
      </c>
      <c r="AF17" s="196" t="s">
        <v>185</v>
      </c>
    </row>
    <row r="18" spans="1:41" ht="39" customHeight="1">
      <c r="A18" s="193"/>
      <c r="B18" s="536" t="s">
        <v>201</v>
      </c>
      <c r="C18" s="536"/>
      <c r="D18" s="536"/>
      <c r="E18" s="536"/>
      <c r="F18" s="536"/>
      <c r="G18" s="193"/>
      <c r="H18" s="193"/>
      <c r="I18" s="194"/>
      <c r="J18" s="194"/>
      <c r="K18" s="194"/>
      <c r="L18" s="194"/>
      <c r="M18" s="194"/>
      <c r="N18" s="194"/>
      <c r="O18" s="194"/>
      <c r="P18" s="194"/>
      <c r="Q18" s="194"/>
      <c r="R18" s="194"/>
      <c r="S18" s="194"/>
      <c r="T18" s="194"/>
      <c r="U18" s="194"/>
      <c r="V18" s="194"/>
      <c r="W18" s="194"/>
      <c r="X18" s="194"/>
      <c r="Y18" s="194"/>
      <c r="Z18" s="194"/>
      <c r="AA18" s="194"/>
      <c r="AB18" s="194"/>
      <c r="AC18" s="194"/>
      <c r="AE18" s="196">
        <v>18</v>
      </c>
      <c r="AF18" s="196" t="s">
        <v>185</v>
      </c>
    </row>
    <row r="19" spans="1:41" s="198" customFormat="1" ht="27.75" customHeight="1">
      <c r="A19" s="406">
        <v>2</v>
      </c>
      <c r="B19" s="531" t="s">
        <v>202</v>
      </c>
      <c r="C19" s="531"/>
      <c r="D19" s="531"/>
      <c r="E19" s="531"/>
      <c r="F19" s="531"/>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206"/>
      <c r="AE19" s="196">
        <v>19</v>
      </c>
      <c r="AF19" s="196" t="s">
        <v>185</v>
      </c>
      <c r="AG19" s="206"/>
      <c r="AH19" s="206"/>
      <c r="AI19" s="206"/>
      <c r="AJ19" s="206"/>
      <c r="AK19" s="206"/>
      <c r="AL19" s="206"/>
      <c r="AM19" s="206"/>
      <c r="AN19" s="206"/>
      <c r="AO19" s="206"/>
    </row>
    <row r="20" spans="1:41" ht="39.75" customHeight="1">
      <c r="A20" s="405">
        <v>2.1</v>
      </c>
      <c r="B20" s="518" t="s">
        <v>203</v>
      </c>
      <c r="C20" s="518"/>
      <c r="D20" s="518"/>
      <c r="E20" s="518"/>
      <c r="F20" s="518"/>
      <c r="G20" s="193"/>
      <c r="H20" s="193"/>
      <c r="I20" s="194"/>
      <c r="J20" s="194"/>
      <c r="K20" s="194"/>
      <c r="L20" s="194"/>
      <c r="M20" s="194"/>
      <c r="N20" s="194"/>
      <c r="O20" s="194"/>
      <c r="P20" s="194"/>
      <c r="Q20" s="194"/>
      <c r="R20" s="194"/>
      <c r="S20" s="194"/>
      <c r="T20" s="194"/>
      <c r="U20" s="194"/>
      <c r="V20" s="194"/>
      <c r="W20" s="194"/>
      <c r="X20" s="194"/>
      <c r="Y20" s="194"/>
      <c r="Z20" s="194"/>
      <c r="AA20" s="194"/>
      <c r="AB20" s="194"/>
      <c r="AC20" s="194"/>
      <c r="AE20" s="196">
        <v>20</v>
      </c>
      <c r="AF20" s="196" t="s">
        <v>185</v>
      </c>
    </row>
    <row r="21" spans="1:41" ht="36.75" customHeight="1">
      <c r="A21" s="193"/>
      <c r="B21" s="515" t="s">
        <v>204</v>
      </c>
      <c r="C21" s="515"/>
      <c r="D21" s="517" t="s">
        <v>205</v>
      </c>
      <c r="E21" s="518"/>
      <c r="F21" s="518"/>
      <c r="G21" s="193"/>
      <c r="H21" s="193"/>
      <c r="I21" s="194"/>
      <c r="J21" s="194"/>
      <c r="K21" s="194"/>
      <c r="L21" s="194"/>
      <c r="M21" s="194"/>
      <c r="N21" s="194"/>
      <c r="O21" s="194"/>
      <c r="P21" s="194"/>
      <c r="Q21" s="194"/>
      <c r="R21" s="194"/>
      <c r="S21" s="194"/>
      <c r="T21" s="194"/>
      <c r="U21" s="194"/>
      <c r="V21" s="194"/>
      <c r="W21" s="194"/>
      <c r="X21" s="194"/>
      <c r="Y21" s="194"/>
      <c r="Z21" s="194"/>
      <c r="AA21" s="194"/>
      <c r="AB21" s="194"/>
      <c r="AC21" s="194"/>
      <c r="AE21" s="196">
        <v>21</v>
      </c>
      <c r="AF21" s="196" t="s">
        <v>178</v>
      </c>
    </row>
    <row r="22" spans="1:41" ht="33" hidden="1" customHeight="1">
      <c r="A22" s="193"/>
      <c r="B22" s="515" t="s">
        <v>206</v>
      </c>
      <c r="C22" s="515"/>
      <c r="D22" s="322" t="s">
        <v>207</v>
      </c>
      <c r="E22" s="404"/>
      <c r="F22" s="404"/>
      <c r="G22" s="193"/>
      <c r="H22" s="193"/>
      <c r="I22" s="194"/>
      <c r="J22" s="194"/>
      <c r="K22" s="194"/>
      <c r="L22" s="194"/>
      <c r="M22" s="194"/>
      <c r="N22" s="194"/>
      <c r="O22" s="194"/>
      <c r="P22" s="194"/>
      <c r="Q22" s="194"/>
      <c r="R22" s="194"/>
      <c r="S22" s="194"/>
      <c r="T22" s="194"/>
      <c r="U22" s="194"/>
      <c r="V22" s="194"/>
      <c r="W22" s="194"/>
      <c r="X22" s="194"/>
      <c r="Y22" s="194"/>
      <c r="Z22" s="194"/>
      <c r="AA22" s="194"/>
      <c r="AB22" s="194"/>
      <c r="AC22" s="194"/>
      <c r="AE22" s="196">
        <v>22</v>
      </c>
      <c r="AF22" s="196" t="s">
        <v>185</v>
      </c>
    </row>
    <row r="23" spans="1:41" ht="27.95" hidden="1" customHeight="1">
      <c r="A23" s="193"/>
      <c r="B23" s="516" t="s">
        <v>208</v>
      </c>
      <c r="C23" s="515"/>
      <c r="D23" s="404" t="s">
        <v>209</v>
      </c>
      <c r="E23" s="404"/>
      <c r="F23" s="404"/>
      <c r="G23" s="193"/>
      <c r="H23" s="193"/>
      <c r="I23" s="194"/>
      <c r="J23" s="194"/>
      <c r="K23" s="194"/>
      <c r="L23" s="194"/>
      <c r="M23" s="194"/>
      <c r="N23" s="194"/>
      <c r="O23" s="194"/>
      <c r="P23" s="194"/>
      <c r="Q23" s="194"/>
      <c r="R23" s="194"/>
      <c r="S23" s="194"/>
      <c r="T23" s="194"/>
      <c r="U23" s="194"/>
      <c r="V23" s="194"/>
      <c r="W23" s="194"/>
      <c r="X23" s="194"/>
      <c r="Y23" s="194"/>
      <c r="Z23" s="194"/>
      <c r="AA23" s="194"/>
      <c r="AB23" s="194"/>
      <c r="AC23" s="194"/>
      <c r="AE23" s="196">
        <v>24</v>
      </c>
      <c r="AF23" s="196" t="s">
        <v>185</v>
      </c>
    </row>
    <row r="24" spans="1:41" ht="27.95" customHeight="1">
      <c r="A24" s="193"/>
      <c r="B24" s="515" t="s">
        <v>210</v>
      </c>
      <c r="C24" s="515"/>
      <c r="D24" s="404" t="s">
        <v>211</v>
      </c>
      <c r="E24" s="404"/>
      <c r="F24" s="404"/>
      <c r="G24" s="193"/>
      <c r="H24" s="193"/>
      <c r="I24" s="194"/>
      <c r="J24" s="194"/>
      <c r="K24" s="194"/>
      <c r="L24" s="194"/>
      <c r="M24" s="194"/>
      <c r="N24" s="194"/>
      <c r="O24" s="194"/>
      <c r="P24" s="194"/>
      <c r="Q24" s="194"/>
      <c r="R24" s="194"/>
      <c r="S24" s="194"/>
      <c r="T24" s="194"/>
      <c r="U24" s="194"/>
      <c r="V24" s="194"/>
      <c r="W24" s="194"/>
      <c r="X24" s="194"/>
      <c r="Y24" s="194"/>
      <c r="Z24" s="194"/>
      <c r="AA24" s="194"/>
      <c r="AB24" s="194"/>
      <c r="AC24" s="194"/>
      <c r="AE24" s="196">
        <v>25</v>
      </c>
      <c r="AF24" s="196" t="s">
        <v>185</v>
      </c>
    </row>
    <row r="25" spans="1:41" ht="27.95" customHeight="1">
      <c r="A25" s="193"/>
      <c r="B25" s="515" t="s">
        <v>212</v>
      </c>
      <c r="C25" s="515"/>
      <c r="D25" s="404" t="s">
        <v>213</v>
      </c>
      <c r="E25" s="404"/>
      <c r="F25" s="404"/>
      <c r="G25" s="193"/>
      <c r="H25" s="193"/>
      <c r="I25" s="194"/>
      <c r="J25" s="194"/>
      <c r="K25" s="194"/>
      <c r="L25" s="194"/>
      <c r="M25" s="194"/>
      <c r="N25" s="194"/>
      <c r="O25" s="194"/>
      <c r="P25" s="194"/>
      <c r="Q25" s="194"/>
      <c r="R25" s="194"/>
      <c r="S25" s="194"/>
      <c r="T25" s="194"/>
      <c r="U25" s="194"/>
      <c r="V25" s="194"/>
      <c r="W25" s="194"/>
      <c r="X25" s="194"/>
      <c r="Y25" s="194"/>
      <c r="Z25" s="194"/>
      <c r="AA25" s="194"/>
      <c r="AB25" s="194"/>
      <c r="AC25" s="194"/>
      <c r="AE25" s="196">
        <v>26</v>
      </c>
      <c r="AF25" s="196" t="s">
        <v>185</v>
      </c>
    </row>
    <row r="26" spans="1:41" ht="27.95" hidden="1" customHeight="1">
      <c r="A26" s="193"/>
      <c r="B26" s="515" t="s">
        <v>214</v>
      </c>
      <c r="C26" s="515"/>
      <c r="D26" s="404" t="s">
        <v>215</v>
      </c>
      <c r="E26" s="404"/>
      <c r="F26" s="404"/>
      <c r="G26" s="193"/>
      <c r="H26" s="193"/>
      <c r="I26" s="194"/>
      <c r="J26" s="194"/>
      <c r="K26" s="194"/>
      <c r="L26" s="194"/>
      <c r="M26" s="194"/>
      <c r="N26" s="194"/>
      <c r="O26" s="194"/>
      <c r="P26" s="194"/>
      <c r="Q26" s="194"/>
      <c r="R26" s="194"/>
      <c r="S26" s="194"/>
      <c r="T26" s="194"/>
      <c r="U26" s="194"/>
      <c r="V26" s="194"/>
      <c r="W26" s="194"/>
      <c r="X26" s="194"/>
      <c r="Y26" s="194"/>
      <c r="Z26" s="194"/>
      <c r="AA26" s="194"/>
      <c r="AB26" s="194"/>
      <c r="AC26" s="194"/>
      <c r="AE26" s="196">
        <v>27</v>
      </c>
      <c r="AF26" s="196" t="s">
        <v>185</v>
      </c>
    </row>
    <row r="27" spans="1:41" ht="87" customHeight="1">
      <c r="A27" s="407">
        <v>2.2000000000000002</v>
      </c>
      <c r="B27" s="518" t="s">
        <v>216</v>
      </c>
      <c r="C27" s="518"/>
      <c r="D27" s="518"/>
      <c r="E27" s="518"/>
      <c r="F27" s="518"/>
      <c r="G27" s="193"/>
      <c r="H27" s="193"/>
      <c r="I27" s="194"/>
      <c r="J27" s="194"/>
      <c r="K27" s="194"/>
      <c r="L27" s="194"/>
      <c r="M27" s="194"/>
      <c r="N27" s="194"/>
      <c r="O27" s="194"/>
      <c r="P27" s="194"/>
      <c r="Q27" s="194"/>
      <c r="R27" s="194"/>
      <c r="S27" s="194"/>
      <c r="T27" s="194"/>
      <c r="U27" s="194"/>
      <c r="V27" s="194"/>
      <c r="W27" s="194"/>
      <c r="X27" s="194"/>
      <c r="Y27" s="194"/>
      <c r="Z27" s="194"/>
      <c r="AA27" s="194"/>
      <c r="AB27" s="194"/>
      <c r="AC27" s="194"/>
      <c r="AE27" s="196">
        <v>28</v>
      </c>
      <c r="AF27" s="196" t="s">
        <v>185</v>
      </c>
    </row>
    <row r="28" spans="1:41" ht="52.5" customHeight="1">
      <c r="A28" s="407">
        <v>2.2999999999999998</v>
      </c>
      <c r="B28" s="517" t="s">
        <v>217</v>
      </c>
      <c r="C28" s="518"/>
      <c r="D28" s="518"/>
      <c r="E28" s="518"/>
      <c r="F28" s="518"/>
      <c r="G28" s="193"/>
      <c r="H28" s="193"/>
      <c r="I28" s="194"/>
      <c r="J28" s="194"/>
      <c r="K28" s="194"/>
      <c r="L28" s="194"/>
      <c r="M28" s="194"/>
      <c r="N28" s="194"/>
      <c r="O28" s="194"/>
      <c r="P28" s="194"/>
      <c r="Q28" s="194"/>
      <c r="R28" s="194"/>
      <c r="S28" s="194"/>
      <c r="T28" s="194"/>
      <c r="U28" s="194"/>
      <c r="V28" s="194"/>
      <c r="W28" s="194"/>
      <c r="X28" s="194"/>
      <c r="Y28" s="194"/>
      <c r="Z28" s="194"/>
      <c r="AA28" s="194"/>
      <c r="AB28" s="194"/>
      <c r="AC28" s="194"/>
      <c r="AE28" s="196">
        <v>29</v>
      </c>
      <c r="AF28" s="196" t="s">
        <v>185</v>
      </c>
    </row>
    <row r="29" spans="1:41" ht="146.25" customHeight="1">
      <c r="A29" s="407">
        <v>2.4</v>
      </c>
      <c r="B29" s="518" t="s">
        <v>218</v>
      </c>
      <c r="C29" s="518"/>
      <c r="D29" s="518"/>
      <c r="E29" s="518"/>
      <c r="F29" s="518"/>
      <c r="G29" s="193"/>
      <c r="H29" s="193"/>
      <c r="I29" s="194"/>
      <c r="J29" s="194"/>
      <c r="K29" s="194"/>
      <c r="L29" s="194"/>
      <c r="M29" s="194"/>
      <c r="N29" s="194"/>
      <c r="O29" s="194"/>
      <c r="P29" s="194"/>
      <c r="Q29" s="194"/>
      <c r="R29" s="194"/>
      <c r="S29" s="194"/>
      <c r="T29" s="194"/>
      <c r="U29" s="194"/>
      <c r="V29" s="194"/>
      <c r="W29" s="194"/>
      <c r="X29" s="194"/>
      <c r="Y29" s="194"/>
      <c r="Z29" s="194"/>
      <c r="AA29" s="194"/>
      <c r="AB29" s="194"/>
      <c r="AC29" s="194"/>
      <c r="AE29" s="196">
        <v>30</v>
      </c>
      <c r="AF29" s="196" t="s">
        <v>185</v>
      </c>
    </row>
    <row r="30" spans="1:41" ht="72.75" customHeight="1">
      <c r="A30" s="407">
        <v>2.5</v>
      </c>
      <c r="B30" s="518" t="s">
        <v>219</v>
      </c>
      <c r="C30" s="518"/>
      <c r="D30" s="518"/>
      <c r="E30" s="518"/>
      <c r="F30" s="518"/>
      <c r="G30" s="193"/>
      <c r="H30" s="193"/>
      <c r="I30" s="194"/>
      <c r="J30" s="194"/>
      <c r="K30" s="194"/>
      <c r="L30" s="194"/>
      <c r="M30" s="194"/>
      <c r="N30" s="194"/>
      <c r="O30" s="194"/>
      <c r="P30" s="194"/>
      <c r="Q30" s="194"/>
      <c r="R30" s="194"/>
      <c r="S30" s="194"/>
      <c r="T30" s="194"/>
      <c r="U30" s="194"/>
      <c r="V30" s="194"/>
      <c r="W30" s="194"/>
      <c r="X30" s="194"/>
      <c r="Y30" s="194"/>
      <c r="Z30" s="194"/>
      <c r="AA30" s="194"/>
      <c r="AB30" s="194"/>
      <c r="AC30" s="194"/>
      <c r="AE30" s="196">
        <v>31</v>
      </c>
      <c r="AF30" s="196" t="s">
        <v>178</v>
      </c>
    </row>
    <row r="31" spans="1:41" ht="69.75" customHeight="1">
      <c r="A31" s="405">
        <v>3</v>
      </c>
      <c r="B31" s="518" t="s">
        <v>220</v>
      </c>
      <c r="C31" s="518"/>
      <c r="D31" s="518"/>
      <c r="E31" s="518"/>
      <c r="F31" s="518"/>
      <c r="G31" s="193"/>
      <c r="H31" s="193"/>
      <c r="I31" s="194"/>
      <c r="J31" s="194"/>
      <c r="K31" s="194"/>
      <c r="L31" s="194"/>
      <c r="M31" s="194"/>
      <c r="N31" s="194"/>
      <c r="O31" s="194"/>
      <c r="P31" s="194"/>
      <c r="Q31" s="194"/>
      <c r="R31" s="194"/>
      <c r="S31" s="194"/>
      <c r="T31" s="194"/>
      <c r="U31" s="194"/>
      <c r="V31" s="194"/>
      <c r="W31" s="194"/>
      <c r="X31" s="194"/>
      <c r="Y31" s="194"/>
      <c r="Z31" s="194"/>
      <c r="AA31" s="194"/>
      <c r="AB31" s="194"/>
      <c r="AC31" s="194"/>
    </row>
    <row r="32" spans="1:41" ht="70.5" customHeight="1">
      <c r="A32" s="405">
        <v>3.1</v>
      </c>
      <c r="B32" s="519" t="s">
        <v>221</v>
      </c>
      <c r="C32" s="519"/>
      <c r="D32" s="519"/>
      <c r="E32" s="519"/>
      <c r="F32" s="519"/>
      <c r="G32" s="193"/>
      <c r="H32" s="193"/>
      <c r="I32" s="194"/>
      <c r="J32" s="194"/>
      <c r="K32" s="194"/>
      <c r="L32" s="194"/>
      <c r="M32" s="194"/>
      <c r="N32" s="194"/>
      <c r="O32" s="194"/>
      <c r="P32" s="194"/>
      <c r="Q32" s="194"/>
      <c r="R32" s="194"/>
      <c r="S32" s="194"/>
      <c r="T32" s="194"/>
      <c r="U32" s="194"/>
      <c r="V32" s="194"/>
      <c r="W32" s="194"/>
      <c r="X32" s="194"/>
      <c r="Y32" s="194"/>
      <c r="Z32" s="194"/>
      <c r="AA32" s="194"/>
      <c r="AB32" s="194"/>
      <c r="AC32" s="194"/>
    </row>
    <row r="33" spans="1:29" ht="75" customHeight="1">
      <c r="A33" s="407">
        <v>3.2</v>
      </c>
      <c r="B33" s="517" t="s">
        <v>222</v>
      </c>
      <c r="C33" s="518"/>
      <c r="D33" s="518"/>
      <c r="E33" s="518"/>
      <c r="F33" s="518"/>
      <c r="G33" s="193"/>
      <c r="H33" s="193"/>
      <c r="I33" s="194"/>
      <c r="J33" s="194"/>
      <c r="K33" s="194"/>
      <c r="L33" s="194"/>
      <c r="M33" s="194"/>
      <c r="N33" s="194"/>
      <c r="O33" s="194"/>
      <c r="P33" s="194"/>
      <c r="Q33" s="194"/>
      <c r="R33" s="194"/>
      <c r="S33" s="194"/>
      <c r="T33" s="194"/>
      <c r="U33" s="194"/>
      <c r="V33" s="194"/>
      <c r="W33" s="194"/>
      <c r="X33" s="194"/>
      <c r="Y33" s="194"/>
      <c r="Z33" s="194"/>
      <c r="AA33" s="194"/>
      <c r="AB33" s="194"/>
      <c r="AC33" s="194"/>
    </row>
    <row r="34" spans="1:29" ht="19.5" customHeight="1">
      <c r="A34" s="407"/>
      <c r="B34" s="518"/>
      <c r="C34" s="518"/>
      <c r="D34" s="518"/>
      <c r="E34" s="518"/>
      <c r="F34" s="518"/>
      <c r="G34" s="193"/>
      <c r="H34" s="193"/>
      <c r="I34" s="194"/>
      <c r="J34" s="194"/>
      <c r="K34" s="194"/>
      <c r="L34" s="194"/>
      <c r="M34" s="194"/>
      <c r="N34" s="194"/>
      <c r="O34" s="194"/>
      <c r="P34" s="194"/>
      <c r="Q34" s="194"/>
      <c r="R34" s="194"/>
      <c r="S34" s="194"/>
      <c r="T34" s="194"/>
      <c r="U34" s="194"/>
      <c r="V34" s="194"/>
      <c r="W34" s="194"/>
      <c r="X34" s="194"/>
      <c r="Y34" s="194"/>
      <c r="Z34" s="194"/>
      <c r="AA34" s="194"/>
      <c r="AB34" s="194"/>
      <c r="AC34" s="194"/>
    </row>
    <row r="35" spans="1:29" ht="49.5" customHeight="1">
      <c r="A35" s="407">
        <v>3.3</v>
      </c>
      <c r="B35" s="517" t="s">
        <v>223</v>
      </c>
      <c r="C35" s="518"/>
      <c r="D35" s="518"/>
      <c r="E35" s="518"/>
      <c r="F35" s="518"/>
      <c r="G35" s="193"/>
      <c r="H35" s="193"/>
      <c r="I35" s="194"/>
      <c r="J35" s="194"/>
      <c r="K35" s="194"/>
      <c r="L35" s="194"/>
      <c r="M35" s="194"/>
      <c r="N35" s="194"/>
      <c r="O35" s="194"/>
      <c r="P35" s="194"/>
      <c r="Q35" s="194"/>
      <c r="R35" s="194"/>
      <c r="S35" s="194"/>
      <c r="T35" s="194"/>
      <c r="U35" s="194"/>
      <c r="V35" s="194"/>
      <c r="W35" s="194"/>
      <c r="X35" s="194"/>
      <c r="Y35" s="194"/>
      <c r="Z35" s="194"/>
      <c r="AA35" s="194"/>
      <c r="AB35" s="194"/>
      <c r="AC35" s="194"/>
    </row>
    <row r="36" spans="1:29" ht="24" customHeight="1">
      <c r="A36" s="407"/>
      <c r="B36" s="518"/>
      <c r="C36" s="518"/>
      <c r="D36" s="518"/>
      <c r="E36" s="518"/>
      <c r="F36" s="518"/>
      <c r="G36" s="193"/>
      <c r="H36" s="193"/>
      <c r="I36" s="194"/>
      <c r="J36" s="194"/>
      <c r="K36" s="194"/>
      <c r="L36" s="194"/>
      <c r="M36" s="194"/>
      <c r="N36" s="194"/>
      <c r="O36" s="194"/>
      <c r="P36" s="194"/>
      <c r="Q36" s="194"/>
      <c r="R36" s="194"/>
      <c r="S36" s="194"/>
      <c r="T36" s="194"/>
      <c r="U36" s="194"/>
      <c r="V36" s="194"/>
      <c r="W36" s="194"/>
      <c r="X36" s="194"/>
      <c r="Y36" s="194"/>
      <c r="Z36" s="194"/>
      <c r="AA36" s="194"/>
      <c r="AB36" s="194"/>
      <c r="AC36" s="194"/>
    </row>
    <row r="37" spans="1:29" ht="84" hidden="1" customHeight="1">
      <c r="A37" s="405">
        <v>4</v>
      </c>
      <c r="B37" s="524" t="s">
        <v>224</v>
      </c>
      <c r="C37" s="524"/>
      <c r="D37" s="524"/>
      <c r="E37" s="524"/>
      <c r="F37" s="524"/>
      <c r="G37" s="193"/>
      <c r="H37" s="193"/>
      <c r="I37" s="194"/>
      <c r="J37" s="194"/>
      <c r="K37" s="194"/>
      <c r="L37" s="194"/>
      <c r="M37" s="194"/>
      <c r="N37" s="194"/>
      <c r="O37" s="194"/>
      <c r="P37" s="194"/>
      <c r="Q37" s="194"/>
      <c r="R37" s="194"/>
      <c r="S37" s="194"/>
      <c r="T37" s="194"/>
      <c r="U37" s="194"/>
      <c r="V37" s="194"/>
      <c r="W37" s="194"/>
      <c r="X37" s="194"/>
      <c r="Y37" s="194"/>
      <c r="Z37" s="194"/>
      <c r="AA37" s="194"/>
      <c r="AB37" s="194"/>
      <c r="AC37" s="194"/>
    </row>
    <row r="38" spans="1:29" ht="99.75" customHeight="1">
      <c r="A38" s="405">
        <v>5</v>
      </c>
      <c r="B38" s="518" t="s">
        <v>225</v>
      </c>
      <c r="C38" s="518"/>
      <c r="D38" s="518"/>
      <c r="E38" s="518"/>
      <c r="F38" s="518"/>
      <c r="G38" s="193"/>
      <c r="H38" s="193"/>
      <c r="I38" s="194"/>
      <c r="J38" s="194"/>
      <c r="K38" s="194"/>
      <c r="L38" s="194"/>
      <c r="M38" s="194"/>
      <c r="N38" s="194"/>
      <c r="O38" s="194"/>
      <c r="P38" s="194"/>
      <c r="Q38" s="194"/>
      <c r="R38" s="194"/>
      <c r="S38" s="194"/>
      <c r="T38" s="194"/>
      <c r="U38" s="194"/>
      <c r="V38" s="194"/>
      <c r="W38" s="194"/>
      <c r="X38" s="194"/>
      <c r="Y38" s="194"/>
      <c r="Z38" s="194"/>
      <c r="AA38" s="194"/>
      <c r="AB38" s="194"/>
      <c r="AC38" s="194"/>
    </row>
    <row r="39" spans="1:29" ht="30" hidden="1" customHeight="1">
      <c r="A39" s="193"/>
      <c r="B39" s="1" t="str">
        <f>IF(ISERROR("Dated this " &amp; AG6 &amp; LOOKUP(AG6,AE1:AE30,AF1:AF30) &amp; " day of " &amp; AG8 &amp; " " &amp;AG9), "", "Dated this " &amp; AG6 &amp; LOOKUP(AG6,AE1:AE30,AF1:AF30) &amp; " day of " &amp; AG8 &amp; " " &amp;AG9)</f>
        <v/>
      </c>
      <c r="C39" s="1"/>
      <c r="D39" s="1"/>
      <c r="E39" s="400"/>
      <c r="F39" s="400"/>
      <c r="G39" s="193"/>
      <c r="H39" s="193"/>
      <c r="I39" s="194"/>
      <c r="J39" s="194"/>
      <c r="K39" s="194"/>
      <c r="L39" s="194"/>
      <c r="M39" s="194"/>
      <c r="N39" s="194"/>
      <c r="O39" s="194"/>
      <c r="P39" s="194"/>
      <c r="Q39" s="194"/>
      <c r="R39" s="194"/>
      <c r="S39" s="194"/>
      <c r="T39" s="194"/>
      <c r="U39" s="194"/>
      <c r="V39" s="194"/>
      <c r="W39" s="194"/>
      <c r="X39" s="194"/>
      <c r="Y39" s="194"/>
      <c r="Z39" s="194"/>
      <c r="AA39" s="194"/>
      <c r="AB39" s="194"/>
      <c r="AC39" s="194"/>
    </row>
    <row r="40" spans="1:29" ht="30" customHeight="1">
      <c r="A40" s="193"/>
      <c r="B40" s="1" t="s">
        <v>226</v>
      </c>
      <c r="C40" s="24"/>
      <c r="D40" s="5"/>
      <c r="E40" s="5"/>
      <c r="F40" s="5"/>
      <c r="G40" s="193"/>
      <c r="H40" s="193"/>
      <c r="I40" s="194"/>
      <c r="J40" s="194"/>
      <c r="K40" s="194"/>
      <c r="L40" s="194"/>
      <c r="M40" s="194"/>
      <c r="N40" s="194"/>
      <c r="O40" s="194"/>
      <c r="P40" s="194"/>
      <c r="Q40" s="194"/>
      <c r="R40" s="194"/>
      <c r="S40" s="194"/>
      <c r="T40" s="194"/>
      <c r="U40" s="194"/>
      <c r="V40" s="194"/>
      <c r="W40" s="194"/>
      <c r="X40" s="194"/>
      <c r="Y40" s="194"/>
      <c r="Z40" s="194"/>
      <c r="AA40" s="194"/>
      <c r="AB40" s="194"/>
      <c r="AC40" s="194"/>
    </row>
    <row r="41" spans="1:29" ht="30" customHeight="1">
      <c r="A41" s="193"/>
      <c r="B41" s="408"/>
      <c r="C41" s="5"/>
      <c r="D41" s="5"/>
      <c r="E41" s="1"/>
      <c r="F41" s="188" t="s">
        <v>227</v>
      </c>
      <c r="G41" s="193"/>
      <c r="H41" s="193"/>
      <c r="I41" s="194"/>
      <c r="J41" s="194"/>
      <c r="K41" s="194"/>
      <c r="L41" s="194"/>
      <c r="M41" s="194"/>
      <c r="N41" s="194"/>
      <c r="O41" s="194"/>
      <c r="P41" s="194"/>
      <c r="Q41" s="194"/>
      <c r="R41" s="194"/>
      <c r="S41" s="194"/>
      <c r="T41" s="194"/>
      <c r="U41" s="194"/>
      <c r="V41" s="194"/>
      <c r="W41" s="194"/>
      <c r="X41" s="194"/>
      <c r="Y41" s="194"/>
      <c r="Z41" s="194"/>
      <c r="AA41" s="194"/>
      <c r="AB41" s="194"/>
      <c r="AC41" s="194"/>
    </row>
    <row r="42" spans="1:29" ht="30" customHeight="1">
      <c r="A42" s="193"/>
      <c r="B42" s="408"/>
      <c r="C42" s="5"/>
      <c r="D42" s="1"/>
      <c r="E42" s="1"/>
      <c r="F42" s="188">
        <f>'Names of Bidder'!D9</f>
        <v>0</v>
      </c>
      <c r="G42" s="193"/>
      <c r="H42" s="193"/>
      <c r="I42" s="194"/>
      <c r="J42" s="194"/>
      <c r="K42" s="194"/>
      <c r="L42" s="194"/>
      <c r="M42" s="194"/>
      <c r="N42" s="194"/>
      <c r="O42" s="194"/>
      <c r="P42" s="194"/>
      <c r="Q42" s="194"/>
      <c r="R42" s="194"/>
      <c r="S42" s="194"/>
      <c r="T42" s="194"/>
      <c r="U42" s="194"/>
      <c r="V42" s="194"/>
      <c r="W42" s="194"/>
      <c r="X42" s="194"/>
      <c r="Y42" s="194"/>
      <c r="Z42" s="194"/>
      <c r="AA42" s="194"/>
      <c r="AB42" s="194"/>
      <c r="AC42" s="194"/>
    </row>
    <row r="43" spans="1:29" ht="30" customHeight="1">
      <c r="A43" s="194"/>
      <c r="B43" s="194"/>
      <c r="C43" s="207"/>
      <c r="D43" s="194"/>
      <c r="E43" s="208" t="s">
        <v>228</v>
      </c>
      <c r="F43" s="209"/>
      <c r="G43" s="193"/>
      <c r="H43" s="193"/>
      <c r="I43" s="194"/>
      <c r="J43" s="194"/>
      <c r="K43" s="194"/>
      <c r="L43" s="194"/>
      <c r="M43" s="194"/>
      <c r="N43" s="194"/>
      <c r="O43" s="194"/>
      <c r="P43" s="194"/>
      <c r="Q43" s="194"/>
      <c r="R43" s="194"/>
      <c r="S43" s="194"/>
      <c r="T43" s="194"/>
      <c r="U43" s="194"/>
      <c r="V43" s="194"/>
      <c r="W43" s="194"/>
      <c r="X43" s="194"/>
      <c r="Y43" s="194"/>
      <c r="Z43" s="194"/>
      <c r="AA43" s="194"/>
      <c r="AB43" s="194"/>
      <c r="AC43" s="194"/>
    </row>
    <row r="44" spans="1:29" ht="30" customHeight="1">
      <c r="A44" s="210" t="s">
        <v>229</v>
      </c>
      <c r="B44" s="525">
        <f>'Names of Bidder'!D33</f>
        <v>0</v>
      </c>
      <c r="C44" s="525"/>
      <c r="D44" s="194"/>
      <c r="E44" s="208" t="s">
        <v>230</v>
      </c>
      <c r="F44" s="211">
        <f>'Names of Bidder'!D26</f>
        <v>0</v>
      </c>
      <c r="G44" s="193"/>
      <c r="H44" s="193"/>
      <c r="I44" s="194"/>
      <c r="J44" s="194"/>
      <c r="K44" s="194"/>
      <c r="L44" s="194"/>
      <c r="M44" s="194"/>
      <c r="N44" s="194"/>
      <c r="O44" s="194"/>
      <c r="P44" s="194"/>
      <c r="Q44" s="194"/>
      <c r="R44" s="194"/>
      <c r="S44" s="194"/>
      <c r="T44" s="194"/>
      <c r="U44" s="194"/>
      <c r="V44" s="194"/>
      <c r="W44" s="194"/>
      <c r="X44" s="194"/>
      <c r="Y44" s="194"/>
      <c r="Z44" s="194"/>
      <c r="AA44" s="194"/>
      <c r="AB44" s="194"/>
      <c r="AC44" s="194"/>
    </row>
    <row r="45" spans="1:29" ht="30" customHeight="1">
      <c r="A45" s="210" t="s">
        <v>231</v>
      </c>
      <c r="B45" s="211">
        <f>'Names of Bidder'!D34</f>
        <v>0</v>
      </c>
      <c r="C45" s="212"/>
      <c r="D45" s="194"/>
      <c r="E45" s="208" t="s">
        <v>232</v>
      </c>
      <c r="F45" s="211">
        <f>'Names of Bidder'!D27</f>
        <v>0</v>
      </c>
      <c r="G45" s="193"/>
      <c r="H45" s="193"/>
      <c r="I45" s="194"/>
      <c r="J45" s="194"/>
      <c r="K45" s="194"/>
      <c r="L45" s="194"/>
      <c r="M45" s="194"/>
      <c r="N45" s="194"/>
      <c r="O45" s="194"/>
      <c r="P45" s="194"/>
      <c r="Q45" s="194"/>
      <c r="R45" s="194"/>
      <c r="S45" s="194"/>
      <c r="T45" s="194"/>
      <c r="U45" s="194"/>
      <c r="V45" s="194"/>
      <c r="W45" s="194"/>
      <c r="X45" s="194"/>
      <c r="Y45" s="194"/>
      <c r="Z45" s="194"/>
      <c r="AA45" s="194"/>
      <c r="AB45" s="194"/>
      <c r="AC45" s="194"/>
    </row>
    <row r="46" spans="1:29" ht="30" customHeight="1">
      <c r="A46" s="193"/>
      <c r="B46" s="193"/>
      <c r="C46" s="193"/>
      <c r="D46" s="194"/>
      <c r="E46" s="208" t="s">
        <v>233</v>
      </c>
      <c r="F46" s="193"/>
      <c r="G46" s="193"/>
      <c r="H46" s="193"/>
      <c r="I46" s="194"/>
      <c r="J46" s="194"/>
      <c r="K46" s="194"/>
      <c r="L46" s="194"/>
      <c r="M46" s="194"/>
      <c r="N46" s="194"/>
      <c r="O46" s="194"/>
      <c r="P46" s="194"/>
      <c r="Q46" s="194"/>
      <c r="R46" s="194"/>
      <c r="S46" s="194"/>
      <c r="T46" s="194"/>
      <c r="U46" s="194"/>
      <c r="V46" s="194"/>
      <c r="W46" s="194"/>
      <c r="X46" s="194"/>
      <c r="Y46" s="194"/>
      <c r="Z46" s="194"/>
      <c r="AA46" s="194"/>
      <c r="AB46" s="194"/>
      <c r="AC46" s="194"/>
    </row>
    <row r="47" spans="1:29" ht="6" customHeight="1">
      <c r="A47" s="522" t="str">
        <f>IF('Names of Bidder'!D6="Sole Bidder", "", "In case of bid from a Joint Venture, name &amp; designation of representative of JV partner is to be provided and Bid Form is also to be signed by him.")</f>
        <v/>
      </c>
      <c r="B47" s="522"/>
      <c r="C47" s="522"/>
      <c r="D47" s="522"/>
      <c r="E47" s="522"/>
      <c r="F47" s="522"/>
      <c r="G47" s="193"/>
      <c r="H47" s="193"/>
      <c r="I47" s="194"/>
      <c r="J47" s="194"/>
      <c r="K47" s="194"/>
      <c r="L47" s="194"/>
      <c r="M47" s="194"/>
      <c r="N47" s="194"/>
      <c r="O47" s="194"/>
      <c r="P47" s="194"/>
      <c r="Q47" s="194"/>
      <c r="R47" s="194"/>
      <c r="S47" s="194"/>
      <c r="T47" s="194"/>
      <c r="U47" s="194"/>
      <c r="V47" s="194"/>
      <c r="W47" s="194"/>
      <c r="X47" s="194"/>
      <c r="Y47" s="194"/>
      <c r="Z47" s="194"/>
      <c r="AA47" s="194"/>
      <c r="AB47" s="194"/>
      <c r="AC47" s="194"/>
    </row>
    <row r="48" spans="1:29" ht="30" hidden="1" customHeight="1">
      <c r="A48" s="409"/>
      <c r="B48" s="409"/>
      <c r="C48" s="1" t="str">
        <f>IF(Z2="2 or More", "Other Partner-2", "")</f>
        <v/>
      </c>
      <c r="D48" s="409"/>
      <c r="E48" s="410"/>
      <c r="F48" s="410" t="str">
        <f>IF(Z2=1,"Other Partner",IF(Z2="2 or More","Other Partner-1",""))</f>
        <v/>
      </c>
      <c r="G48" s="193"/>
      <c r="H48" s="193"/>
      <c r="I48" s="194"/>
      <c r="J48" s="194"/>
      <c r="K48" s="194"/>
      <c r="L48" s="194"/>
      <c r="M48" s="194"/>
      <c r="N48" s="194"/>
      <c r="O48" s="194"/>
      <c r="P48" s="194"/>
      <c r="Q48" s="194"/>
      <c r="R48" s="194"/>
      <c r="S48" s="194"/>
      <c r="T48" s="194"/>
      <c r="U48" s="194"/>
      <c r="V48" s="194"/>
      <c r="W48" s="194"/>
      <c r="X48" s="194"/>
      <c r="Y48" s="194"/>
      <c r="Z48" s="194"/>
      <c r="AA48" s="194"/>
      <c r="AB48" s="194"/>
      <c r="AC48" s="194"/>
    </row>
    <row r="49" spans="1:41" s="198" customFormat="1" ht="30" hidden="1" customHeight="1">
      <c r="A49" s="1"/>
      <c r="B49" s="188" t="str">
        <f>IF(Z2="2 or More", "Printed Name :", "")</f>
        <v/>
      </c>
      <c r="C49" s="411"/>
      <c r="D49" s="1"/>
      <c r="E49" s="188" t="str">
        <f>IF(Z1="Sole Bidder", "", "Printed Name :")</f>
        <v/>
      </c>
      <c r="F49" s="412"/>
      <c r="G49" s="193"/>
      <c r="H49" s="209"/>
      <c r="I49" s="193"/>
      <c r="J49" s="193"/>
      <c r="K49" s="193"/>
      <c r="L49" s="193"/>
      <c r="M49" s="193"/>
      <c r="N49" s="193"/>
      <c r="O49" s="193"/>
      <c r="P49" s="193"/>
      <c r="Q49" s="193"/>
      <c r="R49" s="193"/>
      <c r="S49" s="193"/>
      <c r="T49" s="193"/>
      <c r="U49" s="193"/>
      <c r="V49" s="193"/>
      <c r="W49" s="193"/>
      <c r="X49" s="193"/>
      <c r="Y49" s="193"/>
      <c r="Z49" s="193"/>
      <c r="AA49" s="193"/>
      <c r="AB49" s="193"/>
      <c r="AC49" s="193"/>
      <c r="AD49" s="206"/>
      <c r="AE49" s="196"/>
      <c r="AF49" s="196"/>
      <c r="AG49" s="206"/>
      <c r="AH49" s="206"/>
      <c r="AI49" s="206"/>
      <c r="AJ49" s="206"/>
      <c r="AK49" s="206"/>
      <c r="AL49" s="206"/>
      <c r="AM49" s="206"/>
      <c r="AN49" s="206"/>
      <c r="AO49" s="206"/>
    </row>
    <row r="50" spans="1:41" s="198" customFormat="1" ht="30" hidden="1" customHeight="1">
      <c r="A50" s="1"/>
      <c r="B50" s="188" t="str">
        <f>IF(Z2="2 or More", "Designation :", "")</f>
        <v/>
      </c>
      <c r="C50" s="411"/>
      <c r="D50" s="1"/>
      <c r="E50" s="188" t="str">
        <f>IF(Z1="Sole Bidder", "", "Designation :")</f>
        <v/>
      </c>
      <c r="F50" s="412"/>
      <c r="G50" s="193"/>
      <c r="H50" s="209"/>
      <c r="I50" s="193"/>
      <c r="J50" s="193"/>
      <c r="K50" s="193"/>
      <c r="L50" s="193"/>
      <c r="M50" s="193"/>
      <c r="N50" s="193"/>
      <c r="O50" s="193"/>
      <c r="P50" s="193"/>
      <c r="Q50" s="193"/>
      <c r="R50" s="193"/>
      <c r="S50" s="193"/>
      <c r="T50" s="193"/>
      <c r="U50" s="193"/>
      <c r="V50" s="193"/>
      <c r="W50" s="193"/>
      <c r="X50" s="193"/>
      <c r="Y50" s="193"/>
      <c r="Z50" s="193"/>
      <c r="AA50" s="193"/>
      <c r="AB50" s="193"/>
      <c r="AC50" s="193"/>
      <c r="AD50" s="206"/>
      <c r="AE50" s="196"/>
      <c r="AF50" s="196"/>
      <c r="AG50" s="206"/>
      <c r="AH50" s="206"/>
      <c r="AI50" s="206"/>
      <c r="AJ50" s="206"/>
      <c r="AK50" s="206"/>
      <c r="AL50" s="206"/>
      <c r="AM50" s="206"/>
      <c r="AN50" s="206"/>
      <c r="AO50" s="206"/>
    </row>
    <row r="51" spans="1:41" s="198" customFormat="1" ht="30" hidden="1" customHeight="1">
      <c r="A51" s="1"/>
      <c r="B51" s="188" t="str">
        <f>IF(Z2=2, "Common Seal :", "")</f>
        <v/>
      </c>
      <c r="C51" s="65"/>
      <c r="D51" s="1"/>
      <c r="E51" s="188"/>
      <c r="F51" s="1"/>
      <c r="G51" s="193"/>
      <c r="H51" s="209"/>
      <c r="I51" s="193"/>
      <c r="J51" s="193"/>
      <c r="K51" s="193"/>
      <c r="L51" s="193"/>
      <c r="M51" s="193"/>
      <c r="N51" s="193"/>
      <c r="O51" s="193"/>
      <c r="P51" s="193"/>
      <c r="Q51" s="193"/>
      <c r="R51" s="193"/>
      <c r="S51" s="193"/>
      <c r="T51" s="193"/>
      <c r="U51" s="193"/>
      <c r="V51" s="193"/>
      <c r="W51" s="193"/>
      <c r="X51" s="193"/>
      <c r="Y51" s="193"/>
      <c r="Z51" s="193"/>
      <c r="AA51" s="193"/>
      <c r="AB51" s="193"/>
      <c r="AC51" s="193"/>
      <c r="AD51" s="206"/>
      <c r="AE51" s="196"/>
      <c r="AF51" s="196"/>
      <c r="AG51" s="206"/>
      <c r="AH51" s="206"/>
      <c r="AI51" s="206"/>
      <c r="AJ51" s="206"/>
      <c r="AK51" s="206"/>
      <c r="AL51" s="206"/>
      <c r="AM51" s="206"/>
      <c r="AN51" s="206"/>
      <c r="AO51" s="206"/>
    </row>
    <row r="52" spans="1:41" s="198" customFormat="1" ht="33" hidden="1" customHeight="1">
      <c r="A52" s="413" t="s">
        <v>234</v>
      </c>
      <c r="B52" s="189"/>
      <c r="C52" s="65"/>
      <c r="D52" s="1"/>
      <c r="E52" s="188"/>
      <c r="F52" s="1"/>
      <c r="G52" s="193"/>
      <c r="H52" s="209"/>
      <c r="I52" s="193"/>
      <c r="J52" s="193"/>
      <c r="K52" s="193"/>
      <c r="L52" s="193"/>
      <c r="M52" s="193"/>
      <c r="N52" s="193"/>
      <c r="O52" s="193"/>
      <c r="P52" s="193"/>
      <c r="Q52" s="193"/>
      <c r="R52" s="193"/>
      <c r="S52" s="193"/>
      <c r="T52" s="193"/>
      <c r="U52" s="193"/>
      <c r="V52" s="193"/>
      <c r="W52" s="193"/>
      <c r="X52" s="193"/>
      <c r="Y52" s="193"/>
      <c r="Z52" s="193"/>
      <c r="AA52" s="193"/>
      <c r="AB52" s="193"/>
      <c r="AC52" s="193"/>
      <c r="AD52" s="206"/>
      <c r="AE52" s="196"/>
      <c r="AF52" s="196"/>
      <c r="AG52" s="206"/>
      <c r="AH52" s="206"/>
      <c r="AI52" s="206"/>
      <c r="AJ52" s="206"/>
      <c r="AK52" s="206"/>
      <c r="AL52" s="206"/>
      <c r="AM52" s="206"/>
      <c r="AN52" s="206"/>
      <c r="AO52" s="206"/>
    </row>
    <row r="53" spans="1:41" s="198" customFormat="1" ht="33" customHeight="1">
      <c r="A53" s="523" t="s">
        <v>235</v>
      </c>
      <c r="B53" s="523"/>
      <c r="C53" s="523"/>
      <c r="D53" s="520"/>
      <c r="E53" s="521"/>
      <c r="F53" s="521"/>
      <c r="G53" s="193"/>
      <c r="H53" s="209"/>
      <c r="I53" s="193"/>
      <c r="J53" s="193"/>
      <c r="K53" s="193"/>
      <c r="L53" s="193"/>
      <c r="M53" s="193"/>
      <c r="N53" s="193"/>
      <c r="O53" s="193"/>
      <c r="P53" s="193"/>
      <c r="Q53" s="193"/>
      <c r="R53" s="193"/>
      <c r="S53" s="193"/>
      <c r="T53" s="193"/>
      <c r="U53" s="193"/>
      <c r="V53" s="193"/>
      <c r="W53" s="193"/>
      <c r="X53" s="193"/>
      <c r="Y53" s="193"/>
      <c r="Z53" s="193"/>
      <c r="AA53" s="193"/>
      <c r="AB53" s="193"/>
      <c r="AC53" s="193"/>
      <c r="AD53" s="206"/>
      <c r="AE53" s="196"/>
      <c r="AF53" s="196"/>
      <c r="AG53" s="206"/>
      <c r="AH53" s="206"/>
      <c r="AI53" s="206"/>
      <c r="AJ53" s="206"/>
      <c r="AK53" s="206"/>
      <c r="AL53" s="206"/>
      <c r="AM53" s="206"/>
      <c r="AN53" s="206"/>
      <c r="AO53" s="206"/>
    </row>
    <row r="54" spans="1:41" s="198" customFormat="1" ht="33" customHeight="1">
      <c r="A54" s="530"/>
      <c r="B54" s="530"/>
      <c r="C54" s="530"/>
      <c r="D54" s="414"/>
      <c r="E54" s="414"/>
      <c r="F54" s="414"/>
      <c r="G54" s="193"/>
      <c r="H54" s="209"/>
      <c r="I54" s="193"/>
      <c r="J54" s="193"/>
      <c r="K54" s="193"/>
      <c r="L54" s="193"/>
      <c r="M54" s="193"/>
      <c r="N54" s="193"/>
      <c r="O54" s="193"/>
      <c r="P54" s="193"/>
      <c r="Q54" s="193"/>
      <c r="R54" s="193"/>
      <c r="S54" s="193"/>
      <c r="T54" s="193"/>
      <c r="U54" s="193"/>
      <c r="V54" s="193"/>
      <c r="W54" s="193"/>
      <c r="X54" s="193"/>
      <c r="Y54" s="193"/>
      <c r="Z54" s="193"/>
      <c r="AA54" s="193"/>
      <c r="AB54" s="193"/>
      <c r="AC54" s="193"/>
      <c r="AD54" s="206"/>
      <c r="AE54" s="196"/>
      <c r="AF54" s="196"/>
      <c r="AG54" s="206"/>
      <c r="AH54" s="206"/>
      <c r="AI54" s="206"/>
      <c r="AJ54" s="206"/>
      <c r="AK54" s="206"/>
      <c r="AL54" s="206"/>
      <c r="AM54" s="206"/>
      <c r="AN54" s="206"/>
      <c r="AO54" s="206"/>
    </row>
    <row r="55" spans="1:41" s="198" customFormat="1" ht="33" customHeight="1">
      <c r="A55" s="529"/>
      <c r="B55" s="529"/>
      <c r="C55" s="529"/>
      <c r="D55" s="414"/>
      <c r="E55" s="414"/>
      <c r="F55" s="414"/>
      <c r="G55" s="193"/>
      <c r="H55" s="209"/>
      <c r="I55" s="193"/>
      <c r="J55" s="193"/>
      <c r="K55" s="193"/>
      <c r="L55" s="193"/>
      <c r="M55" s="193"/>
      <c r="N55" s="193"/>
      <c r="O55" s="193"/>
      <c r="P55" s="193"/>
      <c r="Q55" s="193"/>
      <c r="R55" s="193"/>
      <c r="S55" s="193"/>
      <c r="T55" s="193"/>
      <c r="U55" s="193"/>
      <c r="V55" s="193"/>
      <c r="W55" s="193"/>
      <c r="X55" s="193"/>
      <c r="Y55" s="193"/>
      <c r="Z55" s="193"/>
      <c r="AA55" s="193"/>
      <c r="AB55" s="193"/>
      <c r="AC55" s="193"/>
      <c r="AD55" s="206"/>
      <c r="AE55" s="196"/>
      <c r="AF55" s="196"/>
      <c r="AG55" s="206"/>
      <c r="AH55" s="206"/>
      <c r="AI55" s="206"/>
      <c r="AJ55" s="206"/>
      <c r="AK55" s="206"/>
      <c r="AL55" s="206"/>
      <c r="AM55" s="206"/>
      <c r="AN55" s="206"/>
      <c r="AO55" s="206"/>
    </row>
    <row r="56" spans="1:41" s="198" customFormat="1" ht="33" customHeight="1">
      <c r="A56" s="528" t="s">
        <v>236</v>
      </c>
      <c r="B56" s="528"/>
      <c r="C56" s="528"/>
      <c r="D56" s="520"/>
      <c r="E56" s="521"/>
      <c r="F56" s="521"/>
      <c r="G56" s="193"/>
      <c r="H56" s="209"/>
      <c r="I56" s="193"/>
      <c r="J56" s="193"/>
      <c r="K56" s="193"/>
      <c r="L56" s="193"/>
      <c r="M56" s="193"/>
      <c r="N56" s="193"/>
      <c r="O56" s="193"/>
      <c r="P56" s="193"/>
      <c r="Q56" s="193"/>
      <c r="R56" s="193"/>
      <c r="S56" s="193"/>
      <c r="T56" s="193"/>
      <c r="U56" s="193"/>
      <c r="V56" s="193"/>
      <c r="W56" s="193"/>
      <c r="X56" s="193"/>
      <c r="Y56" s="193"/>
      <c r="Z56" s="193"/>
      <c r="AA56" s="193"/>
      <c r="AB56" s="193"/>
      <c r="AC56" s="193"/>
      <c r="AD56" s="206"/>
      <c r="AE56" s="196"/>
      <c r="AF56" s="196"/>
      <c r="AG56" s="206"/>
      <c r="AH56" s="206"/>
      <c r="AI56" s="206"/>
      <c r="AJ56" s="206"/>
      <c r="AK56" s="206"/>
      <c r="AL56" s="206"/>
      <c r="AM56" s="206"/>
      <c r="AN56" s="206"/>
      <c r="AO56" s="206"/>
    </row>
    <row r="57" spans="1:41" s="198" customFormat="1" ht="33" customHeight="1">
      <c r="A57" s="528" t="s">
        <v>237</v>
      </c>
      <c r="B57" s="528"/>
      <c r="C57" s="528"/>
      <c r="D57" s="520"/>
      <c r="E57" s="521"/>
      <c r="F57" s="521"/>
      <c r="G57" s="193"/>
      <c r="H57" s="209"/>
      <c r="I57" s="193"/>
      <c r="J57" s="193"/>
      <c r="K57" s="193"/>
      <c r="L57" s="193"/>
      <c r="M57" s="193"/>
      <c r="N57" s="193"/>
      <c r="O57" s="193"/>
      <c r="P57" s="193"/>
      <c r="Q57" s="193"/>
      <c r="R57" s="193"/>
      <c r="S57" s="193"/>
      <c r="T57" s="193"/>
      <c r="U57" s="193"/>
      <c r="V57" s="193"/>
      <c r="W57" s="193"/>
      <c r="X57" s="193"/>
      <c r="Y57" s="193"/>
      <c r="Z57" s="193"/>
      <c r="AA57" s="193"/>
      <c r="AB57" s="193"/>
      <c r="AC57" s="193"/>
      <c r="AD57" s="206"/>
      <c r="AE57" s="196"/>
      <c r="AF57" s="196"/>
      <c r="AG57" s="206"/>
      <c r="AH57" s="206"/>
      <c r="AI57" s="206"/>
      <c r="AJ57" s="206"/>
      <c r="AK57" s="206"/>
      <c r="AL57" s="206"/>
      <c r="AM57" s="206"/>
      <c r="AN57" s="206"/>
      <c r="AO57" s="206"/>
    </row>
    <row r="58" spans="1:41" s="198" customFormat="1" ht="33" customHeight="1">
      <c r="A58" s="528" t="s">
        <v>238</v>
      </c>
      <c r="B58" s="528"/>
      <c r="C58" s="528"/>
      <c r="D58" s="520"/>
      <c r="E58" s="521"/>
      <c r="F58" s="521"/>
      <c r="G58" s="193"/>
      <c r="H58" s="209"/>
      <c r="I58" s="193"/>
      <c r="J58" s="193"/>
      <c r="K58" s="193"/>
      <c r="L58" s="193"/>
      <c r="M58" s="193"/>
      <c r="N58" s="193"/>
      <c r="O58" s="193"/>
      <c r="P58" s="193"/>
      <c r="Q58" s="193"/>
      <c r="R58" s="193"/>
      <c r="S58" s="193"/>
      <c r="T58" s="193"/>
      <c r="U58" s="193"/>
      <c r="V58" s="193"/>
      <c r="W58" s="193"/>
      <c r="X58" s="193"/>
      <c r="Y58" s="193"/>
      <c r="Z58" s="193"/>
      <c r="AA58" s="193"/>
      <c r="AB58" s="193"/>
      <c r="AC58" s="193"/>
      <c r="AD58" s="206"/>
      <c r="AE58" s="196"/>
      <c r="AF58" s="196"/>
      <c r="AG58" s="206"/>
      <c r="AH58" s="206"/>
      <c r="AI58" s="206"/>
      <c r="AJ58" s="206"/>
      <c r="AK58" s="206"/>
      <c r="AL58" s="206"/>
      <c r="AM58" s="206"/>
      <c r="AN58" s="206"/>
      <c r="AO58" s="206"/>
    </row>
    <row r="59" spans="1:41" s="198" customFormat="1" ht="33" customHeight="1">
      <c r="A59" s="523" t="s">
        <v>239</v>
      </c>
      <c r="B59" s="523"/>
      <c r="C59" s="523"/>
      <c r="D59" s="520"/>
      <c r="E59" s="521"/>
      <c r="F59" s="521"/>
      <c r="G59" s="193"/>
      <c r="H59" s="209"/>
      <c r="I59" s="193"/>
      <c r="J59" s="193"/>
      <c r="K59" s="193"/>
      <c r="L59" s="193"/>
      <c r="M59" s="193"/>
      <c r="N59" s="193"/>
      <c r="O59" s="193"/>
      <c r="P59" s="193"/>
      <c r="Q59" s="193"/>
      <c r="R59" s="193"/>
      <c r="S59" s="193"/>
      <c r="T59" s="193"/>
      <c r="U59" s="193"/>
      <c r="V59" s="193"/>
      <c r="W59" s="193"/>
      <c r="X59" s="193"/>
      <c r="Y59" s="193"/>
      <c r="Z59" s="193"/>
      <c r="AA59" s="193"/>
      <c r="AB59" s="193"/>
      <c r="AC59" s="193"/>
      <c r="AD59" s="206"/>
      <c r="AE59" s="196"/>
      <c r="AF59" s="196"/>
      <c r="AG59" s="206"/>
      <c r="AH59" s="206"/>
      <c r="AI59" s="206"/>
      <c r="AJ59" s="206"/>
      <c r="AK59" s="206"/>
      <c r="AL59" s="206"/>
      <c r="AM59" s="206"/>
      <c r="AN59" s="206"/>
      <c r="AO59" s="206"/>
    </row>
    <row r="60" spans="1:41" s="198" customFormat="1" ht="33" customHeight="1">
      <c r="A60" s="530"/>
      <c r="B60" s="530"/>
      <c r="C60" s="530"/>
      <c r="D60" s="414"/>
      <c r="E60" s="414"/>
      <c r="F60" s="414"/>
      <c r="G60" s="193"/>
      <c r="H60" s="209"/>
      <c r="I60" s="193"/>
      <c r="J60" s="193"/>
      <c r="K60" s="193"/>
      <c r="L60" s="193"/>
      <c r="M60" s="193"/>
      <c r="N60" s="193"/>
      <c r="O60" s="193"/>
      <c r="P60" s="193"/>
      <c r="Q60" s="193"/>
      <c r="R60" s="193"/>
      <c r="S60" s="193"/>
      <c r="T60" s="193"/>
      <c r="U60" s="193"/>
      <c r="V60" s="193"/>
      <c r="W60" s="193"/>
      <c r="X60" s="193"/>
      <c r="Y60" s="193"/>
      <c r="Z60" s="193"/>
      <c r="AA60" s="193"/>
      <c r="AB60" s="193"/>
      <c r="AC60" s="193"/>
      <c r="AD60" s="206"/>
      <c r="AE60" s="196"/>
      <c r="AF60" s="196"/>
      <c r="AG60" s="206"/>
      <c r="AH60" s="206"/>
      <c r="AI60" s="206"/>
      <c r="AJ60" s="206"/>
      <c r="AK60" s="206"/>
      <c r="AL60" s="206"/>
      <c r="AM60" s="206"/>
      <c r="AN60" s="206"/>
      <c r="AO60" s="206"/>
    </row>
    <row r="61" spans="1:41" s="198" customFormat="1" ht="33" customHeight="1">
      <c r="A61" s="529"/>
      <c r="B61" s="529"/>
      <c r="C61" s="529"/>
      <c r="D61" s="414"/>
      <c r="E61" s="414"/>
      <c r="F61" s="414"/>
      <c r="G61" s="193"/>
      <c r="H61" s="209"/>
      <c r="I61" s="193"/>
      <c r="J61" s="193"/>
      <c r="K61" s="193"/>
      <c r="L61" s="193"/>
      <c r="M61" s="193"/>
      <c r="N61" s="193"/>
      <c r="O61" s="193"/>
      <c r="P61" s="193"/>
      <c r="Q61" s="193"/>
      <c r="R61" s="193"/>
      <c r="S61" s="193"/>
      <c r="T61" s="193"/>
      <c r="U61" s="193"/>
      <c r="V61" s="193"/>
      <c r="W61" s="193"/>
      <c r="X61" s="193"/>
      <c r="Y61" s="193"/>
      <c r="Z61" s="193"/>
      <c r="AA61" s="193"/>
      <c r="AB61" s="193"/>
      <c r="AC61" s="193"/>
      <c r="AD61" s="206"/>
      <c r="AE61" s="196"/>
      <c r="AF61" s="196"/>
      <c r="AG61" s="206"/>
      <c r="AH61" s="206"/>
      <c r="AI61" s="206"/>
      <c r="AJ61" s="206"/>
      <c r="AK61" s="206"/>
      <c r="AL61" s="206"/>
      <c r="AM61" s="206"/>
      <c r="AN61" s="206"/>
      <c r="AO61" s="206"/>
    </row>
    <row r="62" spans="1:41" s="198" customFormat="1" ht="60.75" customHeight="1">
      <c r="A62" s="527" t="str">
        <f>"Note: Bidders may note that no prescribed proforma has been enclosed for Attachment 2 : Power of Attorney. Bidders may use their own proforma for furnishing the required information with the bid."</f>
        <v>Note: Bidders may note that no prescribed proforma has been enclosed for Attachment 2 : Power of Attorney. Bidders may use their own proforma for furnishing the required information with the bid.</v>
      </c>
      <c r="B62" s="527"/>
      <c r="C62" s="527"/>
      <c r="D62" s="527"/>
      <c r="E62" s="527"/>
      <c r="F62" s="527"/>
      <c r="G62" s="193"/>
      <c r="H62" s="209"/>
      <c r="I62" s="193"/>
      <c r="J62" s="193"/>
      <c r="K62" s="193"/>
      <c r="L62" s="193"/>
      <c r="M62" s="193"/>
      <c r="N62" s="193"/>
      <c r="O62" s="193"/>
      <c r="P62" s="193"/>
      <c r="Q62" s="193"/>
      <c r="R62" s="193"/>
      <c r="S62" s="193"/>
      <c r="T62" s="193"/>
      <c r="U62" s="193"/>
      <c r="V62" s="193"/>
      <c r="W62" s="193"/>
      <c r="X62" s="193"/>
      <c r="Y62" s="193"/>
      <c r="Z62" s="193"/>
      <c r="AA62" s="193"/>
      <c r="AB62" s="193"/>
      <c r="AC62" s="193"/>
      <c r="AD62" s="206"/>
      <c r="AE62" s="196"/>
      <c r="AF62" s="196"/>
      <c r="AG62" s="206"/>
      <c r="AH62" s="206"/>
      <c r="AI62" s="206"/>
      <c r="AJ62" s="206"/>
      <c r="AK62" s="206"/>
      <c r="AL62" s="206"/>
      <c r="AM62" s="206"/>
      <c r="AN62" s="206"/>
      <c r="AO62" s="206"/>
    </row>
    <row r="63" spans="1:41" s="198" customFormat="1" ht="33" customHeight="1">
      <c r="A63" s="526" t="s">
        <v>58</v>
      </c>
      <c r="B63" s="526"/>
      <c r="C63" s="526"/>
      <c r="D63" s="526"/>
      <c r="E63" s="526"/>
      <c r="F63" s="526"/>
      <c r="G63" s="193"/>
      <c r="H63" s="209"/>
      <c r="I63" s="193"/>
      <c r="J63" s="193"/>
      <c r="K63" s="193"/>
      <c r="L63" s="193"/>
      <c r="M63" s="193"/>
      <c r="N63" s="193"/>
      <c r="O63" s="193"/>
      <c r="P63" s="193"/>
      <c r="Q63" s="193"/>
      <c r="R63" s="193"/>
      <c r="S63" s="193"/>
      <c r="T63" s="193"/>
      <c r="U63" s="193"/>
      <c r="V63" s="193"/>
      <c r="W63" s="193"/>
      <c r="X63" s="193"/>
      <c r="Y63" s="193"/>
      <c r="Z63" s="193"/>
      <c r="AA63" s="193"/>
      <c r="AB63" s="193"/>
      <c r="AC63" s="193"/>
      <c r="AD63" s="206"/>
      <c r="AE63" s="196"/>
      <c r="AF63" s="196"/>
      <c r="AG63" s="206"/>
      <c r="AH63" s="206"/>
      <c r="AI63" s="206"/>
      <c r="AJ63" s="206"/>
      <c r="AK63" s="206"/>
      <c r="AL63" s="206"/>
      <c r="AM63" s="206"/>
      <c r="AN63" s="206"/>
      <c r="AO63" s="206"/>
    </row>
    <row r="64" spans="1:41" s="198" customFormat="1" ht="33" customHeight="1">
      <c r="A64" s="209"/>
      <c r="B64" s="209"/>
      <c r="C64" s="193"/>
      <c r="D64" s="193"/>
      <c r="E64" s="193"/>
      <c r="F64" s="193"/>
      <c r="G64" s="193"/>
      <c r="H64" s="209"/>
      <c r="I64" s="193"/>
      <c r="J64" s="193"/>
      <c r="K64" s="193"/>
      <c r="L64" s="193"/>
      <c r="M64" s="193"/>
      <c r="N64" s="193"/>
      <c r="O64" s="193"/>
      <c r="P64" s="193"/>
      <c r="Q64" s="193"/>
      <c r="R64" s="193"/>
      <c r="S64" s="193"/>
      <c r="T64" s="193"/>
      <c r="U64" s="193"/>
      <c r="V64" s="193"/>
      <c r="W64" s="193"/>
      <c r="X64" s="193"/>
      <c r="Y64" s="193"/>
      <c r="Z64" s="193"/>
      <c r="AA64" s="193"/>
      <c r="AB64" s="193"/>
      <c r="AC64" s="193"/>
      <c r="AD64" s="206"/>
      <c r="AE64" s="196"/>
      <c r="AF64" s="196"/>
      <c r="AG64" s="206"/>
      <c r="AH64" s="206"/>
      <c r="AI64" s="206"/>
      <c r="AJ64" s="206"/>
      <c r="AK64" s="206"/>
      <c r="AL64" s="206"/>
      <c r="AM64" s="206"/>
      <c r="AN64" s="206"/>
      <c r="AO64" s="206"/>
    </row>
    <row r="65" spans="1:41" s="198" customFormat="1" ht="33" customHeight="1">
      <c r="A65" s="209"/>
      <c r="B65" s="209"/>
      <c r="C65" s="193"/>
      <c r="D65" s="193"/>
      <c r="E65" s="193"/>
      <c r="F65" s="193"/>
      <c r="G65" s="193"/>
      <c r="H65" s="209"/>
      <c r="I65" s="193"/>
      <c r="J65" s="193"/>
      <c r="K65" s="193"/>
      <c r="L65" s="193"/>
      <c r="M65" s="193"/>
      <c r="N65" s="193"/>
      <c r="O65" s="193"/>
      <c r="P65" s="193"/>
      <c r="Q65" s="193"/>
      <c r="R65" s="193"/>
      <c r="S65" s="193"/>
      <c r="T65" s="193"/>
      <c r="U65" s="193"/>
      <c r="V65" s="193"/>
      <c r="W65" s="193"/>
      <c r="X65" s="193"/>
      <c r="Y65" s="193"/>
      <c r="Z65" s="193"/>
      <c r="AA65" s="193"/>
      <c r="AB65" s="193"/>
      <c r="AC65" s="193"/>
      <c r="AD65" s="206"/>
      <c r="AE65" s="196"/>
      <c r="AF65" s="196"/>
      <c r="AG65" s="206"/>
      <c r="AH65" s="206"/>
      <c r="AI65" s="206"/>
      <c r="AJ65" s="206"/>
      <c r="AK65" s="206"/>
      <c r="AL65" s="206"/>
      <c r="AM65" s="206"/>
      <c r="AN65" s="206"/>
      <c r="AO65" s="206"/>
    </row>
    <row r="66" spans="1:41">
      <c r="A66" s="209"/>
      <c r="B66" s="209"/>
      <c r="C66" s="193"/>
      <c r="D66" s="193"/>
      <c r="E66" s="193"/>
      <c r="F66" s="193"/>
      <c r="G66" s="193"/>
      <c r="H66" s="193"/>
      <c r="I66" s="194"/>
      <c r="J66" s="194"/>
      <c r="K66" s="194"/>
      <c r="L66" s="194"/>
      <c r="M66" s="194"/>
      <c r="N66" s="194"/>
      <c r="O66" s="194"/>
      <c r="P66" s="194"/>
      <c r="Q66" s="194"/>
      <c r="R66" s="194"/>
      <c r="S66" s="194"/>
      <c r="T66" s="194"/>
      <c r="U66" s="194"/>
      <c r="V66" s="194"/>
      <c r="W66" s="194"/>
      <c r="X66" s="194"/>
      <c r="Y66" s="194"/>
      <c r="Z66" s="194"/>
      <c r="AA66" s="194"/>
      <c r="AB66" s="194"/>
      <c r="AC66" s="194"/>
    </row>
    <row r="67" spans="1:41">
      <c r="A67" s="209"/>
      <c r="B67" s="209"/>
      <c r="C67" s="193"/>
      <c r="D67" s="193"/>
      <c r="E67" s="193"/>
      <c r="F67" s="193"/>
      <c r="G67" s="193"/>
      <c r="H67" s="193"/>
      <c r="I67" s="194"/>
      <c r="J67" s="194"/>
      <c r="K67" s="194"/>
      <c r="L67" s="194"/>
      <c r="M67" s="194"/>
      <c r="N67" s="194"/>
      <c r="O67" s="194"/>
      <c r="P67" s="194"/>
      <c r="Q67" s="194"/>
      <c r="R67" s="194"/>
      <c r="S67" s="194"/>
      <c r="T67" s="194"/>
      <c r="U67" s="194"/>
      <c r="V67" s="194"/>
      <c r="W67" s="194"/>
      <c r="X67" s="194"/>
      <c r="Y67" s="194"/>
      <c r="Z67" s="194"/>
      <c r="AA67" s="194"/>
      <c r="AB67" s="194"/>
      <c r="AC67" s="194"/>
    </row>
    <row r="68" spans="1:41">
      <c r="A68" s="209"/>
      <c r="B68" s="209"/>
      <c r="C68" s="193"/>
      <c r="D68" s="193"/>
      <c r="E68" s="193"/>
      <c r="F68" s="193"/>
      <c r="G68" s="193"/>
      <c r="H68" s="193"/>
      <c r="I68" s="194"/>
      <c r="J68" s="194"/>
      <c r="K68" s="194"/>
      <c r="L68" s="194"/>
      <c r="M68" s="194"/>
      <c r="N68" s="194"/>
      <c r="O68" s="194"/>
      <c r="P68" s="194"/>
      <c r="Q68" s="194"/>
      <c r="R68" s="194"/>
      <c r="S68" s="194"/>
      <c r="T68" s="194"/>
      <c r="U68" s="194"/>
      <c r="V68" s="194"/>
      <c r="W68" s="194"/>
      <c r="X68" s="194"/>
      <c r="Y68" s="194"/>
      <c r="Z68" s="194"/>
      <c r="AA68" s="194"/>
      <c r="AB68" s="194"/>
      <c r="AC68" s="194"/>
    </row>
    <row r="69" spans="1:41">
      <c r="A69" s="209"/>
      <c r="B69" s="209"/>
      <c r="C69" s="193"/>
      <c r="D69" s="193"/>
      <c r="E69" s="193"/>
      <c r="F69" s="193"/>
      <c r="G69" s="193"/>
      <c r="H69" s="193"/>
      <c r="I69" s="194"/>
      <c r="J69" s="194"/>
      <c r="K69" s="194"/>
      <c r="L69" s="194"/>
      <c r="M69" s="194"/>
      <c r="N69" s="194"/>
      <c r="O69" s="194"/>
      <c r="P69" s="194"/>
      <c r="Q69" s="194"/>
      <c r="R69" s="194"/>
      <c r="S69" s="194"/>
      <c r="T69" s="194"/>
      <c r="U69" s="194"/>
      <c r="V69" s="194"/>
      <c r="W69" s="194"/>
      <c r="X69" s="194"/>
      <c r="Y69" s="194"/>
      <c r="Z69" s="194"/>
      <c r="AA69" s="194"/>
      <c r="AB69" s="194"/>
      <c r="AC69" s="194"/>
    </row>
    <row r="70" spans="1:41">
      <c r="A70" s="209"/>
      <c r="B70" s="209"/>
      <c r="C70" s="193"/>
      <c r="D70" s="193"/>
      <c r="E70" s="193"/>
      <c r="F70" s="193"/>
      <c r="G70" s="193"/>
      <c r="H70" s="193"/>
      <c r="I70" s="194"/>
      <c r="J70" s="194"/>
      <c r="K70" s="194"/>
      <c r="L70" s="194"/>
      <c r="M70" s="194"/>
      <c r="N70" s="194"/>
      <c r="O70" s="194"/>
      <c r="P70" s="194"/>
      <c r="Q70" s="194"/>
      <c r="R70" s="194"/>
      <c r="S70" s="194"/>
      <c r="T70" s="194"/>
      <c r="U70" s="194"/>
      <c r="V70" s="194"/>
      <c r="W70" s="194"/>
      <c r="X70" s="194"/>
      <c r="Y70" s="194"/>
      <c r="Z70" s="194"/>
      <c r="AA70" s="194"/>
      <c r="AB70" s="194"/>
      <c r="AC70" s="194"/>
    </row>
    <row r="71" spans="1:41">
      <c r="A71" s="209"/>
      <c r="B71" s="209"/>
      <c r="C71" s="193"/>
      <c r="D71" s="193"/>
      <c r="E71" s="193"/>
      <c r="F71" s="193"/>
      <c r="G71" s="193"/>
      <c r="H71" s="193"/>
      <c r="I71" s="194"/>
      <c r="J71" s="194"/>
      <c r="K71" s="194"/>
      <c r="L71" s="194"/>
      <c r="M71" s="194"/>
      <c r="N71" s="194"/>
      <c r="O71" s="194"/>
      <c r="P71" s="194"/>
      <c r="Q71" s="194"/>
      <c r="R71" s="194"/>
      <c r="S71" s="194"/>
      <c r="T71" s="194"/>
      <c r="U71" s="194"/>
      <c r="V71" s="194"/>
      <c r="W71" s="194"/>
      <c r="X71" s="194"/>
      <c r="Y71" s="194"/>
      <c r="Z71" s="194"/>
      <c r="AA71" s="194"/>
      <c r="AB71" s="194"/>
      <c r="AC71" s="194"/>
    </row>
    <row r="72" spans="1:41">
      <c r="A72" s="209"/>
      <c r="B72" s="209"/>
      <c r="C72" s="193"/>
      <c r="D72" s="193"/>
      <c r="E72" s="193"/>
      <c r="F72" s="193"/>
      <c r="G72" s="193"/>
      <c r="H72" s="193"/>
      <c r="I72" s="194"/>
      <c r="J72" s="194"/>
      <c r="K72" s="194"/>
      <c r="L72" s="194"/>
      <c r="M72" s="194"/>
      <c r="N72" s="194"/>
      <c r="O72" s="194"/>
      <c r="P72" s="194"/>
      <c r="Q72" s="194"/>
      <c r="R72" s="194"/>
      <c r="S72" s="194"/>
      <c r="T72" s="194"/>
      <c r="U72" s="194"/>
      <c r="V72" s="194"/>
      <c r="W72" s="194"/>
      <c r="X72" s="194"/>
      <c r="Y72" s="194"/>
      <c r="Z72" s="194"/>
      <c r="AA72" s="194"/>
      <c r="AB72" s="194"/>
      <c r="AC72" s="194"/>
    </row>
    <row r="73" spans="1:41">
      <c r="A73" s="209"/>
      <c r="B73" s="209"/>
      <c r="C73" s="193"/>
      <c r="D73" s="193"/>
      <c r="E73" s="193"/>
      <c r="F73" s="193"/>
      <c r="G73" s="193"/>
      <c r="H73" s="193"/>
      <c r="I73" s="194"/>
      <c r="J73" s="194"/>
      <c r="K73" s="194"/>
      <c r="L73" s="194"/>
      <c r="M73" s="194"/>
      <c r="N73" s="194"/>
      <c r="O73" s="194"/>
      <c r="P73" s="194"/>
      <c r="Q73" s="194"/>
      <c r="R73" s="194"/>
      <c r="S73" s="194"/>
      <c r="T73" s="194"/>
      <c r="U73" s="194"/>
      <c r="V73" s="194"/>
      <c r="W73" s="194"/>
      <c r="X73" s="194"/>
      <c r="Y73" s="194"/>
      <c r="Z73" s="194"/>
      <c r="AA73" s="194"/>
      <c r="AB73" s="194"/>
      <c r="AC73" s="194"/>
    </row>
    <row r="74" spans="1:41">
      <c r="A74" s="209"/>
      <c r="B74" s="209"/>
      <c r="C74" s="193"/>
      <c r="D74" s="193"/>
      <c r="E74" s="193"/>
      <c r="F74" s="193"/>
      <c r="G74" s="193"/>
      <c r="H74" s="193"/>
      <c r="I74" s="194"/>
      <c r="J74" s="194"/>
      <c r="K74" s="194"/>
      <c r="L74" s="194"/>
      <c r="M74" s="194"/>
      <c r="N74" s="194"/>
      <c r="O74" s="194"/>
      <c r="P74" s="194"/>
      <c r="Q74" s="194"/>
      <c r="R74" s="194"/>
      <c r="S74" s="194"/>
      <c r="T74" s="194"/>
      <c r="U74" s="194"/>
      <c r="V74" s="194"/>
      <c r="W74" s="194"/>
      <c r="X74" s="194"/>
      <c r="Y74" s="194"/>
      <c r="Z74" s="194"/>
      <c r="AA74" s="194"/>
      <c r="AB74" s="194"/>
      <c r="AC74" s="194"/>
    </row>
    <row r="75" spans="1:41">
      <c r="A75" s="209"/>
      <c r="B75" s="209"/>
      <c r="C75" s="193"/>
      <c r="D75" s="193"/>
      <c r="E75" s="193"/>
      <c r="F75" s="193"/>
      <c r="G75" s="193"/>
      <c r="H75" s="193"/>
      <c r="I75" s="194"/>
      <c r="J75" s="194"/>
      <c r="K75" s="194"/>
      <c r="L75" s="194"/>
      <c r="M75" s="194"/>
      <c r="N75" s="194"/>
      <c r="O75" s="194"/>
      <c r="P75" s="194"/>
      <c r="Q75" s="194"/>
      <c r="R75" s="194"/>
      <c r="S75" s="194"/>
      <c r="T75" s="194"/>
      <c r="U75" s="194"/>
      <c r="V75" s="194"/>
      <c r="W75" s="194"/>
      <c r="X75" s="194"/>
      <c r="Y75" s="194"/>
      <c r="Z75" s="194"/>
      <c r="AA75" s="194"/>
      <c r="AB75" s="194"/>
      <c r="AC75" s="194"/>
    </row>
    <row r="76" spans="1:41">
      <c r="A76" s="209"/>
      <c r="B76" s="209"/>
      <c r="C76" s="193"/>
      <c r="D76" s="193"/>
      <c r="E76" s="193"/>
      <c r="F76" s="193"/>
      <c r="G76" s="193"/>
      <c r="H76" s="193"/>
      <c r="I76" s="194"/>
      <c r="J76" s="194"/>
      <c r="K76" s="194"/>
      <c r="L76" s="194"/>
      <c r="M76" s="194"/>
      <c r="N76" s="194"/>
      <c r="O76" s="194"/>
      <c r="P76" s="194"/>
      <c r="Q76" s="194"/>
      <c r="R76" s="194"/>
      <c r="S76" s="194"/>
      <c r="T76" s="194"/>
      <c r="U76" s="194"/>
      <c r="V76" s="194"/>
      <c r="W76" s="194"/>
      <c r="X76" s="194"/>
      <c r="Y76" s="194"/>
      <c r="Z76" s="194"/>
      <c r="AA76" s="194"/>
      <c r="AB76" s="194"/>
      <c r="AC76" s="194"/>
    </row>
    <row r="77" spans="1:41">
      <c r="A77" s="209"/>
      <c r="B77" s="209"/>
      <c r="C77" s="193"/>
      <c r="D77" s="193"/>
      <c r="E77" s="193"/>
      <c r="F77" s="193"/>
      <c r="G77" s="193"/>
      <c r="H77" s="193"/>
      <c r="I77" s="194"/>
      <c r="J77" s="194"/>
      <c r="K77" s="194"/>
      <c r="L77" s="194"/>
      <c r="M77" s="194"/>
      <c r="N77" s="194"/>
      <c r="O77" s="194"/>
      <c r="P77" s="194"/>
      <c r="Q77" s="194"/>
      <c r="R77" s="194"/>
      <c r="S77" s="194"/>
      <c r="T77" s="194"/>
      <c r="U77" s="194"/>
      <c r="V77" s="194"/>
      <c r="W77" s="194"/>
      <c r="X77" s="194"/>
      <c r="Y77" s="194"/>
      <c r="Z77" s="194"/>
      <c r="AA77" s="194"/>
      <c r="AB77" s="194"/>
      <c r="AC77" s="194"/>
    </row>
  </sheetData>
  <sheetProtection algorithmName="SHA-512" hashValue="QB5tYMfTgAhFz5/CDqqZbd+CavGX8ppJLS0nmnF94o3m7w3KFb0YZQx0ssgQVjyao/gZky3Cz5D9QTq35yeV0Q==" saltValue="RryY+wtuc3VMXTHigkp5Cw==" spinCount="100000" sheet="1" objects="1" scenarios="1" formatColumns="0" formatRows="0" selectLockedCells="1"/>
  <customSheetViews>
    <customSheetView guid="{75D87FDD-0292-4E5A-8E8F-63018B009393}" scale="115" showPageBreaks="1" showGridLines="0" zeroValues="0" printArea="1" hiddenRows="1" view="pageBreakPreview">
      <selection activeCell="F49" sqref="F49"/>
      <pageMargins left="0" right="0" top="0" bottom="0" header="0" footer="0"/>
      <pageSetup orientation="portrait" r:id="rId1"/>
      <headerFooter alignWithMargins="0">
        <oddFooter>&amp;R&amp;"Book Antiqua,Bold"&amp;8Bid Form (1st Envelope)  / Page &amp;P of &amp;N</oddFooter>
      </headerFooter>
    </customSheetView>
    <customSheetView guid="{7F1A5DE7-1043-4C11-AB2C-CC6BC6A0F482}" showPageBreaks="1" showGridLines="0" zeroValues="0" printArea="1" hiddenColumns="1" view="pageBreakPreview">
      <selection activeCell="C5" sqref="C5:F5"/>
      <pageMargins left="0" right="0" top="0" bottom="0" header="0" footer="0"/>
      <pageSetup orientation="portrait" r:id="rId2"/>
      <headerFooter alignWithMargins="0">
        <oddFooter>&amp;R&amp;"Book Antiqua,Bold"&amp;8Bid Form (1st Envelope)  / Page &amp;P of &amp;N</oddFooter>
      </headerFooter>
    </customSheetView>
    <customSheetView guid="{17F5C48B-526E-48D2-9F97-823D578F9893}" showPageBreaks="1" showGridLines="0" zeroValues="0" printArea="1" hiddenColumns="1" view="pageBreakPreview" topLeftCell="A38">
      <selection activeCell="F51" sqref="F51"/>
      <pageMargins left="0" right="0" top="0" bottom="0" header="0" footer="0"/>
      <pageSetup orientation="portrait" r:id="rId3"/>
      <headerFooter alignWithMargins="0">
        <oddFooter>&amp;R&amp;"Book Antiqua,Bold"&amp;8Bid Form (1st Envelope)  / Page &amp;P of &amp;N</oddFooter>
      </headerFooter>
    </customSheetView>
    <customSheetView guid="{B835C05C-B615-4DCB-982D-4519616B3CD8}" showGridLines="0" zeroValues="0" topLeftCell="A58">
      <selection activeCell="F50" sqref="F50"/>
      <rowBreaks count="1" manualBreakCount="1">
        <brk id="52" max="5" man="1"/>
      </rowBreaks>
      <pageMargins left="0" right="0" top="0" bottom="0" header="0" footer="0"/>
      <pageSetup orientation="portrait" r:id="rId4"/>
      <headerFooter alignWithMargins="0">
        <oddFooter>&amp;R&amp;"Book Antiqua,Bold"&amp;8Bid Form (1st Envelope)  / Page &amp;P of &amp;N</oddFooter>
      </headerFooter>
    </customSheetView>
    <customSheetView guid="{E97134B6-5E8D-4951-8DA0-73D065532361}" showGridLines="0" zeroValues="0">
      <selection activeCell="F50" sqref="F50"/>
      <rowBreaks count="1" manualBreakCount="1">
        <brk id="52" max="5" man="1"/>
      </rowBreaks>
      <pageMargins left="0" right="0" top="0" bottom="0" header="0" footer="0"/>
      <pageSetup orientation="portrait" r:id="rId5"/>
      <headerFooter alignWithMargins="0">
        <oddFooter>&amp;R&amp;"Book Antiqua,Bold"&amp;8Bid Form (1st Envelope)  / Page &amp;P of &amp;N</oddFooter>
      </headerFooter>
    </customSheetView>
    <customSheetView guid="{EE46BCD1-F715-4FA9-A5FC-1B125AD601E0}" showGridLines="0" zeroValues="0" topLeftCell="A28">
      <selection activeCell="D59" sqref="D59:F59"/>
      <rowBreaks count="1" manualBreakCount="1">
        <brk id="52" max="5" man="1"/>
      </rowBreaks>
      <pageMargins left="0" right="0" top="0" bottom="0" header="0" footer="0"/>
      <pageSetup orientation="portrait" r:id="rId6"/>
      <headerFooter alignWithMargins="0">
        <oddFooter>&amp;R&amp;"Book Antiqua,Bold"&amp;8Bid Form (1st Envelope)  / Page &amp;P of &amp;N</oddFooter>
      </headerFooter>
    </customSheetView>
    <customSheetView guid="{4AA1107B-A795-4744-B566-827168772C7A}" showGridLines="0" zeroValues="0">
      <selection activeCell="F50" sqref="F50"/>
      <rowBreaks count="1" manualBreakCount="1">
        <brk id="52" max="5" man="1"/>
      </rowBreaks>
      <pageMargins left="0" right="0" top="0" bottom="0" header="0" footer="0"/>
      <pageSetup orientation="portrait" r:id="rId7"/>
      <headerFooter alignWithMargins="0">
        <oddFooter>&amp;R&amp;"Book Antiqua,Bold"&amp;8Bid Form (1st Envelope)  / Page &amp;P of &amp;N</oddFooter>
      </headerFooter>
    </customSheetView>
    <customSheetView guid="{B23AD343-29DA-4CE0-BD10-47BF44F3782F}" showGridLines="0" zeroValues="0" topLeftCell="A49">
      <selection activeCell="F50" sqref="F50"/>
      <rowBreaks count="1" manualBreakCount="1">
        <brk id="52" max="5" man="1"/>
      </rowBreaks>
      <pageMargins left="0" right="0" top="0" bottom="0" header="0" footer="0"/>
      <pageSetup orientation="portrait" r:id="rId8"/>
      <headerFooter alignWithMargins="0">
        <oddFooter>&amp;R&amp;"Book Antiqua,Bold"&amp;8Bid Form (1st Envelope)  / Page &amp;P of &amp;N</oddFooter>
      </headerFooter>
    </customSheetView>
    <customSheetView guid="{ECE9294F-C910-4036-88BC-B1F2176FB06B}" showGridLines="0" zeroValues="0">
      <selection activeCell="C5" sqref="C5:F5"/>
      <rowBreaks count="1" manualBreakCount="1">
        <brk id="52" max="5" man="1"/>
      </rowBreaks>
      <pageMargins left="0" right="0" top="0" bottom="0" header="0" footer="0"/>
      <pageSetup orientation="portrait" r:id="rId9"/>
      <headerFooter alignWithMargins="0">
        <oddFooter>&amp;R&amp;"Book Antiqua,Bold"&amp;8Bid Form (1st Envelope)  / Page &amp;P of &amp;N</oddFooter>
      </headerFooter>
    </customSheetView>
    <customSheetView guid="{4F65FF32-EC61-4022-A399-2986D7B6B8B3}" showGridLines="0" zeroValues="0" hiddenColumns="1" showRuler="0">
      <selection activeCell="C5" sqref="C5:F5"/>
      <pageMargins left="0" right="0" top="0" bottom="0" header="0" footer="0"/>
      <pageSetup orientation="portrait" r:id="rId10"/>
      <headerFooter alignWithMargins="0">
        <oddFooter>&amp;R&amp;"Book Antiqua,Bold"&amp;8Bid Form (1st Envelope)  / Page &amp;P of &amp;N</oddFooter>
      </headerFooter>
    </customSheetView>
    <customSheetView guid="{01ACF2E1-8E61-4459-ABC1-B6C183DEED61}" showGridLines="0" zeroValues="0" showRuler="0">
      <selection activeCell="C5" sqref="C5:F5"/>
      <pageMargins left="0" right="0" top="0" bottom="0" header="0" footer="0"/>
      <pageSetup orientation="portrait" r:id="rId11"/>
      <headerFooter alignWithMargins="0">
        <oddFooter>&amp;R&amp;"Book Antiqua,Bold"&amp;8Bid Form (1st Envelope)  / Page &amp;P of &amp;N</oddFooter>
      </headerFooter>
    </customSheetView>
    <customSheetView guid="{14D7F02E-BCCA-4517-ABC7-537FF4AEB67A}" showGridLines="0" zeroValues="0">
      <selection activeCell="D54" sqref="D54:F54"/>
      <rowBreaks count="1" manualBreakCount="1">
        <brk id="52" max="5" man="1"/>
      </rowBreaks>
      <pageMargins left="0" right="0" top="0" bottom="0" header="0" footer="0"/>
      <pageSetup orientation="portrait" r:id="rId12"/>
      <headerFooter alignWithMargins="0">
        <oddFooter>&amp;R&amp;"Book Antiqua,Bold"&amp;8Bid Form (1st Envelope)  / Page &amp;P of &amp;N</oddFooter>
      </headerFooter>
    </customSheetView>
    <customSheetView guid="{27A45B7A-04F2-4516-B80B-5ED0825D4ED3}" showGridLines="0" zeroValues="0" topLeftCell="A4">
      <selection activeCell="C5" sqref="C5:F5"/>
      <rowBreaks count="1" manualBreakCount="1">
        <brk id="52" max="5" man="1"/>
      </rowBreaks>
      <pageMargins left="0" right="0" top="0" bottom="0" header="0" footer="0"/>
      <pageSetup orientation="portrait" r:id="rId13"/>
      <headerFooter alignWithMargins="0">
        <oddFooter>&amp;R&amp;"Book Antiqua,Bold"&amp;8Bid Form (1st Envelope)  / Page &amp;P of &amp;N</oddFooter>
      </headerFooter>
    </customSheetView>
    <customSheetView guid="{E9F4E142-7D26-464D-BECA-4F3806DB1FE1}" showGridLines="0" zeroValues="0" topLeftCell="A49">
      <selection activeCell="F50" sqref="F50"/>
      <rowBreaks count="1" manualBreakCount="1">
        <brk id="52" max="5" man="1"/>
      </rowBreaks>
      <pageMargins left="0" right="0" top="0" bottom="0" header="0" footer="0"/>
      <pageSetup orientation="portrait" r:id="rId14"/>
      <headerFooter alignWithMargins="0">
        <oddFooter>&amp;R&amp;"Book Antiqua,Bold"&amp;8Bid Form (1st Envelope)  / Page &amp;P of &amp;N</oddFooter>
      </headerFooter>
    </customSheetView>
    <customSheetView guid="{A7DBDDEF-9245-44C6-9EBF-032DB6E1C0A2}" showGridLines="0" zeroValues="0" topLeftCell="A25">
      <selection activeCell="F50" sqref="F50"/>
      <rowBreaks count="1" manualBreakCount="1">
        <brk id="52" max="5" man="1"/>
      </rowBreaks>
      <pageMargins left="0" right="0" top="0" bottom="0" header="0" footer="0"/>
      <pageSetup orientation="portrait" r:id="rId15"/>
      <headerFooter alignWithMargins="0">
        <oddFooter>&amp;R&amp;"Book Antiqua,Bold"&amp;8Bid Form (1st Envelope)  / Page &amp;P of &amp;N</oddFooter>
      </headerFooter>
    </customSheetView>
    <customSheetView guid="{7487ED9F-BBED-4B2A-9631-22F1A430946B}" showGridLines="0" zeroValues="0">
      <selection activeCell="F50" sqref="F50"/>
      <rowBreaks count="1" manualBreakCount="1">
        <brk id="52" max="5" man="1"/>
      </rowBreaks>
      <pageMargins left="0" right="0" top="0" bottom="0" header="0" footer="0"/>
      <pageSetup orientation="portrait" r:id="rId16"/>
      <headerFooter alignWithMargins="0">
        <oddFooter>&amp;R&amp;"Book Antiqua,Bold"&amp;8Bid Form (1st Envelope)  / Page &amp;P of &amp;N</oddFooter>
      </headerFooter>
    </customSheetView>
    <customSheetView guid="{B3CE7B10-A914-4559-A6DA-AED8C22AFD6D}" showGridLines="0" zeroValues="0" topLeftCell="A39">
      <selection activeCell="F50" sqref="F50"/>
      <rowBreaks count="1" manualBreakCount="1">
        <brk id="52" max="5" man="1"/>
      </rowBreaks>
      <pageMargins left="0" right="0" top="0" bottom="0" header="0" footer="0"/>
      <pageSetup orientation="portrait" r:id="rId17"/>
      <headerFooter alignWithMargins="0">
        <oddFooter>&amp;R&amp;"Book Antiqua,Bold"&amp;8Bid Form (1st Envelope)  / Page &amp;P of &amp;N</oddFooter>
      </headerFooter>
    </customSheetView>
    <customSheetView guid="{D53177B2-31EC-4222-B97A-A37DCFD9E45B}" showGridLines="0" zeroValues="0">
      <selection activeCell="F50" sqref="F50"/>
      <rowBreaks count="1" manualBreakCount="1">
        <brk id="52" max="5" man="1"/>
      </rowBreaks>
      <pageMargins left="0" right="0" top="0" bottom="0" header="0" footer="0"/>
      <pageSetup orientation="portrait" r:id="rId18"/>
      <headerFooter alignWithMargins="0">
        <oddFooter>&amp;R&amp;"Book Antiqua,Bold"&amp;8Bid Form (1st Envelope)  / Page &amp;P of &amp;N</oddFooter>
      </headerFooter>
    </customSheetView>
    <customSheetView guid="{223BC0FC-814D-40F0-9795-CE82A16FF3A5}" showGridLines="0" zeroValues="0">
      <selection activeCell="F50" sqref="F50"/>
      <rowBreaks count="1" manualBreakCount="1">
        <brk id="52" max="5" man="1"/>
      </rowBreaks>
      <pageMargins left="0" right="0" top="0" bottom="0" header="0" footer="0"/>
      <pageSetup orientation="portrait" r:id="rId19"/>
      <headerFooter alignWithMargins="0">
        <oddFooter>&amp;R&amp;"Book Antiqua,Bold"&amp;8Bid Form (1st Envelope)  / Page &amp;P of &amp;N</oddFooter>
      </headerFooter>
    </customSheetView>
    <customSheetView guid="{E81F0721-C35D-4189-B675-E46A21339863}" showGridLines="0" zeroValues="0" topLeftCell="A58">
      <selection activeCell="F50" sqref="F50"/>
      <rowBreaks count="1" manualBreakCount="1">
        <brk id="52" max="5" man="1"/>
      </rowBreaks>
      <pageMargins left="0" right="0" top="0" bottom="0" header="0" footer="0"/>
      <pageSetup orientation="portrait" r:id="rId20"/>
      <headerFooter alignWithMargins="0">
        <oddFooter>&amp;R&amp;"Book Antiqua,Bold"&amp;8Bid Form (1st Envelope)  / Page &amp;P of &amp;N</oddFooter>
      </headerFooter>
    </customSheetView>
    <customSheetView guid="{D0757F9E-DF41-4B40-A5E5-F4F8FDD8D61D}" showPageBreaks="1" showGridLines="0" zeroValues="0" printArea="1" hiddenColumns="1" view="pageBreakPreview" topLeftCell="A46">
      <selection activeCell="F51" sqref="F51"/>
      <pageMargins left="0" right="0" top="0" bottom="0" header="0" footer="0"/>
      <pageSetup orientation="portrait" r:id="rId21"/>
      <headerFooter alignWithMargins="0">
        <oddFooter>&amp;R&amp;"Book Antiqua,Bold"&amp;8Bid Form (1st Envelope)  / Page &amp;P of &amp;N</oddFooter>
      </headerFooter>
    </customSheetView>
    <customSheetView guid="{7043F04C-1FA3-449D-BEB8-4AC08DF68A5A}" scale="115" showPageBreaks="1" showGridLines="0" zeroValues="0" printArea="1" hiddenRows="1" view="pageBreakPreview" topLeftCell="A36">
      <selection activeCell="D53" sqref="D53:F53"/>
      <pageMargins left="0" right="0" top="0" bottom="0" header="0" footer="0"/>
      <pageSetup orientation="portrait" r:id="rId22"/>
      <headerFooter alignWithMargins="0">
        <oddFooter>&amp;R&amp;"Book Antiqua,Bold"&amp;8Bid Form (1st Envelope)  / Page &amp;P of &amp;N</oddFooter>
      </headerFooter>
    </customSheetView>
    <customSheetView guid="{B48B8B4C-A880-453D-8729-90D004BEF0DB}" scale="115" showPageBreaks="1" showGridLines="0" zeroValues="0" printArea="1" hiddenRows="1" view="pageBreakPreview">
      <selection activeCell="F49" sqref="F49"/>
      <pageMargins left="0" right="0" top="0" bottom="0" header="0" footer="0"/>
      <pageSetup orientation="portrait" r:id="rId23"/>
      <headerFooter alignWithMargins="0">
        <oddFooter>&amp;R&amp;"Book Antiqua,Bold"&amp;8Bid Form (1st Envelope)  / Page &amp;P of &amp;N</oddFooter>
      </headerFooter>
    </customSheetView>
  </customSheetViews>
  <mergeCells count="45">
    <mergeCell ref="B20:F20"/>
    <mergeCell ref="D21:F21"/>
    <mergeCell ref="B19:F19"/>
    <mergeCell ref="A3:F3"/>
    <mergeCell ref="C5:F5"/>
    <mergeCell ref="B6:C6"/>
    <mergeCell ref="C15:F15"/>
    <mergeCell ref="B17:F17"/>
    <mergeCell ref="B18:F18"/>
    <mergeCell ref="B21:C21"/>
    <mergeCell ref="A63:F63"/>
    <mergeCell ref="B28:F28"/>
    <mergeCell ref="B29:F29"/>
    <mergeCell ref="B30:F30"/>
    <mergeCell ref="D59:F59"/>
    <mergeCell ref="B31:F31"/>
    <mergeCell ref="A62:F62"/>
    <mergeCell ref="A58:C58"/>
    <mergeCell ref="A61:C61"/>
    <mergeCell ref="D58:F58"/>
    <mergeCell ref="A60:C60"/>
    <mergeCell ref="A54:C54"/>
    <mergeCell ref="A57:C57"/>
    <mergeCell ref="A55:C55"/>
    <mergeCell ref="A59:C59"/>
    <mergeCell ref="A56:C56"/>
    <mergeCell ref="D56:F56"/>
    <mergeCell ref="D57:F57"/>
    <mergeCell ref="B38:F38"/>
    <mergeCell ref="B27:F27"/>
    <mergeCell ref="B25:C25"/>
    <mergeCell ref="B35:F35"/>
    <mergeCell ref="D53:F53"/>
    <mergeCell ref="B34:F34"/>
    <mergeCell ref="B36:F36"/>
    <mergeCell ref="A47:F47"/>
    <mergeCell ref="A53:C53"/>
    <mergeCell ref="B37:F37"/>
    <mergeCell ref="B44:C44"/>
    <mergeCell ref="B22:C22"/>
    <mergeCell ref="B23:C23"/>
    <mergeCell ref="B24:C24"/>
    <mergeCell ref="B33:F33"/>
    <mergeCell ref="B26:C26"/>
    <mergeCell ref="B32:F32"/>
  </mergeCells>
  <phoneticPr fontId="31" type="noConversion"/>
  <conditionalFormatting sqref="C49:C50">
    <cfRule type="expression" dxfId="1" priority="2" stopIfTrue="1">
      <formula>$B$49=""</formula>
    </cfRule>
  </conditionalFormatting>
  <conditionalFormatting sqref="F49:F50">
    <cfRule type="expression" dxfId="0" priority="1" stopIfTrue="1">
      <formula>$E$49=""</formula>
    </cfRule>
  </conditionalFormatting>
  <pageMargins left="0.75" right="0.77" top="0.62" bottom="0.61" header="0.39" footer="0.32"/>
  <pageSetup orientation="portrait" r:id="rId24"/>
  <headerFooter alignWithMargins="0">
    <oddFooter>&amp;R&amp;"Book Antiqua,Bold"&amp;8Bid Form (1st Envelope)  / Page &amp;P of &amp;N</oddFooter>
  </headerFooter>
  <drawing r:id="rId2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D28DE-312B-4C0B-9D5B-4D265E388767}">
  <dimension ref="A1"/>
  <sheetViews>
    <sheetView workbookViewId="0"/>
  </sheetViews>
  <sheetFormatPr defaultRowHeight="16.5"/>
  <cols>
    <col min="1" max="1" width="61.125" customWidth="1"/>
  </cols>
  <sheetData>
    <row r="1" spans="1:1">
      <c r="A1" s="434"/>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dimension ref="A1:L46"/>
  <sheetViews>
    <sheetView view="pageBreakPreview" topLeftCell="A22" zoomScaleNormal="100" zoomScaleSheetLayoutView="100" workbookViewId="0">
      <selection activeCell="B27" sqref="B27:F27"/>
    </sheetView>
  </sheetViews>
  <sheetFormatPr defaultColWidth="8" defaultRowHeight="16.5"/>
  <cols>
    <col min="1" max="1" width="7.5" style="229" customWidth="1"/>
    <col min="2" max="2" width="46.875" style="229" customWidth="1"/>
    <col min="3" max="3" width="2.25" style="229" customWidth="1"/>
    <col min="4" max="4" width="17.625" style="288" customWidth="1"/>
    <col min="5" max="5" width="4.125" style="288" customWidth="1"/>
    <col min="6" max="6" width="17.625" style="288" customWidth="1"/>
    <col min="7" max="7" width="29.625" style="232" customWidth="1"/>
    <col min="8" max="8" width="15.25" style="232" customWidth="1"/>
    <col min="9" max="9" width="8.875" style="232" bestFit="1" customWidth="1"/>
    <col min="10" max="11" width="8" style="232"/>
    <col min="12" max="12" width="14" style="232" customWidth="1"/>
    <col min="13" max="16384" width="8" style="232"/>
  </cols>
  <sheetData>
    <row r="1" spans="1:8" ht="15.95" customHeight="1">
      <c r="B1" s="555" t="s">
        <v>240</v>
      </c>
      <c r="C1" s="556"/>
      <c r="D1" s="556"/>
      <c r="E1" s="556"/>
      <c r="F1" s="556"/>
    </row>
    <row r="2" spans="1:8" ht="15.95" customHeight="1">
      <c r="B2" s="230"/>
      <c r="C2" s="231"/>
      <c r="D2" s="233"/>
      <c r="E2" s="233"/>
      <c r="F2" s="233"/>
    </row>
    <row r="3" spans="1:8" s="234" customFormat="1" ht="15.95" customHeight="1">
      <c r="A3" s="229"/>
      <c r="B3" s="229"/>
      <c r="C3" s="229"/>
      <c r="D3" s="557" t="s">
        <v>241</v>
      </c>
      <c r="E3" s="557"/>
      <c r="F3" s="557"/>
    </row>
    <row r="4" spans="1:8" s="234" customFormat="1" ht="20.25" customHeight="1">
      <c r="A4" s="558" t="s">
        <v>242</v>
      </c>
      <c r="B4" s="558"/>
      <c r="C4" s="558"/>
      <c r="D4" s="559" t="e">
        <f>#REF!</f>
        <v>#REF!</v>
      </c>
      <c r="E4" s="559"/>
      <c r="F4" s="559"/>
    </row>
    <row r="5" spans="1:8" s="239" customFormat="1" ht="21" customHeight="1">
      <c r="A5" s="235" t="s">
        <v>122</v>
      </c>
      <c r="B5" s="551" t="s">
        <v>243</v>
      </c>
      <c r="C5" s="552"/>
      <c r="D5" s="236" t="s">
        <v>244</v>
      </c>
      <c r="E5" s="553" t="s">
        <v>245</v>
      </c>
      <c r="F5" s="554"/>
    </row>
    <row r="6" spans="1:8" s="234" customFormat="1" ht="36" customHeight="1">
      <c r="A6" s="240">
        <v>1</v>
      </c>
      <c r="B6" s="241" t="s">
        <v>246</v>
      </c>
      <c r="C6" s="242"/>
      <c r="D6" s="243" t="e">
        <f>'Sch-3'!D14</f>
        <v>#REF!</v>
      </c>
      <c r="E6" s="244" t="s">
        <v>247</v>
      </c>
      <c r="F6" s="245" t="e">
        <f>D6</f>
        <v>#REF!</v>
      </c>
      <c r="G6" s="246"/>
    </row>
    <row r="7" spans="1:8" s="234" customFormat="1" ht="34.5" customHeight="1">
      <c r="A7" s="240">
        <v>2</v>
      </c>
      <c r="B7" s="241" t="s">
        <v>248</v>
      </c>
      <c r="C7" s="242"/>
      <c r="D7" s="243" t="e">
        <f>'Sch-3'!D16</f>
        <v>#REF!</v>
      </c>
      <c r="E7" s="244"/>
      <c r="F7" s="245" t="e">
        <f>D7</f>
        <v>#REF!</v>
      </c>
      <c r="G7" s="246"/>
    </row>
    <row r="8" spans="1:8" s="234" customFormat="1" ht="21" customHeight="1">
      <c r="A8" s="240">
        <v>3</v>
      </c>
      <c r="B8" s="241" t="s">
        <v>249</v>
      </c>
      <c r="C8" s="242"/>
      <c r="D8" s="247" t="e">
        <f>'Sch-3'!#REF!</f>
        <v>#REF!</v>
      </c>
      <c r="E8" s="237"/>
      <c r="F8" s="238" t="e">
        <f>D8</f>
        <v>#REF!</v>
      </c>
      <c r="G8" s="246"/>
    </row>
    <row r="9" spans="1:8" s="234" customFormat="1" ht="21" customHeight="1">
      <c r="A9" s="240">
        <v>4</v>
      </c>
      <c r="B9" s="241" t="s">
        <v>250</v>
      </c>
      <c r="C9" s="242"/>
      <c r="D9" s="247" t="s">
        <v>251</v>
      </c>
      <c r="E9" s="244"/>
      <c r="F9" s="238" t="str">
        <f>D9</f>
        <v>Not Applicable</v>
      </c>
    </row>
    <row r="10" spans="1:8" s="234" customFormat="1" ht="21" customHeight="1">
      <c r="A10" s="240">
        <v>5</v>
      </c>
      <c r="B10" s="241" t="s">
        <v>252</v>
      </c>
      <c r="C10" s="242"/>
      <c r="D10" s="248" t="e">
        <f>SUM(D6,D7,D8)</f>
        <v>#REF!</v>
      </c>
      <c r="E10" s="244"/>
      <c r="F10" s="249" t="e">
        <f>SUM(F6,F7,F8)</f>
        <v>#REF!</v>
      </c>
    </row>
    <row r="11" spans="1:8" s="234" customFormat="1" ht="21" customHeight="1">
      <c r="A11" s="240">
        <v>6</v>
      </c>
      <c r="B11" s="250" t="s">
        <v>253</v>
      </c>
      <c r="C11" s="251" t="s">
        <v>247</v>
      </c>
      <c r="D11" s="243" t="e">
        <f>H11</f>
        <v>#REF!</v>
      </c>
      <c r="E11" s="252" t="s">
        <v>247</v>
      </c>
      <c r="F11" s="245" t="e">
        <f>D11</f>
        <v>#REF!</v>
      </c>
      <c r="H11" s="253" t="e">
        <f>ROUND((#REF!-#REF!)+(#REF!-#REF!)+ (#REF!-#REF!),0)</f>
        <v>#REF!</v>
      </c>
    </row>
    <row r="12" spans="1:8" s="234" customFormat="1" ht="21.95" customHeight="1">
      <c r="A12" s="240">
        <v>7</v>
      </c>
      <c r="B12" s="250" t="s">
        <v>254</v>
      </c>
      <c r="C12" s="242"/>
      <c r="D12" s="236" t="e">
        <f>D10-D11</f>
        <v>#REF!</v>
      </c>
      <c r="E12" s="244"/>
      <c r="F12" s="249" t="e">
        <f>F10-F11</f>
        <v>#REF!</v>
      </c>
      <c r="G12" s="254"/>
      <c r="H12" s="253"/>
    </row>
    <row r="13" spans="1:8" s="234" customFormat="1" ht="21.95" customHeight="1">
      <c r="A13" s="240">
        <v>8</v>
      </c>
      <c r="B13" s="241" t="s">
        <v>255</v>
      </c>
      <c r="C13" s="242"/>
      <c r="D13" s="243"/>
      <c r="E13" s="244"/>
      <c r="F13" s="245"/>
    </row>
    <row r="14" spans="1:8" s="234" customFormat="1" ht="21.95" customHeight="1">
      <c r="A14" s="240" t="s">
        <v>247</v>
      </c>
      <c r="B14" s="241" t="s">
        <v>256</v>
      </c>
      <c r="C14" s="255"/>
      <c r="D14" s="256" t="e">
        <f>#REF!</f>
        <v>#REF!</v>
      </c>
      <c r="E14" s="257"/>
      <c r="F14" s="238">
        <f>F32</f>
        <v>0</v>
      </c>
      <c r="G14" s="246"/>
    </row>
    <row r="15" spans="1:8" s="234" customFormat="1" ht="21.95" customHeight="1">
      <c r="A15" s="240"/>
      <c r="B15" s="241" t="s">
        <v>257</v>
      </c>
      <c r="C15" s="242"/>
      <c r="D15" s="256" t="e">
        <f>#REF!</f>
        <v>#REF!</v>
      </c>
      <c r="E15" s="258"/>
      <c r="F15" s="238">
        <f>F34</f>
        <v>0</v>
      </c>
      <c r="G15" s="246"/>
    </row>
    <row r="16" spans="1:8" s="234" customFormat="1" ht="21.95" customHeight="1">
      <c r="A16" s="240"/>
      <c r="B16" s="241" t="s">
        <v>258</v>
      </c>
      <c r="C16" s="242"/>
      <c r="D16" s="256" t="e">
        <f>#REF!</f>
        <v>#REF!</v>
      </c>
      <c r="E16" s="258"/>
      <c r="F16" s="238">
        <f>F35</f>
        <v>0</v>
      </c>
      <c r="G16" s="246"/>
    </row>
    <row r="17" spans="1:12" s="234" customFormat="1" ht="21.95" customHeight="1">
      <c r="A17" s="240"/>
      <c r="B17" s="241" t="s">
        <v>259</v>
      </c>
      <c r="C17" s="242"/>
      <c r="D17" s="256" t="e">
        <f>SUM(#REF!,#REF!)</f>
        <v>#REF!</v>
      </c>
      <c r="E17" s="258"/>
      <c r="F17" s="238">
        <f>F38</f>
        <v>0</v>
      </c>
      <c r="G17" s="246"/>
    </row>
    <row r="18" spans="1:12" s="234" customFormat="1" ht="21.95" customHeight="1">
      <c r="A18" s="240"/>
      <c r="B18" s="241" t="s">
        <v>260</v>
      </c>
      <c r="C18" s="242"/>
      <c r="D18" s="247" t="s">
        <v>7</v>
      </c>
      <c r="E18" s="237"/>
      <c r="F18" s="238" t="str">
        <f>F36</f>
        <v/>
      </c>
    </row>
    <row r="19" spans="1:12" s="234" customFormat="1" ht="27" customHeight="1">
      <c r="A19" s="240"/>
      <c r="B19" s="241" t="s">
        <v>261</v>
      </c>
      <c r="C19" s="259"/>
      <c r="D19" s="260" t="e">
        <f>SUM(D14,D15,D16,D17,D18)</f>
        <v>#REF!</v>
      </c>
      <c r="E19" s="261"/>
      <c r="F19" s="259">
        <f>SUM(F14:F18)</f>
        <v>0</v>
      </c>
      <c r="G19" s="246"/>
    </row>
    <row r="20" spans="1:12" s="234" customFormat="1" ht="33.75" customHeight="1">
      <c r="A20" s="240">
        <v>8</v>
      </c>
      <c r="B20" s="241" t="s">
        <v>262</v>
      </c>
      <c r="C20" s="242"/>
      <c r="D20" s="236" t="e">
        <f>D10+D19</f>
        <v>#REF!</v>
      </c>
      <c r="E20" s="262" t="s">
        <v>247</v>
      </c>
      <c r="F20" s="263" t="e">
        <f>F10+F19</f>
        <v>#REF!</v>
      </c>
      <c r="G20" s="246"/>
    </row>
    <row r="21" spans="1:12" s="234" customFormat="1" ht="51" customHeight="1">
      <c r="A21" s="240">
        <v>9</v>
      </c>
      <c r="B21" s="241" t="s">
        <v>263</v>
      </c>
      <c r="C21" s="242"/>
      <c r="D21" s="243">
        <v>0</v>
      </c>
      <c r="E21" s="244"/>
      <c r="F21" s="245">
        <f>D21</f>
        <v>0</v>
      </c>
    </row>
    <row r="22" spans="1:12" s="234" customFormat="1" ht="23.25" customHeight="1">
      <c r="A22" s="264" t="s">
        <v>247</v>
      </c>
      <c r="B22" s="265" t="s">
        <v>247</v>
      </c>
      <c r="C22" s="265"/>
      <c r="D22" s="266"/>
      <c r="E22" s="267"/>
      <c r="F22" s="268"/>
    </row>
    <row r="23" spans="1:12" s="234" customFormat="1" ht="18.75" customHeight="1">
      <c r="A23" s="269" t="s">
        <v>264</v>
      </c>
      <c r="B23" s="537" t="s">
        <v>265</v>
      </c>
      <c r="C23" s="537"/>
      <c r="D23" s="537"/>
      <c r="E23" s="537"/>
      <c r="F23" s="560"/>
    </row>
    <row r="24" spans="1:12" s="234" customFormat="1" ht="18.75" customHeight="1">
      <c r="A24" s="269"/>
      <c r="B24" s="543" t="e">
        <f>H24&amp;" "&amp;G24&amp;" "&amp;I24&amp;" "&amp;J24&amp;"%"&amp; " as"&amp;" "&amp;K24&amp; " "&amp;L24</f>
        <v>#REF!</v>
      </c>
      <c r="C24" s="544"/>
      <c r="D24" s="544"/>
      <c r="E24" s="544"/>
      <c r="F24" s="545"/>
      <c r="G24" s="271" t="s">
        <v>7</v>
      </c>
      <c r="H24" s="272" t="s">
        <v>266</v>
      </c>
      <c r="I24" s="272" t="str">
        <f>IF(J24="","","@")</f>
        <v/>
      </c>
      <c r="J24" s="273" t="s">
        <v>7</v>
      </c>
      <c r="K24" s="274" t="e">
        <f>IF(OR(L24=0,L24=""),"","Rs.")</f>
        <v>#REF!</v>
      </c>
      <c r="L24" s="275" t="e">
        <f>IF(D14=0,"",D14)</f>
        <v>#REF!</v>
      </c>
    </row>
    <row r="25" spans="1:12" s="234" customFormat="1" ht="19.5" customHeight="1">
      <c r="B25" s="543" t="e">
        <f>H25&amp;" "&amp;G25&amp;" "&amp;I25&amp;" "&amp;J25&amp;"%"&amp; " as"&amp;" "&amp;K25&amp; " "&amp;L25</f>
        <v>#REF!</v>
      </c>
      <c r="C25" s="544"/>
      <c r="D25" s="544"/>
      <c r="E25" s="544"/>
      <c r="F25" s="545"/>
      <c r="G25" s="271" t="s">
        <v>7</v>
      </c>
      <c r="H25" s="272" t="s">
        <v>267</v>
      </c>
      <c r="I25" s="272" t="str">
        <f>IF(J25="","","@")</f>
        <v/>
      </c>
      <c r="J25" s="273" t="s">
        <v>7</v>
      </c>
      <c r="K25" s="274" t="e">
        <f>IF(OR(L25=0,L25=""),"","Rs.")</f>
        <v>#REF!</v>
      </c>
      <c r="L25" s="275" t="e">
        <f>IF(D15=0,"",D15)</f>
        <v>#REF!</v>
      </c>
    </row>
    <row r="26" spans="1:12" s="234" customFormat="1" ht="19.5" customHeight="1">
      <c r="B26" s="543" t="e">
        <f>H26&amp;" "&amp;G26&amp;" "&amp;I26&amp;" "&amp;J26&amp;"%"&amp; " as"&amp;" "&amp;K26&amp; " "&amp;L26</f>
        <v>#REF!</v>
      </c>
      <c r="C26" s="544"/>
      <c r="D26" s="544"/>
      <c r="E26" s="544"/>
      <c r="F26" s="545"/>
      <c r="G26" s="271" t="s">
        <v>7</v>
      </c>
      <c r="H26" s="272" t="s">
        <v>268</v>
      </c>
      <c r="I26" s="272" t="str">
        <f>IF(J26="","","@")</f>
        <v/>
      </c>
      <c r="J26" s="273" t="s">
        <v>7</v>
      </c>
      <c r="K26" s="274" t="e">
        <f>IF(OR(L26=0,L26=""),"","Rs.")</f>
        <v>#REF!</v>
      </c>
      <c r="L26" s="275" t="e">
        <f>IF(D16=0,"",D16)</f>
        <v>#REF!</v>
      </c>
    </row>
    <row r="27" spans="1:12" s="234" customFormat="1" ht="19.5" customHeight="1">
      <c r="B27" s="543" t="e">
        <f>H27&amp;" "&amp;G27&amp;" "&amp;I27&amp;" "&amp;J27&amp; " as"&amp;" "&amp;K27&amp; " "&amp;L27</f>
        <v>#REF!</v>
      </c>
      <c r="C27" s="544"/>
      <c r="D27" s="544"/>
      <c r="E27" s="544"/>
      <c r="F27" s="545"/>
      <c r="G27" s="271" t="s">
        <v>7</v>
      </c>
      <c r="H27" s="272" t="s">
        <v>269</v>
      </c>
      <c r="I27" s="272"/>
      <c r="J27" s="276"/>
      <c r="K27" s="274" t="e">
        <f>IF(OR(L27=0,L27=""),"","Rs.")</f>
        <v>#REF!</v>
      </c>
      <c r="L27" s="275" t="e">
        <f>IF(D17=0,"",D17)</f>
        <v>#REF!</v>
      </c>
    </row>
    <row r="28" spans="1:12" s="234" customFormat="1" ht="19.5" customHeight="1">
      <c r="B28" s="543" t="str">
        <f>H28&amp;" "&amp;G28&amp;" "&amp;I28&amp;" "&amp;J28&amp; " as"&amp;" "&amp;K28&amp; " "&amp;L28</f>
        <v xml:space="preserve">Others     as  </v>
      </c>
      <c r="C28" s="544"/>
      <c r="D28" s="544"/>
      <c r="E28" s="544"/>
      <c r="F28" s="545"/>
      <c r="G28" s="271" t="s">
        <v>7</v>
      </c>
      <c r="H28" s="270" t="s">
        <v>270</v>
      </c>
      <c r="I28" s="270"/>
      <c r="J28" s="270"/>
      <c r="K28" s="270" t="str">
        <f>IF(OR(L28=0,L28=""),"","Rs.")</f>
        <v/>
      </c>
      <c r="L28" s="277" t="str">
        <f>IF(D18=0,"",D18)</f>
        <v/>
      </c>
    </row>
    <row r="29" spans="1:12" s="234" customFormat="1" ht="19.5" customHeight="1">
      <c r="B29" s="549"/>
      <c r="C29" s="549"/>
      <c r="D29" s="549"/>
      <c r="E29" s="549"/>
      <c r="F29" s="550"/>
    </row>
    <row r="30" spans="1:12" ht="59.25" customHeight="1">
      <c r="A30" s="278" t="s">
        <v>271</v>
      </c>
      <c r="B30" s="546" t="s">
        <v>272</v>
      </c>
      <c r="C30" s="547"/>
      <c r="D30" s="547"/>
      <c r="E30" s="547"/>
      <c r="F30" s="548"/>
    </row>
    <row r="31" spans="1:12" s="234" customFormat="1" ht="19.5" customHeight="1">
      <c r="A31" s="279" t="s">
        <v>273</v>
      </c>
      <c r="B31" s="537" t="s">
        <v>274</v>
      </c>
      <c r="C31" s="537"/>
      <c r="D31" s="537"/>
      <c r="E31" s="270" t="s">
        <v>275</v>
      </c>
      <c r="F31" s="275">
        <v>0</v>
      </c>
    </row>
    <row r="32" spans="1:12" s="234" customFormat="1" ht="19.5" customHeight="1">
      <c r="A32" s="279" t="s">
        <v>276</v>
      </c>
      <c r="B32" s="272" t="s">
        <v>277</v>
      </c>
      <c r="C32" s="280"/>
      <c r="D32" s="281">
        <v>0.1</v>
      </c>
      <c r="E32" s="270" t="s">
        <v>275</v>
      </c>
      <c r="F32" s="275">
        <f>ROUND(D32*F31,0)</f>
        <v>0</v>
      </c>
      <c r="H32" s="537"/>
      <c r="I32" s="537"/>
      <c r="J32" s="537"/>
    </row>
    <row r="33" spans="1:10" s="234" customFormat="1" ht="19.5" customHeight="1">
      <c r="A33" s="282" t="s">
        <v>278</v>
      </c>
      <c r="B33" s="272" t="s">
        <v>279</v>
      </c>
      <c r="C33" s="280"/>
      <c r="D33" s="283">
        <v>0</v>
      </c>
      <c r="E33" s="270"/>
      <c r="F33" s="275">
        <f>D33</f>
        <v>0</v>
      </c>
      <c r="H33" s="270"/>
      <c r="I33" s="270"/>
      <c r="J33" s="270"/>
    </row>
    <row r="34" spans="1:10" s="234" customFormat="1" ht="19.5" customHeight="1">
      <c r="A34" s="282" t="s">
        <v>280</v>
      </c>
      <c r="B34" s="272" t="s">
        <v>281</v>
      </c>
      <c r="D34" s="281">
        <v>0.02</v>
      </c>
      <c r="E34" s="270" t="s">
        <v>275</v>
      </c>
      <c r="F34" s="275">
        <f>ROUND((F33+(F33*D32))*D34,0)</f>
        <v>0</v>
      </c>
    </row>
    <row r="35" spans="1:10" s="234" customFormat="1" ht="19.5" customHeight="1">
      <c r="A35" s="282" t="s">
        <v>282</v>
      </c>
      <c r="B35" s="272" t="s">
        <v>283</v>
      </c>
      <c r="C35" s="270"/>
      <c r="D35" s="281">
        <v>0.01</v>
      </c>
      <c r="E35" s="270"/>
      <c r="F35" s="275">
        <f>ROUND(((F31-F33)+((F31-F33)*D32))*D35,0)</f>
        <v>0</v>
      </c>
    </row>
    <row r="36" spans="1:10" s="234" customFormat="1" ht="19.5" customHeight="1">
      <c r="A36" s="282" t="s">
        <v>284</v>
      </c>
      <c r="B36" s="274" t="s">
        <v>285</v>
      </c>
      <c r="C36" s="270"/>
      <c r="D36" s="270"/>
      <c r="E36" s="270" t="s">
        <v>275</v>
      </c>
      <c r="F36" s="284" t="str">
        <f>L28</f>
        <v/>
      </c>
    </row>
    <row r="37" spans="1:10" s="234" customFormat="1" ht="19.5" customHeight="1">
      <c r="A37" s="282" t="s">
        <v>286</v>
      </c>
      <c r="B37" s="537" t="s">
        <v>287</v>
      </c>
      <c r="C37" s="537"/>
      <c r="D37" s="537"/>
      <c r="E37" s="270" t="s">
        <v>275</v>
      </c>
      <c r="F37" s="285">
        <f>SUM(F31,F32,F34,F35,F36)</f>
        <v>0</v>
      </c>
    </row>
    <row r="38" spans="1:10" s="234" customFormat="1" ht="19.5" customHeight="1">
      <c r="A38" s="282" t="s">
        <v>288</v>
      </c>
      <c r="B38" s="274" t="s">
        <v>289</v>
      </c>
      <c r="C38" s="270"/>
      <c r="D38" s="281"/>
      <c r="E38" s="270" t="s">
        <v>275</v>
      </c>
      <c r="F38" s="284">
        <f>ROUND(D38*F37,0)</f>
        <v>0</v>
      </c>
    </row>
    <row r="39" spans="1:10" s="234" customFormat="1" ht="19.5" customHeight="1">
      <c r="A39" s="279"/>
      <c r="B39" s="270"/>
      <c r="C39" s="270"/>
      <c r="D39" s="270"/>
      <c r="E39" s="270"/>
      <c r="F39" s="286"/>
    </row>
    <row r="40" spans="1:10" s="234" customFormat="1" ht="15" customHeight="1">
      <c r="A40" s="279"/>
      <c r="B40" s="270"/>
      <c r="C40" s="270"/>
      <c r="D40" s="270"/>
      <c r="E40" s="270"/>
      <c r="F40" s="286"/>
    </row>
    <row r="41" spans="1:10" s="234" customFormat="1" ht="15" customHeight="1">
      <c r="A41" s="279"/>
      <c r="B41" s="270"/>
      <c r="C41" s="270"/>
      <c r="D41" s="270"/>
      <c r="E41" s="270"/>
      <c r="F41" s="286"/>
    </row>
    <row r="42" spans="1:10" s="234" customFormat="1" ht="19.5" customHeight="1">
      <c r="A42" s="279"/>
      <c r="B42" s="270"/>
      <c r="C42" s="270"/>
      <c r="D42" s="270"/>
      <c r="E42" s="270"/>
      <c r="F42" s="286"/>
    </row>
    <row r="43" spans="1:10" ht="49.5" customHeight="1">
      <c r="A43" s="538" t="str">
        <f>Basic!B1</f>
        <v>Engagement of comprehensive architectural and structural consultant for construction of office building cum transit camp at Chennai under SR-II region of POWERGRID</v>
      </c>
      <c r="B43" s="539"/>
      <c r="C43" s="540"/>
      <c r="D43" s="541" t="s">
        <v>290</v>
      </c>
      <c r="E43" s="542"/>
      <c r="F43" s="294" t="s">
        <v>291</v>
      </c>
    </row>
    <row r="44" spans="1:10">
      <c r="A44" s="289" t="s">
        <v>292</v>
      </c>
      <c r="B44" s="290" t="str">
        <f>Basic!B5</f>
        <v>SR-II/C&amp;M/WC-4528/2025</v>
      </c>
      <c r="C44" s="291"/>
      <c r="D44" s="292"/>
      <c r="E44" s="293"/>
      <c r="F44" s="295"/>
    </row>
    <row r="46" spans="1:10">
      <c r="A46" s="287"/>
    </row>
  </sheetData>
  <sheetProtection selectLockedCells="1" selectUnlockedCells="1"/>
  <customSheetViews>
    <customSheetView guid="{75D87FDD-0292-4E5A-8E8F-63018B009393}"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
      <headerFooter alignWithMargins="0">
        <oddFooter xml:space="preserve">&amp;R
</oddFooter>
      </headerFooter>
    </customSheetView>
    <customSheetView guid="{7F1A5DE7-1043-4C11-AB2C-CC6BC6A0F482}"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
      <headerFooter alignWithMargins="0">
        <oddFooter xml:space="preserve">&amp;R
</oddFooter>
      </headerFooter>
    </customSheetView>
    <customSheetView guid="{17F5C48B-526E-48D2-9F97-823D578F9893}"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3"/>
      <headerFooter alignWithMargins="0">
        <oddFooter xml:space="preserve">&amp;R
</oddFooter>
      </headerFooter>
    </customSheetView>
    <customSheetView guid="{B835C05C-B615-4DCB-982D-4519616B3CD8}"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4"/>
      <headerFooter alignWithMargins="0">
        <oddFooter xml:space="preserve">&amp;R
</oddFooter>
      </headerFooter>
    </customSheetView>
    <customSheetView guid="{E97134B6-5E8D-4951-8DA0-73D06553236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5"/>
      <headerFooter alignWithMargins="0">
        <oddFooter xml:space="preserve">&amp;R
</oddFooter>
      </headerFooter>
    </customSheetView>
    <customSheetView guid="{EE46BCD1-F715-4FA9-A5FC-1B125AD601E0}"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6"/>
      <headerFooter alignWithMargins="0">
        <oddFooter xml:space="preserve">&amp;R
</oddFooter>
      </headerFooter>
    </customSheetView>
    <customSheetView guid="{4AA1107B-A795-4744-B566-827168772C7A}"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7"/>
      <headerFooter alignWithMargins="0">
        <oddFooter xml:space="preserve">&amp;R
</oddFooter>
      </headerFooter>
    </customSheetView>
    <customSheetView guid="{B23AD343-29DA-4CE0-BD10-47BF44F3782F}"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8"/>
      <headerFooter alignWithMargins="0">
        <oddFooter xml:space="preserve">&amp;R
</oddFooter>
      </headerFooter>
    </customSheetView>
    <customSheetView guid="{ECE9294F-C910-4036-88BC-B1F2176FB06B}"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9"/>
      <headerFooter alignWithMargins="0">
        <oddFooter xml:space="preserve">&amp;R
</oddFooter>
      </headerFooter>
    </customSheetView>
    <customSheetView guid="{E9F4E142-7D26-464D-BECA-4F3806DB1FE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0"/>
      <headerFooter alignWithMargins="0">
        <oddFooter xml:space="preserve">&amp;R
</oddFooter>
      </headerFooter>
    </customSheetView>
    <customSheetView guid="{A7DBDDEF-9245-44C6-9EBF-032DB6E1C0A2}"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1"/>
      <headerFooter alignWithMargins="0">
        <oddFooter xml:space="preserve">&amp;R
</oddFooter>
      </headerFooter>
    </customSheetView>
    <customSheetView guid="{7487ED9F-BBED-4B2A-9631-22F1A430946B}"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2"/>
      <headerFooter alignWithMargins="0">
        <oddFooter xml:space="preserve">&amp;R
</oddFooter>
      </headerFooter>
    </customSheetView>
    <customSheetView guid="{B3CE7B10-A914-4559-A6DA-AED8C22AFD6D}"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3"/>
      <headerFooter alignWithMargins="0">
        <oddFooter xml:space="preserve">&amp;R
</oddFooter>
      </headerFooter>
    </customSheetView>
    <customSheetView guid="{D53177B2-31EC-4222-B97A-A37DCFD9E45B}"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4"/>
      <headerFooter alignWithMargins="0">
        <oddFooter xml:space="preserve">&amp;R
</oddFooter>
      </headerFooter>
    </customSheetView>
    <customSheetView guid="{223BC0FC-814D-40F0-9795-CE82A16FF3A5}"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5"/>
      <headerFooter alignWithMargins="0">
        <oddFooter xml:space="preserve">&amp;R
</oddFooter>
      </headerFooter>
    </customSheetView>
    <customSheetView guid="{E81F0721-C35D-4189-B675-E46A21339863}"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6"/>
      <headerFooter alignWithMargins="0">
        <oddFooter xml:space="preserve">&amp;R
</oddFooter>
      </headerFooter>
    </customSheetView>
    <customSheetView guid="{D0757F9E-DF41-4B40-A5E5-F4F8FDD8D61D}"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7"/>
      <headerFooter alignWithMargins="0">
        <oddFooter xml:space="preserve">&amp;R
</oddFooter>
      </headerFooter>
    </customSheetView>
    <customSheetView guid="{7043F04C-1FA3-449D-BEB8-4AC08DF68A5A}"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8"/>
      <headerFooter alignWithMargins="0">
        <oddFooter xml:space="preserve">&amp;R
</oddFooter>
      </headerFooter>
    </customSheetView>
    <customSheetView guid="{B48B8B4C-A880-453D-8729-90D004BEF0DB}"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9"/>
      <headerFooter alignWithMargins="0">
        <oddFooter xml:space="preserve">&amp;R
</oddFooter>
      </headerFooter>
    </customSheetView>
  </customSheetViews>
  <mergeCells count="19">
    <mergeCell ref="H32:J32"/>
    <mergeCell ref="B29:F29"/>
    <mergeCell ref="B5:C5"/>
    <mergeCell ref="E5:F5"/>
    <mergeCell ref="B1:F1"/>
    <mergeCell ref="D3:F3"/>
    <mergeCell ref="A4:C4"/>
    <mergeCell ref="D4:F4"/>
    <mergeCell ref="B23:F23"/>
    <mergeCell ref="B24:F24"/>
    <mergeCell ref="B25:F25"/>
    <mergeCell ref="B37:D37"/>
    <mergeCell ref="A43:C43"/>
    <mergeCell ref="D43:E43"/>
    <mergeCell ref="B26:F26"/>
    <mergeCell ref="B27:F27"/>
    <mergeCell ref="B28:F28"/>
    <mergeCell ref="B30:F30"/>
    <mergeCell ref="B31:D31"/>
  </mergeCells>
  <phoneticPr fontId="27" type="noConversion"/>
  <printOptions horizontalCentered="1"/>
  <pageMargins left="0.79" right="0.37" top="0.65" bottom="0.45" header="0.38" footer="0"/>
  <pageSetup paperSize="9" scale="84" fitToHeight="0" orientation="portrait" horizontalDpi="1200" verticalDpi="1200" r:id="rId20"/>
  <headerFooter alignWithMargins="0">
    <oddFooter xml:space="preserve">&amp;R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dimension ref="A1:P41"/>
  <sheetViews>
    <sheetView topLeftCell="A28" zoomScaleNormal="100" zoomScaleSheetLayoutView="100" workbookViewId="0">
      <selection sqref="A1:F1"/>
    </sheetView>
  </sheetViews>
  <sheetFormatPr defaultColWidth="8" defaultRowHeight="16.5"/>
  <cols>
    <col min="1" max="1" width="7.5" style="69" customWidth="1"/>
    <col min="2" max="2" width="46.875" style="69" customWidth="1"/>
    <col min="3" max="3" width="2.25" style="69" customWidth="1"/>
    <col min="4" max="4" width="17.625" style="107" customWidth="1"/>
    <col min="5" max="5" width="4.125" style="107" customWidth="1"/>
    <col min="6" max="6" width="17.625" style="107" customWidth="1"/>
    <col min="7" max="7" width="21.625" style="72" customWidth="1"/>
    <col min="8" max="8" width="15.25" style="152" customWidth="1"/>
    <col min="9" max="10" width="13.75" style="152" customWidth="1"/>
    <col min="11" max="11" width="14.875" style="152" customWidth="1"/>
    <col min="12" max="12" width="13.75" style="152" customWidth="1"/>
    <col min="13" max="16" width="8" style="152" customWidth="1"/>
    <col min="17" max="16384" width="8" style="72"/>
  </cols>
  <sheetData>
    <row r="1" spans="1:16" ht="15.95" customHeight="1">
      <c r="B1" s="567" t="s">
        <v>240</v>
      </c>
      <c r="C1" s="568"/>
      <c r="D1" s="568"/>
      <c r="E1" s="568"/>
      <c r="F1" s="568"/>
    </row>
    <row r="2" spans="1:16" ht="15.95" customHeight="1">
      <c r="B2" s="70"/>
      <c r="C2" s="71"/>
      <c r="D2" s="73"/>
      <c r="E2" s="73"/>
      <c r="F2" s="73"/>
    </row>
    <row r="3" spans="1:16" s="74" customFormat="1" ht="15.95" customHeight="1">
      <c r="A3" s="69"/>
      <c r="B3" s="69"/>
      <c r="C3" s="69"/>
      <c r="D3" s="569" t="s">
        <v>241</v>
      </c>
      <c r="E3" s="569"/>
      <c r="F3" s="569"/>
      <c r="H3" s="415"/>
      <c r="I3" s="415"/>
      <c r="J3" s="415"/>
      <c r="K3" s="415"/>
      <c r="L3" s="415"/>
      <c r="M3" s="415"/>
      <c r="N3" s="415"/>
      <c r="O3" s="415"/>
      <c r="P3" s="415"/>
    </row>
    <row r="4" spans="1:16" s="74" customFormat="1" ht="20.25" customHeight="1">
      <c r="A4" s="575" t="s">
        <v>242</v>
      </c>
      <c r="B4" s="575"/>
      <c r="C4" s="575"/>
      <c r="D4" s="570" t="e">
        <f>#REF!</f>
        <v>#REF!</v>
      </c>
      <c r="E4" s="570"/>
      <c r="F4" s="570"/>
      <c r="H4" s="415"/>
      <c r="I4" s="415"/>
      <c r="J4" s="415"/>
      <c r="K4" s="415"/>
      <c r="L4" s="415"/>
      <c r="M4" s="415"/>
      <c r="N4" s="415"/>
      <c r="O4" s="415"/>
      <c r="P4" s="415"/>
    </row>
    <row r="5" spans="1:16" s="80" customFormat="1" ht="21" customHeight="1">
      <c r="A5" s="76" t="s">
        <v>122</v>
      </c>
      <c r="B5" s="573" t="s">
        <v>243</v>
      </c>
      <c r="C5" s="574"/>
      <c r="D5" s="77" t="s">
        <v>244</v>
      </c>
      <c r="E5" s="571" t="s">
        <v>245</v>
      </c>
      <c r="F5" s="572"/>
      <c r="H5" s="416"/>
      <c r="I5" s="416"/>
      <c r="J5" s="416"/>
      <c r="K5" s="416"/>
      <c r="L5" s="416"/>
      <c r="M5" s="416"/>
      <c r="N5" s="416"/>
      <c r="O5" s="416"/>
      <c r="P5" s="416"/>
    </row>
    <row r="6" spans="1:16" s="74" customFormat="1" ht="36" customHeight="1">
      <c r="A6" s="81">
        <v>1</v>
      </c>
      <c r="B6" s="82" t="s">
        <v>246</v>
      </c>
      <c r="C6" s="83"/>
      <c r="D6" s="84" t="e">
        <f>'Sch-3'!D14</f>
        <v>#REF!</v>
      </c>
      <c r="E6" s="85" t="s">
        <v>247</v>
      </c>
      <c r="F6" s="86" t="e">
        <f>D6</f>
        <v>#REF!</v>
      </c>
      <c r="G6" s="87"/>
      <c r="H6" s="415"/>
      <c r="I6" s="415"/>
      <c r="J6" s="415"/>
      <c r="K6" s="415"/>
      <c r="L6" s="415"/>
      <c r="M6" s="415"/>
      <c r="N6" s="415"/>
      <c r="O6" s="415"/>
      <c r="P6" s="415"/>
    </row>
    <row r="7" spans="1:16" s="74" customFormat="1" ht="34.5" customHeight="1">
      <c r="A7" s="81">
        <v>2</v>
      </c>
      <c r="B7" s="82" t="s">
        <v>248</v>
      </c>
      <c r="C7" s="83"/>
      <c r="D7" s="84" t="e">
        <f>'Sch-3'!D16</f>
        <v>#REF!</v>
      </c>
      <c r="E7" s="85"/>
      <c r="F7" s="86" t="e">
        <f>D7</f>
        <v>#REF!</v>
      </c>
      <c r="G7" s="87"/>
      <c r="H7" s="415"/>
      <c r="I7" s="415"/>
      <c r="J7" s="415"/>
      <c r="K7" s="415"/>
      <c r="L7" s="415"/>
      <c r="M7" s="415"/>
      <c r="N7" s="415"/>
      <c r="O7" s="415"/>
      <c r="P7" s="415"/>
    </row>
    <row r="8" spans="1:16" s="74" customFormat="1" ht="21" customHeight="1">
      <c r="A8" s="81">
        <v>3</v>
      </c>
      <c r="B8" s="82" t="s">
        <v>249</v>
      </c>
      <c r="C8" s="83"/>
      <c r="D8" s="84" t="e">
        <f>'Sch-3'!#REF!</f>
        <v>#REF!</v>
      </c>
      <c r="E8" s="85"/>
      <c r="F8" s="86" t="e">
        <f>D8</f>
        <v>#REF!</v>
      </c>
      <c r="G8" s="87"/>
      <c r="H8" s="415"/>
      <c r="I8" s="415"/>
      <c r="J8" s="415"/>
      <c r="K8" s="415"/>
      <c r="L8" s="415"/>
      <c r="M8" s="415"/>
      <c r="N8" s="415"/>
      <c r="O8" s="415"/>
      <c r="P8" s="415"/>
    </row>
    <row r="9" spans="1:16" s="74" customFormat="1" ht="21" customHeight="1">
      <c r="A9" s="81">
        <v>4</v>
      </c>
      <c r="B9" s="82" t="s">
        <v>250</v>
      </c>
      <c r="C9" s="83"/>
      <c r="D9" s="88" t="s">
        <v>251</v>
      </c>
      <c r="E9" s="85"/>
      <c r="F9" s="79" t="str">
        <f>D9</f>
        <v>Not Applicable</v>
      </c>
      <c r="H9" s="415"/>
      <c r="I9" s="415"/>
      <c r="J9" s="415"/>
      <c r="K9" s="415"/>
      <c r="L9" s="415"/>
      <c r="M9" s="415"/>
      <c r="N9" s="415"/>
      <c r="O9" s="415"/>
      <c r="P9" s="415"/>
    </row>
    <row r="10" spans="1:16" s="74" customFormat="1" ht="21" customHeight="1">
      <c r="A10" s="81">
        <v>5</v>
      </c>
      <c r="B10" s="82" t="s">
        <v>252</v>
      </c>
      <c r="C10" s="83"/>
      <c r="D10" s="89" t="e">
        <f>SUM(D6,D7,D8)</f>
        <v>#REF!</v>
      </c>
      <c r="E10" s="85"/>
      <c r="F10" s="90" t="e">
        <f>F6+F7+F8</f>
        <v>#REF!</v>
      </c>
      <c r="H10" s="415"/>
      <c r="I10" s="415"/>
      <c r="J10" s="415"/>
      <c r="K10" s="415"/>
      <c r="L10" s="415"/>
      <c r="M10" s="415"/>
      <c r="N10" s="415"/>
      <c r="O10" s="415"/>
      <c r="P10" s="415"/>
    </row>
    <row r="11" spans="1:16" s="74" customFormat="1" ht="21" customHeight="1">
      <c r="A11" s="81">
        <v>6</v>
      </c>
      <c r="B11" s="91" t="s">
        <v>253</v>
      </c>
      <c r="C11" s="92" t="s">
        <v>247</v>
      </c>
      <c r="D11" s="84" t="e">
        <f>#REF!+#REF!+#REF!+#REF!</f>
        <v>#REF!</v>
      </c>
      <c r="E11" s="93" t="s">
        <v>247</v>
      </c>
      <c r="F11" s="86" t="e">
        <f>D11</f>
        <v>#REF!</v>
      </c>
      <c r="H11" s="415"/>
      <c r="I11" s="415"/>
      <c r="J11" s="415"/>
      <c r="K11" s="415"/>
      <c r="L11" s="415"/>
      <c r="M11" s="415"/>
      <c r="N11" s="415"/>
      <c r="O11" s="415"/>
      <c r="P11" s="415"/>
    </row>
    <row r="12" spans="1:16" s="74" customFormat="1" ht="21.95" customHeight="1">
      <c r="A12" s="81">
        <v>7</v>
      </c>
      <c r="B12" s="91" t="s">
        <v>254</v>
      </c>
      <c r="C12" s="83"/>
      <c r="D12" s="77" t="e">
        <f>D10-D11</f>
        <v>#REF!</v>
      </c>
      <c r="E12" s="85"/>
      <c r="F12" s="90" t="e">
        <f>F10-F11</f>
        <v>#REF!</v>
      </c>
      <c r="G12" s="94"/>
      <c r="H12" s="415"/>
      <c r="I12" s="415"/>
      <c r="J12" s="415"/>
      <c r="K12" s="415"/>
      <c r="L12" s="415"/>
      <c r="M12" s="415"/>
      <c r="N12" s="415"/>
      <c r="O12" s="415"/>
      <c r="P12" s="415"/>
    </row>
    <row r="13" spans="1:16" s="74" customFormat="1" ht="21.95" customHeight="1">
      <c r="A13" s="81">
        <v>8</v>
      </c>
      <c r="B13" s="82" t="s">
        <v>255</v>
      </c>
      <c r="C13" s="83"/>
      <c r="D13" s="84"/>
      <c r="E13" s="85"/>
      <c r="F13" s="86"/>
      <c r="H13" s="415"/>
      <c r="I13" s="415"/>
      <c r="J13" s="415"/>
      <c r="K13" s="415"/>
      <c r="L13" s="415"/>
      <c r="M13" s="415"/>
      <c r="N13" s="415"/>
      <c r="O13" s="415"/>
      <c r="P13" s="415"/>
    </row>
    <row r="14" spans="1:16" s="74" customFormat="1" ht="21.95" customHeight="1">
      <c r="A14" s="81" t="s">
        <v>247</v>
      </c>
      <c r="B14" s="82" t="s">
        <v>256</v>
      </c>
      <c r="C14" s="95"/>
      <c r="D14" s="88" t="e">
        <f>'Sch-2'!K14</f>
        <v>#REF!</v>
      </c>
      <c r="E14" s="96"/>
      <c r="F14" s="79" t="e">
        <f>F32</f>
        <v>#REF!</v>
      </c>
      <c r="G14" s="87"/>
      <c r="H14" s="415"/>
      <c r="I14" s="415"/>
      <c r="J14" s="415"/>
      <c r="K14" s="415"/>
      <c r="L14" s="415"/>
      <c r="M14" s="415"/>
      <c r="N14" s="415"/>
      <c r="O14" s="415"/>
      <c r="P14" s="415"/>
    </row>
    <row r="15" spans="1:16" s="74" customFormat="1" ht="21.95" customHeight="1">
      <c r="A15" s="81"/>
      <c r="B15" s="82" t="s">
        <v>293</v>
      </c>
      <c r="C15" s="83"/>
      <c r="D15" s="88" t="e">
        <f>'Sch-2'!#REF!+'Sch-2'!#REF!</f>
        <v>#REF!</v>
      </c>
      <c r="E15" s="97"/>
      <c r="F15" s="79" t="e">
        <f>F33</f>
        <v>#REF!</v>
      </c>
      <c r="G15" s="87"/>
      <c r="H15" s="415"/>
      <c r="I15" s="415"/>
      <c r="J15" s="415"/>
      <c r="K15" s="415"/>
      <c r="L15" s="415"/>
      <c r="M15" s="415"/>
      <c r="N15" s="415"/>
      <c r="O15" s="415"/>
      <c r="P15" s="415"/>
    </row>
    <row r="16" spans="1:16" s="74" customFormat="1" ht="21.95" customHeight="1">
      <c r="A16" s="81"/>
      <c r="B16" s="82" t="s">
        <v>294</v>
      </c>
      <c r="C16" s="83"/>
      <c r="D16" s="88" t="e">
        <f>#REF!+#REF!</f>
        <v>#REF!</v>
      </c>
      <c r="E16" s="97"/>
      <c r="F16" s="79" t="e">
        <f>F36</f>
        <v>#REF!</v>
      </c>
      <c r="G16" s="87"/>
      <c r="H16" s="415"/>
      <c r="I16" s="415"/>
      <c r="J16" s="415"/>
      <c r="K16" s="415"/>
      <c r="L16" s="415"/>
      <c r="M16" s="415"/>
      <c r="N16" s="415"/>
      <c r="O16" s="415"/>
      <c r="P16" s="415"/>
    </row>
    <row r="17" spans="1:16" s="74" customFormat="1" ht="21.95" customHeight="1">
      <c r="A17" s="81"/>
      <c r="B17" s="82" t="s">
        <v>295</v>
      </c>
      <c r="C17" s="83"/>
      <c r="D17" s="88" t="e">
        <f>#REF!</f>
        <v>#REF!</v>
      </c>
      <c r="E17" s="78"/>
      <c r="F17" s="79">
        <f>F34</f>
        <v>0</v>
      </c>
      <c r="H17" s="415"/>
      <c r="I17" s="415"/>
      <c r="J17" s="415"/>
      <c r="K17" s="415"/>
      <c r="L17" s="415"/>
      <c r="M17" s="415"/>
      <c r="N17" s="415"/>
      <c r="O17" s="415"/>
      <c r="P17" s="415"/>
    </row>
    <row r="18" spans="1:16" s="74" customFormat="1" ht="27" customHeight="1">
      <c r="A18" s="81"/>
      <c r="B18" s="82" t="s">
        <v>296</v>
      </c>
      <c r="C18" s="98"/>
      <c r="D18" s="141" t="e">
        <f>D14+D15+D16+D17</f>
        <v>#REF!</v>
      </c>
      <c r="E18" s="99"/>
      <c r="F18" s="98" t="e">
        <f>SUM(F14:F17)</f>
        <v>#REF!</v>
      </c>
      <c r="G18" s="87"/>
      <c r="H18" s="415"/>
      <c r="I18" s="415"/>
      <c r="J18" s="415"/>
      <c r="K18" s="415"/>
      <c r="L18" s="415"/>
      <c r="M18" s="415"/>
      <c r="N18" s="415"/>
      <c r="O18" s="415"/>
      <c r="P18" s="415"/>
    </row>
    <row r="19" spans="1:16" s="74" customFormat="1" ht="33.75" customHeight="1">
      <c r="A19" s="81">
        <v>8</v>
      </c>
      <c r="B19" s="82" t="s">
        <v>262</v>
      </c>
      <c r="C19" s="83"/>
      <c r="D19" s="77" t="e">
        <f>D10+D18</f>
        <v>#REF!</v>
      </c>
      <c r="E19" s="100" t="s">
        <v>247</v>
      </c>
      <c r="F19" s="101" t="e">
        <f>F10+F18</f>
        <v>#REF!</v>
      </c>
      <c r="G19" s="87"/>
      <c r="H19" s="415"/>
      <c r="I19" s="415"/>
      <c r="J19" s="415"/>
      <c r="K19" s="415"/>
      <c r="L19" s="415"/>
      <c r="M19" s="415"/>
      <c r="N19" s="415"/>
      <c r="O19" s="415"/>
      <c r="P19" s="415"/>
    </row>
    <row r="20" spans="1:16" s="74" customFormat="1" ht="51" customHeight="1">
      <c r="A20" s="81">
        <v>9</v>
      </c>
      <c r="B20" s="82" t="s">
        <v>263</v>
      </c>
      <c r="C20" s="83"/>
      <c r="D20" s="84" t="e">
        <f>#REF!</f>
        <v>#REF!</v>
      </c>
      <c r="E20" s="85"/>
      <c r="F20" s="86" t="e">
        <f>D20</f>
        <v>#REF!</v>
      </c>
      <c r="H20" s="415"/>
      <c r="I20" s="415"/>
      <c r="J20" s="415"/>
      <c r="K20" s="415"/>
      <c r="L20" s="415"/>
      <c r="M20" s="415"/>
      <c r="N20" s="415"/>
      <c r="O20" s="415"/>
      <c r="P20" s="415"/>
    </row>
    <row r="21" spans="1:16" s="74" customFormat="1" ht="23.25" customHeight="1">
      <c r="A21" s="102" t="s">
        <v>264</v>
      </c>
      <c r="B21" s="561" t="s">
        <v>265</v>
      </c>
      <c r="C21" s="561"/>
      <c r="D21" s="561"/>
      <c r="E21" s="561"/>
      <c r="F21" s="562"/>
      <c r="H21" s="415"/>
      <c r="I21" s="415"/>
      <c r="J21" s="415"/>
      <c r="K21" s="415"/>
      <c r="L21" s="415"/>
      <c r="M21" s="415"/>
      <c r="N21" s="415"/>
      <c r="O21" s="415"/>
      <c r="P21" s="415"/>
    </row>
    <row r="22" spans="1:16" s="74" customFormat="1" ht="18.75" customHeight="1">
      <c r="A22" s="104" t="s">
        <v>273</v>
      </c>
      <c r="B22" s="566" t="s">
        <v>129</v>
      </c>
      <c r="C22" s="566"/>
      <c r="D22" s="566"/>
      <c r="E22" s="103" t="s">
        <v>275</v>
      </c>
      <c r="F22" s="106" t="e">
        <f>D14</f>
        <v>#REF!</v>
      </c>
      <c r="H22" s="415"/>
      <c r="I22" s="415"/>
      <c r="J22" s="415"/>
      <c r="K22" s="415"/>
      <c r="L22" s="415"/>
      <c r="M22" s="415"/>
      <c r="N22" s="415"/>
      <c r="O22" s="415"/>
      <c r="P22" s="415"/>
    </row>
    <row r="23" spans="1:16" s="74" customFormat="1" ht="19.5" customHeight="1">
      <c r="A23" s="104" t="s">
        <v>276</v>
      </c>
      <c r="B23" s="566" t="s">
        <v>297</v>
      </c>
      <c r="C23" s="566"/>
      <c r="D23" s="566"/>
      <c r="E23" s="103" t="s">
        <v>275</v>
      </c>
      <c r="F23" s="106" t="e">
        <f>D15</f>
        <v>#REF!</v>
      </c>
      <c r="H23" s="415"/>
      <c r="I23" s="415"/>
      <c r="J23" s="415"/>
      <c r="K23" s="415"/>
      <c r="L23" s="415"/>
      <c r="M23" s="415"/>
      <c r="N23" s="415"/>
      <c r="O23" s="415"/>
      <c r="P23" s="415"/>
    </row>
    <row r="24" spans="1:16" s="74" customFormat="1" ht="19.5" customHeight="1">
      <c r="A24" s="104" t="s">
        <v>278</v>
      </c>
      <c r="B24" s="566" t="s">
        <v>298</v>
      </c>
      <c r="C24" s="566"/>
      <c r="D24" s="566"/>
      <c r="E24" s="103" t="s">
        <v>275</v>
      </c>
      <c r="F24" s="106" t="e">
        <f>D16</f>
        <v>#REF!</v>
      </c>
      <c r="H24" s="415"/>
      <c r="I24" s="415"/>
      <c r="J24" s="415"/>
      <c r="K24" s="415"/>
      <c r="L24" s="415"/>
      <c r="M24" s="415"/>
      <c r="N24" s="415"/>
      <c r="O24" s="415"/>
      <c r="P24" s="415"/>
    </row>
    <row r="25" spans="1:16" s="74" customFormat="1" ht="19.5" customHeight="1">
      <c r="A25" s="104" t="s">
        <v>280</v>
      </c>
      <c r="B25" s="566" t="s">
        <v>270</v>
      </c>
      <c r="C25" s="566"/>
      <c r="D25" s="566"/>
      <c r="E25" s="103" t="s">
        <v>275</v>
      </c>
      <c r="F25" s="106" t="e">
        <f>D17</f>
        <v>#REF!</v>
      </c>
      <c r="H25" s="415"/>
      <c r="I25" s="415"/>
      <c r="J25" s="415"/>
      <c r="K25" s="415"/>
      <c r="L25" s="415"/>
      <c r="M25" s="415"/>
      <c r="N25" s="415"/>
      <c r="O25" s="415"/>
      <c r="P25" s="415"/>
    </row>
    <row r="26" spans="1:16" s="74" customFormat="1" ht="19.5" customHeight="1">
      <c r="A26" s="108" t="s">
        <v>271</v>
      </c>
      <c r="B26" s="561" t="s">
        <v>299</v>
      </c>
      <c r="C26" s="561"/>
      <c r="D26" s="561"/>
      <c r="E26" s="561"/>
      <c r="F26" s="562"/>
      <c r="H26" s="415"/>
      <c r="I26" s="415"/>
      <c r="J26" s="415"/>
      <c r="K26" s="415"/>
      <c r="L26" s="415"/>
      <c r="M26" s="415"/>
      <c r="N26" s="415"/>
      <c r="O26" s="415"/>
      <c r="P26" s="415"/>
    </row>
    <row r="27" spans="1:16" ht="19.5" customHeight="1">
      <c r="A27" s="142"/>
      <c r="B27" s="72"/>
      <c r="C27" s="72"/>
      <c r="D27" s="72"/>
      <c r="E27" s="72"/>
      <c r="F27" s="143"/>
    </row>
    <row r="28" spans="1:16" s="74" customFormat="1" ht="19.5" customHeight="1">
      <c r="A28" s="144"/>
      <c r="F28" s="145"/>
      <c r="H28" s="415"/>
      <c r="I28" s="415"/>
      <c r="J28" s="415"/>
      <c r="K28" s="415"/>
      <c r="L28" s="415"/>
      <c r="M28" s="415"/>
      <c r="N28" s="415"/>
      <c r="O28" s="415"/>
      <c r="P28" s="415"/>
    </row>
    <row r="29" spans="1:16" s="74" customFormat="1" ht="19.5" customHeight="1">
      <c r="A29" s="144"/>
      <c r="F29" s="145"/>
      <c r="H29" s="415"/>
      <c r="I29" s="415"/>
      <c r="J29" s="415"/>
      <c r="K29" s="415"/>
      <c r="L29" s="415"/>
      <c r="M29" s="415"/>
      <c r="N29" s="415"/>
      <c r="O29" s="415"/>
      <c r="P29" s="415"/>
    </row>
    <row r="30" spans="1:16" s="74" customFormat="1" ht="60" customHeight="1">
      <c r="A30" s="108" t="s">
        <v>300</v>
      </c>
      <c r="B30" s="563" t="s">
        <v>301</v>
      </c>
      <c r="C30" s="564"/>
      <c r="D30" s="564"/>
      <c r="E30" s="564"/>
      <c r="F30" s="565"/>
      <c r="H30" s="415" t="s">
        <v>302</v>
      </c>
      <c r="I30" s="415"/>
      <c r="J30" s="415"/>
      <c r="K30" s="415"/>
      <c r="L30" s="415"/>
      <c r="M30" s="415"/>
      <c r="N30" s="415"/>
      <c r="O30" s="415"/>
      <c r="P30" s="415"/>
    </row>
    <row r="31" spans="1:16" s="74" customFormat="1" ht="19.5" customHeight="1">
      <c r="A31" s="104" t="s">
        <v>273</v>
      </c>
      <c r="B31" s="566" t="s">
        <v>274</v>
      </c>
      <c r="C31" s="566"/>
      <c r="D31" s="566"/>
      <c r="E31" s="103" t="s">
        <v>275</v>
      </c>
      <c r="F31" s="105" t="e">
        <f>#REF!</f>
        <v>#REF!</v>
      </c>
      <c r="H31" s="416" t="s">
        <v>303</v>
      </c>
      <c r="I31" s="416" t="e">
        <f>#REF!</f>
        <v>#REF!</v>
      </c>
      <c r="J31" s="416" t="e">
        <f>IF(I31=0, "", I31)</f>
        <v>#REF!</v>
      </c>
      <c r="K31" s="417" t="e">
        <f>IF(I31=0, "", "Discount on lum-sum basis on total price quoted by us without Taxes &amp; Duties. In Rs. ")</f>
        <v>#REF!</v>
      </c>
      <c r="L31" s="416" t="s">
        <v>304</v>
      </c>
      <c r="M31" s="418" t="e">
        <f>#REF!</f>
        <v>#REF!</v>
      </c>
      <c r="N31" s="418" t="e">
        <f t="shared" ref="N31:N37" si="0">IF(M31=0, "", M31)</f>
        <v>#REF!</v>
      </c>
      <c r="O31" s="417" t="e">
        <f>IF(M31=0, "", " Discount on lum-sum basis on total price quoted by us without Taxes &amp; Duties. In Percent (%) .")</f>
        <v>#REF!</v>
      </c>
      <c r="P31" s="415"/>
    </row>
    <row r="32" spans="1:16" s="74" customFormat="1" ht="19.5" customHeight="1">
      <c r="A32" s="104" t="s">
        <v>276</v>
      </c>
      <c r="B32" s="566" t="s">
        <v>305</v>
      </c>
      <c r="C32" s="566"/>
      <c r="D32" s="566"/>
      <c r="E32" s="103" t="s">
        <v>275</v>
      </c>
      <c r="F32" s="105" t="e">
        <f>ROUND(0.103*F31,0)</f>
        <v>#REF!</v>
      </c>
      <c r="H32" s="415"/>
      <c r="I32" s="415"/>
      <c r="J32" s="416"/>
      <c r="K32" s="417" t="e">
        <f>IF(SUM(I33:I37)=0, "", "Discount on lum-sum basis on the Schedules as given below , In Rs. :")</f>
        <v>#REF!</v>
      </c>
      <c r="L32" s="415"/>
      <c r="M32" s="415"/>
      <c r="N32" s="418"/>
      <c r="O32" s="417" t="e">
        <f>IF(SUM(M33:M37)=0, "", "Discount on lum-sum basis on the Schedules as given below , In Percent (%) :")</f>
        <v>#REF!</v>
      </c>
      <c r="P32" s="415"/>
    </row>
    <row r="33" spans="1:16" s="74" customFormat="1" ht="19.5" customHeight="1">
      <c r="A33" s="104" t="s">
        <v>278</v>
      </c>
      <c r="B33" s="566" t="s">
        <v>306</v>
      </c>
      <c r="C33" s="566"/>
      <c r="D33" s="566"/>
      <c r="E33" s="103" t="s">
        <v>275</v>
      </c>
      <c r="F33" s="105" t="e">
        <f>'Sch-2'!#REF!+'Sch-2'!#REF!</f>
        <v>#REF!</v>
      </c>
      <c r="H33" s="416" t="s">
        <v>307</v>
      </c>
      <c r="I33" s="416" t="e">
        <f>#REF!</f>
        <v>#REF!</v>
      </c>
      <c r="J33" s="416" t="e">
        <f>IF(I33=0, "", I33)</f>
        <v>#REF!</v>
      </c>
      <c r="K33" s="153" t="e">
        <f>IF(I33=0, "", "Schedule-1 : Ex works prices (Direct Only)")</f>
        <v>#REF!</v>
      </c>
      <c r="L33" s="416" t="s">
        <v>308</v>
      </c>
      <c r="M33" s="418" t="e">
        <f>#REF!</f>
        <v>#REF!</v>
      </c>
      <c r="N33" s="418" t="e">
        <f t="shared" si="0"/>
        <v>#REF!</v>
      </c>
      <c r="O33" s="153" t="e">
        <f>IF(M33=0, "", "Schedule-1 : Ex works prices (Direct Only)")</f>
        <v>#REF!</v>
      </c>
      <c r="P33" s="415"/>
    </row>
    <row r="34" spans="1:16" s="74" customFormat="1" ht="19.5" customHeight="1">
      <c r="A34" s="104" t="s">
        <v>280</v>
      </c>
      <c r="B34" s="566" t="s">
        <v>270</v>
      </c>
      <c r="C34" s="566"/>
      <c r="D34" s="566"/>
      <c r="E34" s="103" t="s">
        <v>275</v>
      </c>
      <c r="F34" s="155"/>
      <c r="H34" s="416" t="s">
        <v>309</v>
      </c>
      <c r="I34" s="416" t="e">
        <f>#REF!</f>
        <v>#REF!</v>
      </c>
      <c r="J34" s="416" t="e">
        <f>IF(I34=0, "", I34)</f>
        <v>#REF!</v>
      </c>
      <c r="K34" s="153" t="e">
        <f>IF(I34=0, "", "Schedule-1 : Ex works prices (Bought Out Only)")</f>
        <v>#REF!</v>
      </c>
      <c r="L34" s="416" t="s">
        <v>310</v>
      </c>
      <c r="M34" s="418" t="e">
        <f>#REF!</f>
        <v>#REF!</v>
      </c>
      <c r="N34" s="418" t="e">
        <f t="shared" si="0"/>
        <v>#REF!</v>
      </c>
      <c r="O34" s="153" t="e">
        <f>IF(M34=0, "", "Schedule-1 : Ex works prices (Bought Out Only)")</f>
        <v>#REF!</v>
      </c>
      <c r="P34" s="415"/>
    </row>
    <row r="35" spans="1:16" s="74" customFormat="1" ht="15" customHeight="1">
      <c r="A35" s="104" t="s">
        <v>282</v>
      </c>
      <c r="B35" s="566" t="s">
        <v>287</v>
      </c>
      <c r="C35" s="566"/>
      <c r="D35" s="566"/>
      <c r="E35" s="103" t="s">
        <v>275</v>
      </c>
      <c r="F35" s="106" t="e">
        <f>D6+D7+F32+F33+F34</f>
        <v>#REF!</v>
      </c>
      <c r="H35" s="416" t="s">
        <v>311</v>
      </c>
      <c r="I35" s="416" t="e">
        <f>#REF!</f>
        <v>#REF!</v>
      </c>
      <c r="J35" s="416" t="e">
        <f>IF(I35=0, "", I35)</f>
        <v>#REF!</v>
      </c>
      <c r="K35" s="153" t="e">
        <f>IF(I35=0, "", "Schedule-2 : Freight &amp; Insurance")</f>
        <v>#REF!</v>
      </c>
      <c r="L35" s="416" t="s">
        <v>312</v>
      </c>
      <c r="M35" s="418" t="e">
        <f>#REF!</f>
        <v>#REF!</v>
      </c>
      <c r="N35" s="418" t="e">
        <f t="shared" si="0"/>
        <v>#REF!</v>
      </c>
      <c r="O35" s="153" t="e">
        <f>IF(M35=0, "", "Schedule-2 : Freight &amp; Insurance")</f>
        <v>#REF!</v>
      </c>
      <c r="P35" s="415"/>
    </row>
    <row r="36" spans="1:16" s="74" customFormat="1" ht="15" customHeight="1">
      <c r="A36" s="104" t="s">
        <v>284</v>
      </c>
      <c r="B36" s="566" t="s">
        <v>313</v>
      </c>
      <c r="C36" s="566"/>
      <c r="D36" s="566"/>
      <c r="E36" s="103" t="s">
        <v>275</v>
      </c>
      <c r="F36" s="106" t="e">
        <f>ROUND(0.01*F35,0)</f>
        <v>#REF!</v>
      </c>
      <c r="H36" s="416" t="s">
        <v>314</v>
      </c>
      <c r="I36" s="416" t="e">
        <f>#REF!</f>
        <v>#REF!</v>
      </c>
      <c r="J36" s="416" t="e">
        <f>IF(I36=0, "", I36)</f>
        <v>#REF!</v>
      </c>
      <c r="K36" s="153" t="e">
        <f>IF(I36=0, "", "Schedule-3 : Erection Charges")</f>
        <v>#REF!</v>
      </c>
      <c r="L36" s="416" t="s">
        <v>315</v>
      </c>
      <c r="M36" s="418" t="e">
        <f>#REF!</f>
        <v>#REF!</v>
      </c>
      <c r="N36" s="418" t="e">
        <f t="shared" si="0"/>
        <v>#REF!</v>
      </c>
      <c r="O36" s="153" t="e">
        <f>IF(M36=0, "", "Schedule-3 : Erection Charges")</f>
        <v>#REF!</v>
      </c>
      <c r="P36" s="415"/>
    </row>
    <row r="37" spans="1:16" s="74" customFormat="1" ht="19.5" customHeight="1">
      <c r="A37" s="146"/>
      <c r="B37" s="147"/>
      <c r="C37" s="147"/>
      <c r="D37" s="147"/>
      <c r="E37" s="147"/>
      <c r="F37" s="148"/>
      <c r="H37" s="416" t="s">
        <v>316</v>
      </c>
      <c r="I37" s="416" t="e">
        <f>#REF!</f>
        <v>#REF!</v>
      </c>
      <c r="J37" s="416" t="e">
        <f>IF(I37=0, "", I37)</f>
        <v>#REF!</v>
      </c>
      <c r="K37" s="153" t="e">
        <f>IF(I37=0, "", "Schedule-7 : Type Test Charges")</f>
        <v>#REF!</v>
      </c>
      <c r="L37" s="416" t="s">
        <v>317</v>
      </c>
      <c r="M37" s="418" t="e">
        <f>#REF!</f>
        <v>#REF!</v>
      </c>
      <c r="N37" s="418" t="e">
        <f t="shared" si="0"/>
        <v>#REF!</v>
      </c>
      <c r="O37" s="153" t="e">
        <f>IF(M37=0, "", "Schedule-7 : Type Test Charges")</f>
        <v>#REF!</v>
      </c>
      <c r="P37" s="415"/>
    </row>
    <row r="38" spans="1:16" ht="49.5" customHeight="1">
      <c r="A38" s="576" t="str">
        <f>Cover!B2</f>
        <v>Engagement of comprehensive architectural and structural consultant for construction of office building cum transit camp at Chennai under SR-II region of POWERGRID</v>
      </c>
      <c r="B38" s="576"/>
      <c r="C38" s="576"/>
      <c r="D38" s="577" t="s">
        <v>290</v>
      </c>
      <c r="E38" s="578"/>
      <c r="F38" s="75" t="s">
        <v>291</v>
      </c>
      <c r="H38" s="416" t="s">
        <v>318</v>
      </c>
      <c r="I38" s="416" t="e">
        <f>#REF!</f>
        <v>#REF!</v>
      </c>
      <c r="J38" s="416"/>
      <c r="K38" s="416"/>
      <c r="L38" s="416"/>
      <c r="M38" s="416"/>
      <c r="N38" s="416"/>
    </row>
    <row r="39" spans="1:16">
      <c r="H39" s="152" t="s">
        <v>319</v>
      </c>
      <c r="I39" s="154" t="e">
        <f>K31 &amp;J31 &amp;O31 &amp; N31</f>
        <v>#REF!</v>
      </c>
    </row>
    <row r="40" spans="1:16">
      <c r="I40" s="154" t="e">
        <f>K32 &amp; K33&amp;J33&amp;K34&amp;J34&amp;K35&amp;J35&amp;K36&amp;J36&amp;K37&amp;J37</f>
        <v>#REF!</v>
      </c>
    </row>
    <row r="41" spans="1:16">
      <c r="I41" s="154" t="e">
        <f>O32&amp;O33&amp;N33&amp;O34&amp;N34&amp;O35&amp;N35&amp;O36&amp;N36&amp;O37&amp;N37</f>
        <v>#REF!</v>
      </c>
    </row>
  </sheetData>
  <sheetProtection sheet="1" objects="1" scenarios="1" selectLockedCells="1"/>
  <customSheetViews>
    <customSheetView guid="{75D87FDD-0292-4E5A-8E8F-63018B009393}" state="hidden" topLeftCell="A28">
      <selection sqref="A1:F1"/>
      <pageMargins left="0" right="0" top="0" bottom="0" header="0" footer="0"/>
      <printOptions horizontalCentered="1"/>
      <pageSetup paperSize="9" scale="96" fitToHeight="0" orientation="portrait" horizontalDpi="1200" verticalDpi="1200" r:id="rId1"/>
      <headerFooter alignWithMargins="0">
        <oddFooter xml:space="preserve">&amp;R
</oddFooter>
      </headerFooter>
    </customSheetView>
    <customSheetView guid="{7F1A5DE7-1043-4C11-AB2C-CC6BC6A0F482}" state="hidden" topLeftCell="A28">
      <selection sqref="A1:F1"/>
      <pageMargins left="0" right="0" top="0" bottom="0" header="0" footer="0"/>
      <printOptions horizontalCentered="1"/>
      <pageSetup paperSize="9" scale="96" fitToHeight="0" orientation="portrait" horizontalDpi="1200" verticalDpi="1200" r:id="rId2"/>
      <headerFooter alignWithMargins="0">
        <oddFooter xml:space="preserve">&amp;R
</oddFooter>
      </headerFooter>
    </customSheetView>
    <customSheetView guid="{17F5C48B-526E-48D2-9F97-823D578F9893}" state="hidden" topLeftCell="A28">
      <selection sqref="A1:F1"/>
      <pageMargins left="0" right="0" top="0" bottom="0" header="0" footer="0"/>
      <printOptions horizontalCentered="1"/>
      <pageSetup paperSize="9" scale="96" fitToHeight="0" orientation="portrait" horizontalDpi="1200" verticalDpi="1200" r:id="rId3"/>
      <headerFooter alignWithMargins="0">
        <oddFooter xml:space="preserve">&amp;R
</oddFooter>
      </headerFooter>
    </customSheetView>
    <customSheetView guid="{B835C05C-B615-4DCB-982D-4519616B3CD8}" state="hidden" topLeftCell="A28">
      <selection sqref="A1:F1"/>
      <pageMargins left="0" right="0" top="0" bottom="0" header="0" footer="0"/>
      <printOptions horizontalCentered="1"/>
      <pageSetup paperSize="9" scale="96" fitToHeight="0" orientation="portrait" horizontalDpi="1200" verticalDpi="1200" r:id="rId4"/>
      <headerFooter alignWithMargins="0">
        <oddFooter xml:space="preserve">&amp;R
</oddFooter>
      </headerFooter>
    </customSheetView>
    <customSheetView guid="{E97134B6-5E8D-4951-8DA0-73D065532361}" state="hidden" topLeftCell="A28">
      <selection sqref="A1:F1"/>
      <pageMargins left="0" right="0" top="0" bottom="0" header="0" footer="0"/>
      <printOptions horizontalCentered="1"/>
      <pageSetup paperSize="9" scale="96" fitToHeight="0" orientation="portrait" horizontalDpi="1200" verticalDpi="1200" r:id="rId5"/>
      <headerFooter alignWithMargins="0">
        <oddFooter xml:space="preserve">&amp;R
</oddFooter>
      </headerFooter>
    </customSheetView>
    <customSheetView guid="{EE46BCD1-F715-4FA9-A5FC-1B125AD601E0}" state="hidden" topLeftCell="A28">
      <selection sqref="A1:F1"/>
      <pageMargins left="0" right="0" top="0" bottom="0" header="0" footer="0"/>
      <printOptions horizontalCentered="1"/>
      <pageSetup paperSize="9" scale="96" fitToHeight="0" orientation="portrait" horizontalDpi="1200" verticalDpi="1200" r:id="rId6"/>
      <headerFooter alignWithMargins="0">
        <oddFooter xml:space="preserve">&amp;R
</oddFooter>
      </headerFooter>
    </customSheetView>
    <customSheetView guid="{4AA1107B-A795-4744-B566-827168772C7A}" state="hidden" topLeftCell="A28">
      <selection sqref="A1:F1"/>
      <pageMargins left="0" right="0" top="0" bottom="0" header="0" footer="0"/>
      <printOptions horizontalCentered="1"/>
      <pageSetup paperSize="9" scale="96" fitToHeight="0" orientation="portrait" horizontalDpi="1200" verticalDpi="1200" r:id="rId7"/>
      <headerFooter alignWithMargins="0">
        <oddFooter xml:space="preserve">&amp;R
</oddFooter>
      </headerFooter>
    </customSheetView>
    <customSheetView guid="{B23AD343-29DA-4CE0-BD10-47BF44F3782F}" state="hidden" topLeftCell="A28">
      <selection sqref="A1:F1"/>
      <pageMargins left="0" right="0" top="0" bottom="0" header="0" footer="0"/>
      <printOptions horizontalCentered="1"/>
      <pageSetup paperSize="9" scale="96" fitToHeight="0" orientation="portrait" horizontalDpi="1200" verticalDpi="1200" r:id="rId8"/>
      <headerFooter alignWithMargins="0">
        <oddFooter xml:space="preserve">&amp;R
</oddFooter>
      </headerFooter>
    </customSheetView>
    <customSheetView guid="{ECE9294F-C910-4036-88BC-B1F2176FB06B}" state="hidden" topLeftCell="A28">
      <selection sqref="A1:F1"/>
      <pageMargins left="0" right="0" top="0" bottom="0" header="0" footer="0"/>
      <printOptions horizontalCentered="1"/>
      <pageSetup paperSize="9" scale="96" fitToHeight="0" orientation="portrait" horizontalDpi="1200" verticalDpi="1200" r:id="rId9"/>
      <headerFooter alignWithMargins="0">
        <oddFooter xml:space="preserve">&amp;R
</oddFooter>
      </headerFooter>
    </customSheetView>
    <customSheetView guid="{4F65FF32-EC61-4022-A399-2986D7B6B8B3}" state="hidden" showRuler="0">
      <selection activeCell="F34" sqref="F34"/>
      <pageMargins left="0" right="0" top="0" bottom="0" header="0" footer="0"/>
      <printOptions horizontalCentered="1"/>
      <pageSetup paperSize="9" scale="96" fitToHeight="0" orientation="portrait" horizontalDpi="1200" verticalDpi="1200" r:id="rId10"/>
      <headerFooter alignWithMargins="0">
        <oddFooter xml:space="preserve">&amp;R
</oddFooter>
      </headerFooter>
    </customSheetView>
    <customSheetView guid="{01ACF2E1-8E61-4459-ABC1-B6C183DEED61}" showPageBreaks="1" printArea="1" state="hidden" view="pageBreakPreview" showRuler="0">
      <selection activeCell="B6" sqref="B6"/>
      <pageMargins left="0" right="0" top="0" bottom="0" header="0" footer="0"/>
      <printOptions horizontalCentered="1"/>
      <pageSetup paperSize="9" scale="96" fitToHeight="0" orientation="portrait" horizontalDpi="1200" verticalDpi="1200" r:id="rId11"/>
      <headerFooter alignWithMargins="0">
        <oddFooter xml:space="preserve">&amp;R
</oddFooter>
      </headerFooter>
    </customSheetView>
    <customSheetView guid="{14D7F02E-BCCA-4517-ABC7-537FF4AEB67A}" state="hidden">
      <selection activeCell="F34" sqref="F34"/>
      <pageMargins left="0" right="0" top="0" bottom="0" header="0" footer="0"/>
      <printOptions horizontalCentered="1"/>
      <pageSetup paperSize="9" scale="96" fitToHeight="0" orientation="portrait" horizontalDpi="1200" verticalDpi="1200" r:id="rId12"/>
      <headerFooter alignWithMargins="0">
        <oddFooter xml:space="preserve">&amp;R
</oddFooter>
      </headerFooter>
    </customSheetView>
    <customSheetView guid="{27A45B7A-04F2-4516-B80B-5ED0825D4ED3}" state="hidden">
      <selection activeCell="F34" sqref="F34"/>
      <pageMargins left="0" right="0" top="0" bottom="0" header="0" footer="0"/>
      <printOptions horizontalCentered="1"/>
      <pageSetup paperSize="9" scale="96" fitToHeight="0" orientation="portrait" horizontalDpi="1200" verticalDpi="1200" r:id="rId13"/>
      <headerFooter alignWithMargins="0">
        <oddFooter xml:space="preserve">&amp;R
</oddFooter>
      </headerFooter>
    </customSheetView>
    <customSheetView guid="{E9F4E142-7D26-464D-BECA-4F3806DB1FE1}" state="hidden" topLeftCell="A28">
      <selection sqref="A1:F1"/>
      <pageMargins left="0" right="0" top="0" bottom="0" header="0" footer="0"/>
      <printOptions horizontalCentered="1"/>
      <pageSetup paperSize="9" scale="96" fitToHeight="0" orientation="portrait" horizontalDpi="1200" verticalDpi="1200" r:id="rId14"/>
      <headerFooter alignWithMargins="0">
        <oddFooter xml:space="preserve">&amp;R
</oddFooter>
      </headerFooter>
    </customSheetView>
    <customSheetView guid="{A7DBDDEF-9245-44C6-9EBF-032DB6E1C0A2}" state="hidden" topLeftCell="A28">
      <selection sqref="A1:F1"/>
      <pageMargins left="0" right="0" top="0" bottom="0" header="0" footer="0"/>
      <printOptions horizontalCentered="1"/>
      <pageSetup paperSize="9" scale="96" fitToHeight="0" orientation="portrait" horizontalDpi="1200" verticalDpi="1200" r:id="rId15"/>
      <headerFooter alignWithMargins="0">
        <oddFooter xml:space="preserve">&amp;R
</oddFooter>
      </headerFooter>
    </customSheetView>
    <customSheetView guid="{7487ED9F-BBED-4B2A-9631-22F1A430946B}" state="hidden" topLeftCell="A28">
      <selection sqref="A1:F1"/>
      <pageMargins left="0" right="0" top="0" bottom="0" header="0" footer="0"/>
      <printOptions horizontalCentered="1"/>
      <pageSetup paperSize="9" scale="96" fitToHeight="0" orientation="portrait" horizontalDpi="1200" verticalDpi="1200" r:id="rId16"/>
      <headerFooter alignWithMargins="0">
        <oddFooter xml:space="preserve">&amp;R
</oddFooter>
      </headerFooter>
    </customSheetView>
    <customSheetView guid="{B3CE7B10-A914-4559-A6DA-AED8C22AFD6D}" state="hidden" topLeftCell="A28">
      <selection sqref="A1:F1"/>
      <pageMargins left="0" right="0" top="0" bottom="0" header="0" footer="0"/>
      <printOptions horizontalCentered="1"/>
      <pageSetup paperSize="9" scale="96" fitToHeight="0" orientation="portrait" horizontalDpi="1200" verticalDpi="1200" r:id="rId17"/>
      <headerFooter alignWithMargins="0">
        <oddFooter xml:space="preserve">&amp;R
</oddFooter>
      </headerFooter>
    </customSheetView>
    <customSheetView guid="{D53177B2-31EC-4222-B97A-A37DCFD9E45B}" state="hidden" topLeftCell="A28">
      <selection sqref="A1:F1"/>
      <pageMargins left="0" right="0" top="0" bottom="0" header="0" footer="0"/>
      <printOptions horizontalCentered="1"/>
      <pageSetup paperSize="9" scale="96" fitToHeight="0" orientation="portrait" horizontalDpi="1200" verticalDpi="1200" r:id="rId18"/>
      <headerFooter alignWithMargins="0">
        <oddFooter xml:space="preserve">&amp;R
</oddFooter>
      </headerFooter>
    </customSheetView>
    <customSheetView guid="{223BC0FC-814D-40F0-9795-CE82A16FF3A5}" state="hidden" topLeftCell="A28">
      <selection sqref="A1:F1"/>
      <pageMargins left="0" right="0" top="0" bottom="0" header="0" footer="0"/>
      <printOptions horizontalCentered="1"/>
      <pageSetup paperSize="9" scale="96" fitToHeight="0" orientation="portrait" horizontalDpi="1200" verticalDpi="1200" r:id="rId19"/>
      <headerFooter alignWithMargins="0">
        <oddFooter xml:space="preserve">&amp;R
</oddFooter>
      </headerFooter>
    </customSheetView>
    <customSheetView guid="{E81F0721-C35D-4189-B675-E46A21339863}" state="hidden" topLeftCell="A28">
      <selection sqref="A1:F1"/>
      <pageMargins left="0" right="0" top="0" bottom="0" header="0" footer="0"/>
      <printOptions horizontalCentered="1"/>
      <pageSetup paperSize="9" scale="96" fitToHeight="0" orientation="portrait" horizontalDpi="1200" verticalDpi="1200" r:id="rId20"/>
      <headerFooter alignWithMargins="0">
        <oddFooter xml:space="preserve">&amp;R
</oddFooter>
      </headerFooter>
    </customSheetView>
    <customSheetView guid="{D0757F9E-DF41-4B40-A5E5-F4F8FDD8D61D}" state="hidden" topLeftCell="A28">
      <selection sqref="A1:F1"/>
      <pageMargins left="0" right="0" top="0" bottom="0" header="0" footer="0"/>
      <printOptions horizontalCentered="1"/>
      <pageSetup paperSize="9" scale="96" fitToHeight="0" orientation="portrait" horizontalDpi="1200" verticalDpi="1200" r:id="rId21"/>
      <headerFooter alignWithMargins="0">
        <oddFooter xml:space="preserve">&amp;R
</oddFooter>
      </headerFooter>
    </customSheetView>
    <customSheetView guid="{7043F04C-1FA3-449D-BEB8-4AC08DF68A5A}" state="hidden" topLeftCell="A28">
      <selection sqref="A1:F1"/>
      <pageMargins left="0" right="0" top="0" bottom="0" header="0" footer="0"/>
      <printOptions horizontalCentered="1"/>
      <pageSetup paperSize="9" scale="96" fitToHeight="0" orientation="portrait" horizontalDpi="1200" verticalDpi="1200" r:id="rId22"/>
      <headerFooter alignWithMargins="0">
        <oddFooter xml:space="preserve">&amp;R
</oddFooter>
      </headerFooter>
    </customSheetView>
    <customSheetView guid="{B48B8B4C-A880-453D-8729-90D004BEF0DB}" state="hidden" topLeftCell="A28">
      <selection sqref="A1:F1"/>
      <pageMargins left="0" right="0" top="0" bottom="0" header="0" footer="0"/>
      <printOptions horizontalCentered="1"/>
      <pageSetup paperSize="9" scale="96" fitToHeight="0" orientation="portrait" horizontalDpi="1200" verticalDpi="1200" r:id="rId23"/>
      <headerFooter alignWithMargins="0">
        <oddFooter xml:space="preserve">&amp;R
</oddFooter>
      </headerFooter>
    </customSheetView>
  </customSheetViews>
  <mergeCells count="21">
    <mergeCell ref="A38:C38"/>
    <mergeCell ref="D38:E38"/>
    <mergeCell ref="B31:D31"/>
    <mergeCell ref="B33:D33"/>
    <mergeCell ref="B34:D34"/>
    <mergeCell ref="B36:D36"/>
    <mergeCell ref="B32:D32"/>
    <mergeCell ref="B1:F1"/>
    <mergeCell ref="D3:F3"/>
    <mergeCell ref="D4:F4"/>
    <mergeCell ref="E5:F5"/>
    <mergeCell ref="B5:C5"/>
    <mergeCell ref="A4:C4"/>
    <mergeCell ref="B26:F26"/>
    <mergeCell ref="B30:F30"/>
    <mergeCell ref="B35:D35"/>
    <mergeCell ref="B21:F21"/>
    <mergeCell ref="B22:D22"/>
    <mergeCell ref="B25:D25"/>
    <mergeCell ref="B23:D23"/>
    <mergeCell ref="B24:D24"/>
  </mergeCells>
  <phoneticPr fontId="3" type="noConversion"/>
  <printOptions horizontalCentered="1"/>
  <pageMargins left="0.79" right="0.37" top="0.65" bottom="0.45" header="0.38" footer="0"/>
  <pageSetup paperSize="9" scale="96" fitToHeight="0" orientation="portrait" horizontalDpi="1200" verticalDpi="1200" r:id="rId24"/>
  <headerFooter alignWithMargins="0">
    <oddFooter xml:space="preserve">&amp;R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tabColor indexed="8"/>
  </sheetPr>
  <dimension ref="A1:D112"/>
  <sheetViews>
    <sheetView workbookViewId="0">
      <selection sqref="A1:F1"/>
    </sheetView>
  </sheetViews>
  <sheetFormatPr defaultColWidth="8" defaultRowHeight="12.75"/>
  <cols>
    <col min="1" max="1" width="11.625" style="68" customWidth="1"/>
    <col min="2" max="2" width="22.125" style="68" customWidth="1"/>
    <col min="3" max="16384" width="8" style="68"/>
  </cols>
  <sheetData>
    <row r="1" spans="1:4" s="67" customFormat="1" ht="30" customHeight="1">
      <c r="A1" s="579">
        <f>'Bid Form '!AB17</f>
        <v>0</v>
      </c>
      <c r="B1" s="579"/>
    </row>
    <row r="2" spans="1:4" s="67" customFormat="1" ht="30" customHeight="1"/>
    <row r="3" spans="1:4">
      <c r="A3" s="67"/>
    </row>
    <row r="4" spans="1:4">
      <c r="A4" s="180" t="str">
        <f>IF(OR((A1&gt;9999999999),(A1&lt;0)),"Invalid Entry - More than 1000 crore OR -ve value",IF(A1=0, "Rs. Zero Only ",+CONCATENATE("Rs. ", B11,D11,B10,D10,B9,D9,B8,D8,B7,D7,B6," Only")))</f>
        <v xml:space="preserve">Rs. Zero Only </v>
      </c>
      <c r="B4" s="181"/>
    </row>
    <row r="5" spans="1:4">
      <c r="A5" s="182"/>
      <c r="B5" s="181"/>
    </row>
    <row r="6" spans="1:4">
      <c r="A6" s="183">
        <f>-INT(A1/100)*100+ROUND(A1,0)</f>
        <v>0</v>
      </c>
      <c r="B6" s="181" t="str">
        <f t="shared" ref="B6:B11" si="0">IF(A6=0,"",LOOKUP(A6,$A$13:$A$112,$B$13:$B$112))</f>
        <v/>
      </c>
      <c r="D6" s="419"/>
    </row>
    <row r="7" spans="1:4">
      <c r="A7" s="183">
        <f>-INT(A1/1000)*10+INT(A1/100)</f>
        <v>0</v>
      </c>
      <c r="B7" s="181" t="str">
        <f t="shared" si="0"/>
        <v/>
      </c>
      <c r="D7" s="419" t="str">
        <f>+IF(B7="",""," Hundred ")</f>
        <v/>
      </c>
    </row>
    <row r="8" spans="1:4">
      <c r="A8" s="183">
        <f>-INT(A1/100000)*100+INT(A1/1000)</f>
        <v>0</v>
      </c>
      <c r="B8" s="181" t="str">
        <f t="shared" si="0"/>
        <v/>
      </c>
      <c r="D8" s="419" t="str">
        <f>IF((B8=""),IF(C8="",""," Thousand ")," Thousand ")</f>
        <v/>
      </c>
    </row>
    <row r="9" spans="1:4">
      <c r="A9" s="183">
        <f>-INT(A1/10000000)*100+INT(A1/100000)</f>
        <v>0</v>
      </c>
      <c r="B9" s="181" t="str">
        <f t="shared" si="0"/>
        <v/>
      </c>
      <c r="D9" s="419" t="str">
        <f>IF((B9=""),IF(C9="",""," Lac ")," Lac ")</f>
        <v/>
      </c>
    </row>
    <row r="10" spans="1:4">
      <c r="A10" s="183">
        <f>-INT(A1/1000000000)*100+INT(A1/10000000)</f>
        <v>0</v>
      </c>
      <c r="B10" s="184" t="str">
        <f t="shared" si="0"/>
        <v/>
      </c>
      <c r="D10" s="419" t="str">
        <f>IF((B10=""),IF(C10="",""," Crore ")," Crore ")</f>
        <v/>
      </c>
    </row>
    <row r="11" spans="1:4">
      <c r="A11" s="185">
        <f>-INT(A1/10000000000)*1000+INT(A1/1000000000)</f>
        <v>0</v>
      </c>
      <c r="B11" s="184" t="str">
        <f t="shared" si="0"/>
        <v/>
      </c>
      <c r="D11" s="419" t="str">
        <f>IF((B11=""),IF(C11="",""," Hundred ")," Hundred ")</f>
        <v/>
      </c>
    </row>
    <row r="12" spans="1:4">
      <c r="A12" s="181"/>
      <c r="B12" s="181"/>
    </row>
    <row r="13" spans="1:4">
      <c r="A13" s="178">
        <v>1</v>
      </c>
      <c r="B13" s="179" t="s">
        <v>320</v>
      </c>
    </row>
    <row r="14" spans="1:4">
      <c r="A14" s="178">
        <v>2</v>
      </c>
      <c r="B14" s="179" t="s">
        <v>321</v>
      </c>
    </row>
    <row r="15" spans="1:4">
      <c r="A15" s="178">
        <v>3</v>
      </c>
      <c r="B15" s="179" t="s">
        <v>322</v>
      </c>
    </row>
    <row r="16" spans="1:4">
      <c r="A16" s="178">
        <v>4</v>
      </c>
      <c r="B16" s="179" t="s">
        <v>323</v>
      </c>
    </row>
    <row r="17" spans="1:2">
      <c r="A17" s="178">
        <v>5</v>
      </c>
      <c r="B17" s="179" t="s">
        <v>324</v>
      </c>
    </row>
    <row r="18" spans="1:2">
      <c r="A18" s="178">
        <v>6</v>
      </c>
      <c r="B18" s="179" t="s">
        <v>325</v>
      </c>
    </row>
    <row r="19" spans="1:2">
      <c r="A19" s="178">
        <v>7</v>
      </c>
      <c r="B19" s="179" t="s">
        <v>326</v>
      </c>
    </row>
    <row r="20" spans="1:2">
      <c r="A20" s="178">
        <v>8</v>
      </c>
      <c r="B20" s="179" t="s">
        <v>327</v>
      </c>
    </row>
    <row r="21" spans="1:2">
      <c r="A21" s="178">
        <v>9</v>
      </c>
      <c r="B21" s="179" t="s">
        <v>328</v>
      </c>
    </row>
    <row r="22" spans="1:2">
      <c r="A22" s="178">
        <v>10</v>
      </c>
      <c r="B22" s="179" t="s">
        <v>329</v>
      </c>
    </row>
    <row r="23" spans="1:2">
      <c r="A23" s="178">
        <v>11</v>
      </c>
      <c r="B23" s="179" t="s">
        <v>330</v>
      </c>
    </row>
    <row r="24" spans="1:2">
      <c r="A24" s="178">
        <v>12</v>
      </c>
      <c r="B24" s="179" t="s">
        <v>331</v>
      </c>
    </row>
    <row r="25" spans="1:2">
      <c r="A25" s="178">
        <v>13</v>
      </c>
      <c r="B25" s="179" t="s">
        <v>332</v>
      </c>
    </row>
    <row r="26" spans="1:2">
      <c r="A26" s="178">
        <v>14</v>
      </c>
      <c r="B26" s="179" t="s">
        <v>333</v>
      </c>
    </row>
    <row r="27" spans="1:2">
      <c r="A27" s="178">
        <v>15</v>
      </c>
      <c r="B27" s="179" t="s">
        <v>334</v>
      </c>
    </row>
    <row r="28" spans="1:2">
      <c r="A28" s="178">
        <v>16</v>
      </c>
      <c r="B28" s="179" t="s">
        <v>335</v>
      </c>
    </row>
    <row r="29" spans="1:2">
      <c r="A29" s="178">
        <v>17</v>
      </c>
      <c r="B29" s="179" t="s">
        <v>336</v>
      </c>
    </row>
    <row r="30" spans="1:2">
      <c r="A30" s="178">
        <v>18</v>
      </c>
      <c r="B30" s="179" t="s">
        <v>337</v>
      </c>
    </row>
    <row r="31" spans="1:2">
      <c r="A31" s="178">
        <v>19</v>
      </c>
      <c r="B31" s="179" t="s">
        <v>338</v>
      </c>
    </row>
    <row r="32" spans="1:2">
      <c r="A32" s="178">
        <v>20</v>
      </c>
      <c r="B32" s="179" t="s">
        <v>339</v>
      </c>
    </row>
    <row r="33" spans="1:2">
      <c r="A33" s="178">
        <v>21</v>
      </c>
      <c r="B33" s="179" t="s">
        <v>340</v>
      </c>
    </row>
    <row r="34" spans="1:2">
      <c r="A34" s="178">
        <v>22</v>
      </c>
      <c r="B34" s="179" t="s">
        <v>341</v>
      </c>
    </row>
    <row r="35" spans="1:2">
      <c r="A35" s="178">
        <v>23</v>
      </c>
      <c r="B35" s="179" t="s">
        <v>342</v>
      </c>
    </row>
    <row r="36" spans="1:2">
      <c r="A36" s="178">
        <v>24</v>
      </c>
      <c r="B36" s="179" t="s">
        <v>343</v>
      </c>
    </row>
    <row r="37" spans="1:2">
      <c r="A37" s="178">
        <v>25</v>
      </c>
      <c r="B37" s="179" t="s">
        <v>344</v>
      </c>
    </row>
    <row r="38" spans="1:2">
      <c r="A38" s="178">
        <v>26</v>
      </c>
      <c r="B38" s="179" t="s">
        <v>345</v>
      </c>
    </row>
    <row r="39" spans="1:2">
      <c r="A39" s="178">
        <v>27</v>
      </c>
      <c r="B39" s="179" t="s">
        <v>346</v>
      </c>
    </row>
    <row r="40" spans="1:2">
      <c r="A40" s="178">
        <v>28</v>
      </c>
      <c r="B40" s="179" t="s">
        <v>347</v>
      </c>
    </row>
    <row r="41" spans="1:2">
      <c r="A41" s="178">
        <v>29</v>
      </c>
      <c r="B41" s="179" t="s">
        <v>348</v>
      </c>
    </row>
    <row r="42" spans="1:2">
      <c r="A42" s="178">
        <v>30</v>
      </c>
      <c r="B42" s="179" t="s">
        <v>349</v>
      </c>
    </row>
    <row r="43" spans="1:2">
      <c r="A43" s="178">
        <v>31</v>
      </c>
      <c r="B43" s="179" t="s">
        <v>350</v>
      </c>
    </row>
    <row r="44" spans="1:2">
      <c r="A44" s="178">
        <v>32</v>
      </c>
      <c r="B44" s="179" t="s">
        <v>351</v>
      </c>
    </row>
    <row r="45" spans="1:2">
      <c r="A45" s="178">
        <v>33</v>
      </c>
      <c r="B45" s="179" t="s">
        <v>352</v>
      </c>
    </row>
    <row r="46" spans="1:2">
      <c r="A46" s="178">
        <v>34</v>
      </c>
      <c r="B46" s="179" t="s">
        <v>353</v>
      </c>
    </row>
    <row r="47" spans="1:2">
      <c r="A47" s="178">
        <v>35</v>
      </c>
      <c r="B47" s="179" t="s">
        <v>354</v>
      </c>
    </row>
    <row r="48" spans="1:2">
      <c r="A48" s="178">
        <v>36</v>
      </c>
      <c r="B48" s="179" t="s">
        <v>355</v>
      </c>
    </row>
    <row r="49" spans="1:2">
      <c r="A49" s="178">
        <v>37</v>
      </c>
      <c r="B49" s="179" t="s">
        <v>356</v>
      </c>
    </row>
    <row r="50" spans="1:2">
      <c r="A50" s="178">
        <v>38</v>
      </c>
      <c r="B50" s="179" t="s">
        <v>357</v>
      </c>
    </row>
    <row r="51" spans="1:2">
      <c r="A51" s="178">
        <v>39</v>
      </c>
      <c r="B51" s="179" t="s">
        <v>358</v>
      </c>
    </row>
    <row r="52" spans="1:2">
      <c r="A52" s="178">
        <v>40</v>
      </c>
      <c r="B52" s="179" t="s">
        <v>359</v>
      </c>
    </row>
    <row r="53" spans="1:2">
      <c r="A53" s="178">
        <v>41</v>
      </c>
      <c r="B53" s="179" t="s">
        <v>360</v>
      </c>
    </row>
    <row r="54" spans="1:2">
      <c r="A54" s="178">
        <v>42</v>
      </c>
      <c r="B54" s="179" t="s">
        <v>361</v>
      </c>
    </row>
    <row r="55" spans="1:2">
      <c r="A55" s="178">
        <v>43</v>
      </c>
      <c r="B55" s="179" t="s">
        <v>362</v>
      </c>
    </row>
    <row r="56" spans="1:2">
      <c r="A56" s="178">
        <v>44</v>
      </c>
      <c r="B56" s="179" t="s">
        <v>363</v>
      </c>
    </row>
    <row r="57" spans="1:2">
      <c r="A57" s="178">
        <v>45</v>
      </c>
      <c r="B57" s="179" t="s">
        <v>364</v>
      </c>
    </row>
    <row r="58" spans="1:2">
      <c r="A58" s="178">
        <v>46</v>
      </c>
      <c r="B58" s="179" t="s">
        <v>365</v>
      </c>
    </row>
    <row r="59" spans="1:2">
      <c r="A59" s="178">
        <v>47</v>
      </c>
      <c r="B59" s="179" t="s">
        <v>366</v>
      </c>
    </row>
    <row r="60" spans="1:2">
      <c r="A60" s="178">
        <v>48</v>
      </c>
      <c r="B60" s="179" t="s">
        <v>367</v>
      </c>
    </row>
    <row r="61" spans="1:2">
      <c r="A61" s="178">
        <v>49</v>
      </c>
      <c r="B61" s="179" t="s">
        <v>368</v>
      </c>
    </row>
    <row r="62" spans="1:2">
      <c r="A62" s="178">
        <v>50</v>
      </c>
      <c r="B62" s="179" t="s">
        <v>369</v>
      </c>
    </row>
    <row r="63" spans="1:2">
      <c r="A63" s="178">
        <v>51</v>
      </c>
      <c r="B63" s="179" t="s">
        <v>370</v>
      </c>
    </row>
    <row r="64" spans="1:2">
      <c r="A64" s="178">
        <v>52</v>
      </c>
      <c r="B64" s="179" t="s">
        <v>371</v>
      </c>
    </row>
    <row r="65" spans="1:2">
      <c r="A65" s="178">
        <v>53</v>
      </c>
      <c r="B65" s="179" t="s">
        <v>372</v>
      </c>
    </row>
    <row r="66" spans="1:2">
      <c r="A66" s="178">
        <v>54</v>
      </c>
      <c r="B66" s="179" t="s">
        <v>373</v>
      </c>
    </row>
    <row r="67" spans="1:2">
      <c r="A67" s="178">
        <v>55</v>
      </c>
      <c r="B67" s="179" t="s">
        <v>374</v>
      </c>
    </row>
    <row r="68" spans="1:2">
      <c r="A68" s="178">
        <v>56</v>
      </c>
      <c r="B68" s="179" t="s">
        <v>375</v>
      </c>
    </row>
    <row r="69" spans="1:2">
      <c r="A69" s="178">
        <v>57</v>
      </c>
      <c r="B69" s="179" t="s">
        <v>376</v>
      </c>
    </row>
    <row r="70" spans="1:2">
      <c r="A70" s="178">
        <v>58</v>
      </c>
      <c r="B70" s="179" t="s">
        <v>377</v>
      </c>
    </row>
    <row r="71" spans="1:2">
      <c r="A71" s="178">
        <v>59</v>
      </c>
      <c r="B71" s="179" t="s">
        <v>378</v>
      </c>
    </row>
    <row r="72" spans="1:2">
      <c r="A72" s="178">
        <v>60</v>
      </c>
      <c r="B72" s="179" t="s">
        <v>379</v>
      </c>
    </row>
    <row r="73" spans="1:2">
      <c r="A73" s="178">
        <v>61</v>
      </c>
      <c r="B73" s="179" t="s">
        <v>380</v>
      </c>
    </row>
    <row r="74" spans="1:2">
      <c r="A74" s="178">
        <v>62</v>
      </c>
      <c r="B74" s="179" t="s">
        <v>381</v>
      </c>
    </row>
    <row r="75" spans="1:2">
      <c r="A75" s="178">
        <v>63</v>
      </c>
      <c r="B75" s="179" t="s">
        <v>382</v>
      </c>
    </row>
    <row r="76" spans="1:2">
      <c r="A76" s="178">
        <v>64</v>
      </c>
      <c r="B76" s="179" t="s">
        <v>383</v>
      </c>
    </row>
    <row r="77" spans="1:2">
      <c r="A77" s="178">
        <v>65</v>
      </c>
      <c r="B77" s="179" t="s">
        <v>384</v>
      </c>
    </row>
    <row r="78" spans="1:2">
      <c r="A78" s="178">
        <v>66</v>
      </c>
      <c r="B78" s="179" t="s">
        <v>385</v>
      </c>
    </row>
    <row r="79" spans="1:2">
      <c r="A79" s="178">
        <v>67</v>
      </c>
      <c r="B79" s="179" t="s">
        <v>386</v>
      </c>
    </row>
    <row r="80" spans="1:2">
      <c r="A80" s="178">
        <v>68</v>
      </c>
      <c r="B80" s="179" t="s">
        <v>387</v>
      </c>
    </row>
    <row r="81" spans="1:2">
      <c r="A81" s="178">
        <v>69</v>
      </c>
      <c r="B81" s="179" t="s">
        <v>388</v>
      </c>
    </row>
    <row r="82" spans="1:2">
      <c r="A82" s="178">
        <v>70</v>
      </c>
      <c r="B82" s="179" t="s">
        <v>389</v>
      </c>
    </row>
    <row r="83" spans="1:2">
      <c r="A83" s="178">
        <v>71</v>
      </c>
      <c r="B83" s="179" t="s">
        <v>390</v>
      </c>
    </row>
    <row r="84" spans="1:2">
      <c r="A84" s="178">
        <v>72</v>
      </c>
      <c r="B84" s="179" t="s">
        <v>391</v>
      </c>
    </row>
    <row r="85" spans="1:2">
      <c r="A85" s="178">
        <v>73</v>
      </c>
      <c r="B85" s="179" t="s">
        <v>392</v>
      </c>
    </row>
    <row r="86" spans="1:2">
      <c r="A86" s="178">
        <v>74</v>
      </c>
      <c r="B86" s="179" t="s">
        <v>393</v>
      </c>
    </row>
    <row r="87" spans="1:2">
      <c r="A87" s="178">
        <v>75</v>
      </c>
      <c r="B87" s="179" t="s">
        <v>394</v>
      </c>
    </row>
    <row r="88" spans="1:2">
      <c r="A88" s="178">
        <v>76</v>
      </c>
      <c r="B88" s="179" t="s">
        <v>395</v>
      </c>
    </row>
    <row r="89" spans="1:2">
      <c r="A89" s="178">
        <v>77</v>
      </c>
      <c r="B89" s="179" t="s">
        <v>396</v>
      </c>
    </row>
    <row r="90" spans="1:2">
      <c r="A90" s="178">
        <v>78</v>
      </c>
      <c r="B90" s="179" t="s">
        <v>397</v>
      </c>
    </row>
    <row r="91" spans="1:2">
      <c r="A91" s="178">
        <v>79</v>
      </c>
      <c r="B91" s="179" t="s">
        <v>398</v>
      </c>
    </row>
    <row r="92" spans="1:2">
      <c r="A92" s="178">
        <v>80</v>
      </c>
      <c r="B92" s="179" t="s">
        <v>399</v>
      </c>
    </row>
    <row r="93" spans="1:2">
      <c r="A93" s="178">
        <v>81</v>
      </c>
      <c r="B93" s="179" t="s">
        <v>400</v>
      </c>
    </row>
    <row r="94" spans="1:2">
      <c r="A94" s="178">
        <v>82</v>
      </c>
      <c r="B94" s="179" t="s">
        <v>401</v>
      </c>
    </row>
    <row r="95" spans="1:2">
      <c r="A95" s="178">
        <v>83</v>
      </c>
      <c r="B95" s="179" t="s">
        <v>402</v>
      </c>
    </row>
    <row r="96" spans="1:2">
      <c r="A96" s="178">
        <v>84</v>
      </c>
      <c r="B96" s="179" t="s">
        <v>403</v>
      </c>
    </row>
    <row r="97" spans="1:2">
      <c r="A97" s="178">
        <v>85</v>
      </c>
      <c r="B97" s="179" t="s">
        <v>404</v>
      </c>
    </row>
    <row r="98" spans="1:2">
      <c r="A98" s="178">
        <v>86</v>
      </c>
      <c r="B98" s="179" t="s">
        <v>405</v>
      </c>
    </row>
    <row r="99" spans="1:2">
      <c r="A99" s="178">
        <v>87</v>
      </c>
      <c r="B99" s="179" t="s">
        <v>406</v>
      </c>
    </row>
    <row r="100" spans="1:2">
      <c r="A100" s="178">
        <v>88</v>
      </c>
      <c r="B100" s="179" t="s">
        <v>407</v>
      </c>
    </row>
    <row r="101" spans="1:2">
      <c r="A101" s="178">
        <v>89</v>
      </c>
      <c r="B101" s="179" t="s">
        <v>408</v>
      </c>
    </row>
    <row r="102" spans="1:2">
      <c r="A102" s="178">
        <v>90</v>
      </c>
      <c r="B102" s="179" t="s">
        <v>409</v>
      </c>
    </row>
    <row r="103" spans="1:2">
      <c r="A103" s="178">
        <v>91</v>
      </c>
      <c r="B103" s="179" t="s">
        <v>410</v>
      </c>
    </row>
    <row r="104" spans="1:2">
      <c r="A104" s="178">
        <v>92</v>
      </c>
      <c r="B104" s="179" t="s">
        <v>411</v>
      </c>
    </row>
    <row r="105" spans="1:2">
      <c r="A105" s="178">
        <v>93</v>
      </c>
      <c r="B105" s="179" t="s">
        <v>412</v>
      </c>
    </row>
    <row r="106" spans="1:2">
      <c r="A106" s="178">
        <v>94</v>
      </c>
      <c r="B106" s="179" t="s">
        <v>413</v>
      </c>
    </row>
    <row r="107" spans="1:2">
      <c r="A107" s="178">
        <v>95</v>
      </c>
      <c r="B107" s="179" t="s">
        <v>414</v>
      </c>
    </row>
    <row r="108" spans="1:2">
      <c r="A108" s="178">
        <v>96</v>
      </c>
      <c r="B108" s="179" t="s">
        <v>415</v>
      </c>
    </row>
    <row r="109" spans="1:2">
      <c r="A109" s="178">
        <v>97</v>
      </c>
      <c r="B109" s="179" t="s">
        <v>416</v>
      </c>
    </row>
    <row r="110" spans="1:2">
      <c r="A110" s="178">
        <v>98</v>
      </c>
      <c r="B110" s="179" t="s">
        <v>417</v>
      </c>
    </row>
    <row r="111" spans="1:2">
      <c r="A111" s="178">
        <v>99</v>
      </c>
      <c r="B111" s="179" t="s">
        <v>418</v>
      </c>
    </row>
    <row r="112" spans="1:2">
      <c r="A112" s="178">
        <v>100</v>
      </c>
      <c r="B112" s="179" t="s">
        <v>419</v>
      </c>
    </row>
  </sheetData>
  <sheetProtection selectLockedCells="1" selectUnlockedCells="1"/>
  <customSheetViews>
    <customSheetView guid="{75D87FDD-0292-4E5A-8E8F-63018B009393}" state="hidden">
      <selection sqref="A1:F1"/>
      <pageMargins left="0" right="0" top="0" bottom="0" header="0" footer="0"/>
      <pageSetup orientation="portrait" r:id="rId1"/>
      <headerFooter alignWithMargins="0"/>
    </customSheetView>
    <customSheetView guid="{7F1A5DE7-1043-4C11-AB2C-CC6BC6A0F482}" state="hidden">
      <selection sqref="A1:F1"/>
      <pageMargins left="0" right="0" top="0" bottom="0" header="0" footer="0"/>
      <pageSetup orientation="portrait" r:id="rId2"/>
      <headerFooter alignWithMargins="0"/>
    </customSheetView>
    <customSheetView guid="{17F5C48B-526E-48D2-9F97-823D578F9893}" state="hidden">
      <selection sqref="A1:F1"/>
      <pageMargins left="0" right="0" top="0" bottom="0" header="0" footer="0"/>
      <pageSetup orientation="portrait" r:id="rId3"/>
      <headerFooter alignWithMargins="0"/>
    </customSheetView>
    <customSheetView guid="{B835C05C-B615-4DCB-982D-4519616B3CD8}" state="hidden">
      <selection sqref="A1:F1"/>
      <pageMargins left="0" right="0" top="0" bottom="0" header="0" footer="0"/>
      <pageSetup orientation="portrait" r:id="rId4"/>
      <headerFooter alignWithMargins="0"/>
    </customSheetView>
    <customSheetView guid="{E97134B6-5E8D-4951-8DA0-73D065532361}" state="hidden">
      <selection sqref="A1:F1"/>
      <pageMargins left="0" right="0" top="0" bottom="0" header="0" footer="0"/>
      <pageSetup orientation="portrait" r:id="rId5"/>
      <headerFooter alignWithMargins="0"/>
    </customSheetView>
    <customSheetView guid="{EE46BCD1-F715-4FA9-A5FC-1B125AD601E0}" state="hidden">
      <selection sqref="A1:F1"/>
      <pageMargins left="0" right="0" top="0" bottom="0" header="0" footer="0"/>
      <pageSetup orientation="portrait" r:id="rId6"/>
      <headerFooter alignWithMargins="0"/>
    </customSheetView>
    <customSheetView guid="{4AA1107B-A795-4744-B566-827168772C7A}" state="hidden">
      <selection sqref="A1:F1"/>
      <pageMargins left="0" right="0" top="0" bottom="0" header="0" footer="0"/>
      <pageSetup orientation="portrait" r:id="rId7"/>
      <headerFooter alignWithMargins="0"/>
    </customSheetView>
    <customSheetView guid="{B23AD343-29DA-4CE0-BD10-47BF44F3782F}" state="hidden">
      <selection sqref="A1:F1"/>
      <pageMargins left="0" right="0" top="0" bottom="0" header="0" footer="0"/>
      <pageSetup orientation="portrait" r:id="rId8"/>
      <headerFooter alignWithMargins="0"/>
    </customSheetView>
    <customSheetView guid="{ECE9294F-C910-4036-88BC-B1F2176FB06B}" state="hidden">
      <selection sqref="A1:F1"/>
      <pageMargins left="0" right="0" top="0" bottom="0" header="0" footer="0"/>
      <pageSetup orientation="portrait" r:id="rId9"/>
      <headerFooter alignWithMargins="0"/>
    </customSheetView>
    <customSheetView guid="{4F65FF32-EC61-4022-A399-2986D7B6B8B3}" state="hidden" showRuler="0">
      <selection sqref="A1:B1"/>
      <pageMargins left="0" right="0" top="0" bottom="0" header="0" footer="0"/>
      <pageSetup orientation="portrait" r:id="rId10"/>
      <headerFooter alignWithMargins="0"/>
    </customSheetView>
    <customSheetView guid="{01ACF2E1-8E61-4459-ABC1-B6C183DEED61}" state="hidden" showRuler="0">
      <selection sqref="A1:B1"/>
      <pageMargins left="0" right="0" top="0" bottom="0" header="0" footer="0"/>
      <pageSetup orientation="portrait" r:id="rId11"/>
      <headerFooter alignWithMargins="0"/>
    </customSheetView>
    <customSheetView guid="{14D7F02E-BCCA-4517-ABC7-537FF4AEB67A}" state="hidden" topLeftCell="A2">
      <selection activeCell="C2" sqref="C2"/>
      <pageMargins left="0" right="0" top="0" bottom="0" header="0" footer="0"/>
      <pageSetup orientation="portrait" r:id="rId12"/>
      <headerFooter alignWithMargins="0"/>
    </customSheetView>
    <customSheetView guid="{27A45B7A-04F2-4516-B80B-5ED0825D4ED3}" state="hidden" topLeftCell="A2">
      <selection activeCell="C2" sqref="C2"/>
      <pageMargins left="0" right="0" top="0" bottom="0" header="0" footer="0"/>
      <pageSetup orientation="portrait" r:id="rId13"/>
      <headerFooter alignWithMargins="0"/>
    </customSheetView>
    <customSheetView guid="{E9F4E142-7D26-464D-BECA-4F3806DB1FE1}" state="hidden">
      <selection sqref="A1:F1"/>
      <pageMargins left="0" right="0" top="0" bottom="0" header="0" footer="0"/>
      <pageSetup orientation="portrait" r:id="rId14"/>
      <headerFooter alignWithMargins="0"/>
    </customSheetView>
    <customSheetView guid="{A7DBDDEF-9245-44C6-9EBF-032DB6E1C0A2}" state="hidden">
      <selection sqref="A1:F1"/>
      <pageMargins left="0" right="0" top="0" bottom="0" header="0" footer="0"/>
      <pageSetup orientation="portrait" r:id="rId15"/>
      <headerFooter alignWithMargins="0"/>
    </customSheetView>
    <customSheetView guid="{7487ED9F-BBED-4B2A-9631-22F1A430946B}" state="hidden">
      <selection sqref="A1:F1"/>
      <pageMargins left="0" right="0" top="0" bottom="0" header="0" footer="0"/>
      <pageSetup orientation="portrait" r:id="rId16"/>
      <headerFooter alignWithMargins="0"/>
    </customSheetView>
    <customSheetView guid="{B3CE7B10-A914-4559-A6DA-AED8C22AFD6D}" state="hidden">
      <selection sqref="A1:F1"/>
      <pageMargins left="0" right="0" top="0" bottom="0" header="0" footer="0"/>
      <pageSetup orientation="portrait" r:id="rId17"/>
      <headerFooter alignWithMargins="0"/>
    </customSheetView>
    <customSheetView guid="{D53177B2-31EC-4222-B97A-A37DCFD9E45B}" state="hidden">
      <selection sqref="A1:F1"/>
      <pageMargins left="0" right="0" top="0" bottom="0" header="0" footer="0"/>
      <pageSetup orientation="portrait" r:id="rId18"/>
      <headerFooter alignWithMargins="0"/>
    </customSheetView>
    <customSheetView guid="{223BC0FC-814D-40F0-9795-CE82A16FF3A5}" state="hidden">
      <selection sqref="A1:F1"/>
      <pageMargins left="0" right="0" top="0" bottom="0" header="0" footer="0"/>
      <pageSetup orientation="portrait" r:id="rId19"/>
      <headerFooter alignWithMargins="0"/>
    </customSheetView>
    <customSheetView guid="{E81F0721-C35D-4189-B675-E46A21339863}" state="hidden">
      <selection sqref="A1:F1"/>
      <pageMargins left="0" right="0" top="0" bottom="0" header="0" footer="0"/>
      <pageSetup orientation="portrait" r:id="rId20"/>
      <headerFooter alignWithMargins="0"/>
    </customSheetView>
    <customSheetView guid="{D0757F9E-DF41-4B40-A5E5-F4F8FDD8D61D}" state="hidden">
      <selection sqref="A1:F1"/>
      <pageMargins left="0" right="0" top="0" bottom="0" header="0" footer="0"/>
      <pageSetup orientation="portrait" r:id="rId21"/>
      <headerFooter alignWithMargins="0"/>
    </customSheetView>
    <customSheetView guid="{7043F04C-1FA3-449D-BEB8-4AC08DF68A5A}" state="hidden">
      <selection sqref="A1:F1"/>
      <pageMargins left="0" right="0" top="0" bottom="0" header="0" footer="0"/>
      <pageSetup orientation="portrait" r:id="rId22"/>
      <headerFooter alignWithMargins="0"/>
    </customSheetView>
    <customSheetView guid="{B48B8B4C-A880-453D-8729-90D004BEF0DB}" state="hidden">
      <selection sqref="A1:F1"/>
      <pageMargins left="0" right="0" top="0" bottom="0" header="0" footer="0"/>
      <pageSetup orientation="portrait" r:id="rId23"/>
      <headerFooter alignWithMargins="0"/>
    </customSheetView>
  </customSheetViews>
  <mergeCells count="1">
    <mergeCell ref="A1:B1"/>
  </mergeCells>
  <phoneticPr fontId="4" type="noConversion"/>
  <pageMargins left="0.75" right="0.75" top="1" bottom="1" header="0.5" footer="0.5"/>
  <pageSetup orientation="portrait" r:id="rId24"/>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dimension ref="A1"/>
  <sheetViews>
    <sheetView workbookViewId="0"/>
  </sheetViews>
  <sheetFormatPr defaultRowHeight="16.5"/>
  <sheetData/>
  <customSheetViews>
    <customSheetView guid="{75D87FDD-0292-4E5A-8E8F-63018B009393}" state="hidden">
      <pageMargins left="0" right="0" top="0" bottom="0" header="0" footer="0"/>
    </customSheetView>
    <customSheetView guid="{7F1A5DE7-1043-4C11-AB2C-CC6BC6A0F482}" state="hidden">
      <pageMargins left="0" right="0" top="0" bottom="0" header="0" footer="0"/>
    </customSheetView>
    <customSheetView guid="{17F5C48B-526E-48D2-9F97-823D578F9893}" state="hidden">
      <pageMargins left="0" right="0" top="0" bottom="0" header="0" footer="0"/>
    </customSheetView>
    <customSheetView guid="{B835C05C-B615-4DCB-982D-4519616B3CD8}" state="hidden">
      <pageMargins left="0" right="0" top="0" bottom="0" header="0" footer="0"/>
    </customSheetView>
    <customSheetView guid="{E97134B6-5E8D-4951-8DA0-73D065532361}" state="hidden">
      <pageMargins left="0" right="0" top="0" bottom="0" header="0" footer="0"/>
    </customSheetView>
    <customSheetView guid="{EE46BCD1-F715-4FA9-A5FC-1B125AD601E0}" state="hidden">
      <pageMargins left="0" right="0" top="0" bottom="0" header="0" footer="0"/>
    </customSheetView>
    <customSheetView guid="{4AA1107B-A795-4744-B566-827168772C7A}" state="hidden">
      <pageMargins left="0" right="0" top="0" bottom="0" header="0" footer="0"/>
    </customSheetView>
    <customSheetView guid="{B23AD343-29DA-4CE0-BD10-47BF44F3782F}" state="hidden">
      <pageMargins left="0" right="0" top="0" bottom="0" header="0" footer="0"/>
    </customSheetView>
    <customSheetView guid="{ECE9294F-C910-4036-88BC-B1F2176FB06B}" state="hidden">
      <pageMargins left="0" right="0" top="0" bottom="0" header="0" footer="0"/>
    </customSheetView>
    <customSheetView guid="{E9F4E142-7D26-464D-BECA-4F3806DB1FE1}" state="hidden">
      <pageMargins left="0" right="0" top="0" bottom="0" header="0" footer="0"/>
    </customSheetView>
    <customSheetView guid="{A7DBDDEF-9245-44C6-9EBF-032DB6E1C0A2}" state="hidden">
      <pageMargins left="0" right="0" top="0" bottom="0" header="0" footer="0"/>
    </customSheetView>
    <customSheetView guid="{7487ED9F-BBED-4B2A-9631-22F1A430946B}" state="hidden">
      <pageMargins left="0" right="0" top="0" bottom="0" header="0" footer="0"/>
    </customSheetView>
    <customSheetView guid="{B3CE7B10-A914-4559-A6DA-AED8C22AFD6D}" state="hidden">
      <pageMargins left="0" right="0" top="0" bottom="0" header="0" footer="0"/>
    </customSheetView>
    <customSheetView guid="{D53177B2-31EC-4222-B97A-A37DCFD9E45B}" state="hidden">
      <pageMargins left="0" right="0" top="0" bottom="0" header="0" footer="0"/>
    </customSheetView>
    <customSheetView guid="{223BC0FC-814D-40F0-9795-CE82A16FF3A5}" state="hidden">
      <pageMargins left="0" right="0" top="0" bottom="0" header="0" footer="0"/>
    </customSheetView>
    <customSheetView guid="{E81F0721-C35D-4189-B675-E46A21339863}" state="hidden">
      <pageMargins left="0" right="0" top="0" bottom="0" header="0" footer="0"/>
    </customSheetView>
    <customSheetView guid="{D0757F9E-DF41-4B40-A5E5-F4F8FDD8D61D}" state="hidden">
      <pageMargins left="0" right="0" top="0" bottom="0" header="0" footer="0"/>
    </customSheetView>
    <customSheetView guid="{7043F04C-1FA3-449D-BEB8-4AC08DF68A5A}" state="hidden">
      <pageMargins left="0" right="0" top="0" bottom="0" header="0" footer="0"/>
    </customSheetView>
    <customSheetView guid="{B48B8B4C-A880-453D-8729-90D004BEF0DB}" state="hidden">
      <pageMargins left="0" right="0" top="0" bottom="0" header="0" footer="0"/>
    </customSheetView>
  </customSheetViews>
  <phoneticPr fontId="27"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dimension ref="A1"/>
  <sheetViews>
    <sheetView workbookViewId="0"/>
  </sheetViews>
  <sheetFormatPr defaultRowHeight="16.5"/>
  <sheetData/>
  <customSheetViews>
    <customSheetView guid="{75D87FDD-0292-4E5A-8E8F-63018B009393}" state="hidden">
      <pageMargins left="0" right="0" top="0" bottom="0" header="0" footer="0"/>
    </customSheetView>
    <customSheetView guid="{7F1A5DE7-1043-4C11-AB2C-CC6BC6A0F482}" state="hidden">
      <pageMargins left="0" right="0" top="0" bottom="0" header="0" footer="0"/>
    </customSheetView>
    <customSheetView guid="{17F5C48B-526E-48D2-9F97-823D578F9893}" state="hidden">
      <pageMargins left="0" right="0" top="0" bottom="0" header="0" footer="0"/>
    </customSheetView>
    <customSheetView guid="{B835C05C-B615-4DCB-982D-4519616B3CD8}" state="hidden">
      <pageMargins left="0" right="0" top="0" bottom="0" header="0" footer="0"/>
    </customSheetView>
    <customSheetView guid="{E97134B6-5E8D-4951-8DA0-73D065532361}" state="hidden">
      <pageMargins left="0" right="0" top="0" bottom="0" header="0" footer="0"/>
    </customSheetView>
    <customSheetView guid="{EE46BCD1-F715-4FA9-A5FC-1B125AD601E0}" state="hidden">
      <pageMargins left="0" right="0" top="0" bottom="0" header="0" footer="0"/>
    </customSheetView>
    <customSheetView guid="{4AA1107B-A795-4744-B566-827168772C7A}" state="hidden">
      <pageMargins left="0" right="0" top="0" bottom="0" header="0" footer="0"/>
    </customSheetView>
    <customSheetView guid="{B23AD343-29DA-4CE0-BD10-47BF44F3782F}" state="hidden">
      <pageMargins left="0" right="0" top="0" bottom="0" header="0" footer="0"/>
    </customSheetView>
    <customSheetView guid="{ECE9294F-C910-4036-88BC-B1F2176FB06B}" state="hidden">
      <pageMargins left="0" right="0" top="0" bottom="0" header="0" footer="0"/>
    </customSheetView>
    <customSheetView guid="{E9F4E142-7D26-464D-BECA-4F3806DB1FE1}" state="hidden">
      <pageMargins left="0" right="0" top="0" bottom="0" header="0" footer="0"/>
    </customSheetView>
    <customSheetView guid="{A7DBDDEF-9245-44C6-9EBF-032DB6E1C0A2}" state="hidden">
      <pageMargins left="0" right="0" top="0" bottom="0" header="0" footer="0"/>
    </customSheetView>
    <customSheetView guid="{7487ED9F-BBED-4B2A-9631-22F1A430946B}" state="hidden">
      <pageMargins left="0" right="0" top="0" bottom="0" header="0" footer="0"/>
    </customSheetView>
    <customSheetView guid="{B3CE7B10-A914-4559-A6DA-AED8C22AFD6D}" state="hidden">
      <pageMargins left="0" right="0" top="0" bottom="0" header="0" footer="0"/>
    </customSheetView>
    <customSheetView guid="{D53177B2-31EC-4222-B97A-A37DCFD9E45B}" state="hidden">
      <pageMargins left="0" right="0" top="0" bottom="0" header="0" footer="0"/>
    </customSheetView>
    <customSheetView guid="{223BC0FC-814D-40F0-9795-CE82A16FF3A5}" state="hidden">
      <pageMargins left="0" right="0" top="0" bottom="0" header="0" footer="0"/>
    </customSheetView>
    <customSheetView guid="{E81F0721-C35D-4189-B675-E46A21339863}" state="hidden">
      <pageMargins left="0" right="0" top="0" bottom="0" header="0" footer="0"/>
    </customSheetView>
    <customSheetView guid="{D0757F9E-DF41-4B40-A5E5-F4F8FDD8D61D}" state="hidden">
      <pageMargins left="0" right="0" top="0" bottom="0" header="0" footer="0"/>
    </customSheetView>
    <customSheetView guid="{7043F04C-1FA3-449D-BEB8-4AC08DF68A5A}" state="hidden">
      <pageMargins left="0" right="0" top="0" bottom="0" header="0" footer="0"/>
    </customSheetView>
    <customSheetView guid="{B48B8B4C-A880-453D-8729-90D004BEF0DB}" state="hidden">
      <pageMargins left="0" right="0" top="0" bottom="0" header="0" footer="0"/>
    </customSheetView>
  </customSheetViews>
  <phoneticPr fontId="2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7"/>
    <pageSetUpPr autoPageBreaks="0"/>
  </sheetPr>
  <dimension ref="A1:J17"/>
  <sheetViews>
    <sheetView showGridLines="0" topLeftCell="A4" zoomScaleNormal="100" zoomScaleSheetLayoutView="115" workbookViewId="0">
      <selection activeCell="D17" sqref="D17"/>
    </sheetView>
  </sheetViews>
  <sheetFormatPr defaultColWidth="8" defaultRowHeight="13.5"/>
  <cols>
    <col min="1" max="1" width="8.625" style="19" customWidth="1"/>
    <col min="2" max="2" width="11.125" style="19" customWidth="1"/>
    <col min="3" max="4" width="38.625" style="19" customWidth="1"/>
    <col min="5" max="5" width="11.25" style="19" customWidth="1"/>
    <col min="6" max="6" width="8.625" style="14" customWidth="1"/>
    <col min="7" max="9" width="8" style="14" customWidth="1"/>
    <col min="10" max="16384" width="8" style="14"/>
  </cols>
  <sheetData>
    <row r="1" spans="1:10" ht="30.75" customHeight="1">
      <c r="A1" s="308"/>
      <c r="B1" s="441"/>
      <c r="C1" s="442"/>
      <c r="D1" s="442"/>
      <c r="E1" s="443"/>
      <c r="F1" s="158"/>
      <c r="G1" s="6" t="s">
        <v>4</v>
      </c>
      <c r="H1" s="6"/>
      <c r="I1" s="6"/>
      <c r="J1" s="6"/>
    </row>
    <row r="2" spans="1:10" ht="83.25" customHeight="1">
      <c r="A2" s="458" t="s">
        <v>5</v>
      </c>
      <c r="B2" s="446" t="str">
        <f>Basic!B1</f>
        <v>Engagement of comprehensive architectural and structural consultant for construction of office building cum transit camp at Chennai under SR-II region of POWERGRID</v>
      </c>
      <c r="C2" s="447"/>
      <c r="D2" s="447"/>
      <c r="E2" s="448"/>
      <c r="F2" s="461" t="str">
        <f>Basic!B3</f>
        <v>Civil Works</v>
      </c>
      <c r="G2" s="6"/>
      <c r="H2" s="6"/>
      <c r="I2" s="6"/>
      <c r="J2" s="6"/>
    </row>
    <row r="3" spans="1:10" ht="23.25" customHeight="1">
      <c r="A3" s="459"/>
      <c r="B3" s="449" t="str">
        <f>Basic!B5</f>
        <v>SR-II/C&amp;M/WC-4528/2025</v>
      </c>
      <c r="C3" s="450"/>
      <c r="D3" s="450"/>
      <c r="E3" s="451"/>
      <c r="F3" s="462"/>
      <c r="G3" s="6"/>
      <c r="H3" s="6"/>
      <c r="I3" s="6"/>
      <c r="J3" s="6"/>
    </row>
    <row r="4" spans="1:10" ht="39.950000000000003" customHeight="1">
      <c r="A4" s="459"/>
      <c r="B4" s="156">
        <v>1</v>
      </c>
      <c r="C4" s="444" t="s">
        <v>6</v>
      </c>
      <c r="D4" s="444"/>
      <c r="E4" s="445"/>
      <c r="F4" s="462"/>
      <c r="G4" s="339"/>
      <c r="H4" s="340" t="s">
        <v>7</v>
      </c>
      <c r="I4" s="6"/>
      <c r="J4" s="6"/>
    </row>
    <row r="5" spans="1:10" ht="30" customHeight="1">
      <c r="A5" s="459"/>
      <c r="B5" s="156">
        <v>2</v>
      </c>
      <c r="C5" s="444" t="s">
        <v>8</v>
      </c>
      <c r="D5" s="444"/>
      <c r="E5" s="445"/>
      <c r="F5" s="462"/>
      <c r="G5" s="6"/>
      <c r="H5" s="6"/>
      <c r="I5" s="6"/>
      <c r="J5" s="6"/>
    </row>
    <row r="6" spans="1:10" ht="30" customHeight="1">
      <c r="A6" s="459"/>
      <c r="B6" s="156">
        <v>3</v>
      </c>
      <c r="C6" s="444" t="s">
        <v>9</v>
      </c>
      <c r="D6" s="444"/>
      <c r="E6" s="445"/>
      <c r="F6" s="462"/>
      <c r="G6" s="6"/>
      <c r="H6" s="6"/>
      <c r="I6" s="6"/>
      <c r="J6" s="6"/>
    </row>
    <row r="7" spans="1:10" ht="52.5" hidden="1" customHeight="1">
      <c r="A7" s="459"/>
      <c r="B7" s="156">
        <v>4</v>
      </c>
      <c r="C7" s="444" t="s">
        <v>10</v>
      </c>
      <c r="D7" s="444"/>
      <c r="E7" s="445"/>
      <c r="F7" s="462"/>
      <c r="G7" s="6"/>
      <c r="H7" s="6"/>
      <c r="I7" s="6"/>
      <c r="J7" s="6"/>
    </row>
    <row r="8" spans="1:10" ht="9.75" customHeight="1">
      <c r="A8" s="459"/>
      <c r="B8" s="8"/>
      <c r="C8" s="7"/>
      <c r="D8" s="7"/>
      <c r="E8" s="9"/>
      <c r="F8" s="462"/>
      <c r="G8" s="6"/>
      <c r="H8" s="6"/>
      <c r="I8" s="6"/>
      <c r="J8" s="6"/>
    </row>
    <row r="9" spans="1:10" ht="23.25" customHeight="1">
      <c r="A9" s="459"/>
      <c r="B9" s="468"/>
      <c r="C9" s="469"/>
      <c r="D9" s="469"/>
      <c r="E9" s="470"/>
      <c r="F9" s="462"/>
      <c r="G9" s="6"/>
      <c r="H9" s="6"/>
      <c r="I9" s="6"/>
      <c r="J9" s="6"/>
    </row>
    <row r="10" spans="1:10" ht="10.5" customHeight="1">
      <c r="A10" s="459"/>
      <c r="B10" s="10"/>
      <c r="C10" s="11"/>
      <c r="D10" s="11"/>
      <c r="E10" s="12"/>
      <c r="F10" s="462"/>
      <c r="G10" s="6"/>
      <c r="H10" s="6"/>
      <c r="I10" s="6"/>
      <c r="J10" s="6"/>
    </row>
    <row r="11" spans="1:10" ht="24" customHeight="1">
      <c r="A11" s="459"/>
      <c r="B11" s="466"/>
      <c r="C11" s="467"/>
      <c r="D11" s="467"/>
      <c r="E11" s="13"/>
      <c r="F11" s="462"/>
    </row>
    <row r="12" spans="1:10" ht="15.95" customHeight="1">
      <c r="A12" s="460"/>
      <c r="B12" s="452"/>
      <c r="C12" s="453"/>
      <c r="D12" s="453"/>
      <c r="E12" s="15"/>
      <c r="F12" s="463"/>
      <c r="G12" s="6"/>
      <c r="H12" s="6"/>
      <c r="I12" s="6"/>
      <c r="J12" s="6"/>
    </row>
    <row r="13" spans="1:10" ht="24" customHeight="1">
      <c r="A13" s="457"/>
      <c r="B13" s="454"/>
      <c r="C13" s="455"/>
      <c r="D13" s="455"/>
      <c r="E13" s="13"/>
      <c r="F13" s="456"/>
      <c r="G13" s="16"/>
      <c r="H13" s="16"/>
      <c r="I13" s="16"/>
      <c r="J13" s="16"/>
    </row>
    <row r="14" spans="1:10" ht="15.95" customHeight="1">
      <c r="A14" s="457"/>
      <c r="B14" s="464"/>
      <c r="C14" s="465"/>
      <c r="D14" s="465"/>
      <c r="E14" s="17"/>
      <c r="F14" s="456"/>
      <c r="G14" s="16"/>
      <c r="H14" s="16"/>
      <c r="I14" s="16"/>
      <c r="J14" s="16"/>
    </row>
    <row r="15" spans="1:10" ht="15.75">
      <c r="A15" s="7"/>
      <c r="B15" s="18"/>
      <c r="C15" s="18"/>
      <c r="D15" s="18"/>
      <c r="E15" s="18"/>
      <c r="F15" s="6"/>
      <c r="G15" s="6"/>
      <c r="H15" s="6"/>
      <c r="I15" s="6"/>
      <c r="J15" s="6"/>
    </row>
    <row r="16" spans="1:10" ht="15.75">
      <c r="A16" s="7"/>
      <c r="B16" s="7"/>
      <c r="C16" s="7"/>
      <c r="D16" s="7"/>
      <c r="E16" s="7"/>
      <c r="F16" s="6"/>
      <c r="G16" s="6"/>
      <c r="H16" s="6"/>
      <c r="I16" s="6"/>
      <c r="J16" s="6"/>
    </row>
    <row r="17" spans="1:10" ht="15.75">
      <c r="A17" s="7"/>
      <c r="B17" s="7"/>
      <c r="C17" s="7"/>
      <c r="D17" s="7"/>
      <c r="E17" s="7"/>
      <c r="F17" s="6"/>
      <c r="G17" s="6"/>
      <c r="H17" s="6"/>
      <c r="I17" s="6"/>
      <c r="J17" s="6"/>
    </row>
  </sheetData>
  <sheetProtection algorithmName="SHA-512" hashValue="llJGcSzDsEENJ0nKUvO8fyacOvrDDBmjF5jjcxpZ+mQ+LSkQ/MlBEw5nIicYr5TwlCAl8SwnCU3jiyd2pEcUKg==" saltValue="fmIFa0X0cNB9vHa+JF15ag==" spinCount="100000" sheet="1" objects="1" scenarios="1" formatColumns="0" formatRows="0" selectLockedCells="1"/>
  <customSheetViews>
    <customSheetView guid="{75D87FDD-0292-4E5A-8E8F-63018B009393}" showGridLines="0" hiddenRows="1">
      <selection activeCell="K10" sqref="K10"/>
      <pageMargins left="0" right="0" top="0" bottom="0" header="0" footer="0"/>
      <printOptions horizontalCentered="1"/>
      <pageSetup paperSize="9" orientation="landscape" r:id="rId1"/>
      <headerFooter alignWithMargins="0"/>
    </customSheetView>
    <customSheetView guid="{7F1A5DE7-1043-4C11-AB2C-CC6BC6A0F482}" showGridLines="0" hiddenRows="1">
      <selection activeCell="F13" sqref="F13:F14"/>
      <pageMargins left="0" right="0" top="0" bottom="0" header="0" footer="0"/>
      <printOptions horizontalCentered="1"/>
      <pageSetup paperSize="9" orientation="landscape" r:id="rId2"/>
      <headerFooter alignWithMargins="0"/>
    </customSheetView>
    <customSheetView guid="{17F5C48B-526E-48D2-9F97-823D578F9893}" scale="115" showPageBreaks="1" showGridLines="0" hiddenRows="1" view="pageBreakPreview">
      <selection activeCell="H2" sqref="H2"/>
      <pageMargins left="0" right="0" top="0" bottom="0" header="0" footer="0"/>
      <printOptions horizontalCentered="1"/>
      <pageSetup paperSize="9" fitToHeight="0" orientation="landscape" r:id="rId3"/>
      <headerFooter alignWithMargins="0"/>
    </customSheetView>
    <customSheetView guid="{B835C05C-B615-4DCB-982D-4519616B3CD8}" showGridLines="0" hiddenRows="1">
      <selection activeCell="C4" sqref="C4:E4"/>
      <pageMargins left="0" right="0" top="0" bottom="0" header="0" footer="0"/>
      <printOptions horizontalCentered="1"/>
      <pageSetup paperSize="9" orientation="landscape" r:id="rId4"/>
      <headerFooter alignWithMargins="0"/>
    </customSheetView>
    <customSheetView guid="{E97134B6-5E8D-4951-8DA0-73D065532361}" showGridLines="0" hiddenRows="1">
      <selection activeCell="B2" sqref="B2:E2"/>
      <pageMargins left="0" right="0" top="0" bottom="0" header="0" footer="0"/>
      <printOptions horizontalCentered="1"/>
      <pageSetup paperSize="9" orientation="landscape" r:id="rId5"/>
      <headerFooter alignWithMargins="0"/>
    </customSheetView>
    <customSheetView guid="{EE46BCD1-F715-4FA9-A5FC-1B125AD601E0}" showGridLines="0" hiddenRows="1">
      <selection activeCell="C15" sqref="C15"/>
      <pageMargins left="0" right="0" top="0" bottom="0" header="0" footer="0"/>
      <printOptions horizontalCentered="1"/>
      <pageSetup paperSize="9" orientation="landscape" r:id="rId6"/>
      <headerFooter alignWithMargins="0"/>
    </customSheetView>
    <customSheetView guid="{4AA1107B-A795-4744-B566-827168772C7A}" showGridLines="0" hiddenRows="1">
      <selection activeCell="B2" sqref="B2:E2"/>
      <pageMargins left="0" right="0" top="0" bottom="0" header="0" footer="0"/>
      <printOptions horizontalCentered="1"/>
      <pageSetup paperSize="9" orientation="landscape" r:id="rId7"/>
      <headerFooter alignWithMargins="0"/>
    </customSheetView>
    <customSheetView guid="{B23AD343-29DA-4CE0-BD10-47BF44F3782F}" showGridLines="0" hiddenRows="1">
      <selection activeCell="G8" sqref="G8"/>
      <pageMargins left="0" right="0" top="0" bottom="0" header="0" footer="0"/>
      <printOptions horizontalCentered="1"/>
      <pageSetup paperSize="9" orientation="landscape" r:id="rId8"/>
      <headerFooter alignWithMargins="0"/>
    </customSheetView>
    <customSheetView guid="{ECE9294F-C910-4036-88BC-B1F2176FB06B}" showGridLines="0" hiddenRows="1">
      <selection activeCell="B2" sqref="B2:E2"/>
      <pageMargins left="0" right="0" top="0" bottom="0" header="0" footer="0"/>
      <printOptions horizontalCentered="1"/>
      <pageSetup paperSize="9" orientation="landscape" r:id="rId9"/>
      <headerFooter alignWithMargins="0"/>
    </customSheetView>
    <customSheetView guid="{4F65FF32-EC61-4022-A399-2986D7B6B8B3}" showGridLines="0" showRuler="0">
      <selection activeCell="B2" sqref="B2:E2"/>
      <pageMargins left="0" right="0" top="0" bottom="0" header="0" footer="0"/>
      <printOptions horizontalCentered="1"/>
      <pageSetup paperSize="9" orientation="landscape" r:id="rId10"/>
      <headerFooter alignWithMargins="0"/>
    </customSheetView>
    <customSheetView guid="{01ACF2E1-8E61-4459-ABC1-B6C183DEED61}" showGridLines="0" showRuler="0">
      <pageMargins left="0" right="0" top="0" bottom="0" header="0" footer="0"/>
      <printOptions horizontalCentered="1"/>
      <pageSetup paperSize="9" orientation="landscape" r:id="rId11"/>
      <headerFooter alignWithMargins="0"/>
    </customSheetView>
    <customSheetView guid="{14D7F02E-BCCA-4517-ABC7-537FF4AEB67A}" showGridLines="0">
      <selection activeCell="B2" sqref="B2:E2"/>
      <pageMargins left="0" right="0" top="0" bottom="0" header="0" footer="0"/>
      <printOptions horizontalCentered="1"/>
      <pageSetup paperSize="9" orientation="landscape" r:id="rId12"/>
      <headerFooter alignWithMargins="0"/>
    </customSheetView>
    <customSheetView guid="{27A45B7A-04F2-4516-B80B-5ED0825D4ED3}" showGridLines="0" hiddenRows="1">
      <selection activeCell="I4" sqref="I4"/>
      <pageMargins left="0" right="0" top="0" bottom="0" header="0" footer="0"/>
      <printOptions horizontalCentered="1"/>
      <pageSetup paperSize="9" orientation="landscape" r:id="rId13"/>
      <headerFooter alignWithMargins="0"/>
    </customSheetView>
    <customSheetView guid="{E9F4E142-7D26-464D-BECA-4F3806DB1FE1}" showGridLines="0" hiddenRows="1">
      <selection activeCell="G8" sqref="G8"/>
      <pageMargins left="0" right="0" top="0" bottom="0" header="0" footer="0"/>
      <printOptions horizontalCentered="1"/>
      <pageSetup paperSize="9" orientation="landscape" r:id="rId14"/>
      <headerFooter alignWithMargins="0"/>
    </customSheetView>
    <customSheetView guid="{A7DBDDEF-9245-44C6-9EBF-032DB6E1C0A2}" showGridLines="0" hiddenRows="1">
      <selection activeCell="B11" sqref="B11:D11"/>
      <pageMargins left="0" right="0" top="0" bottom="0" header="0" footer="0"/>
      <printOptions horizontalCentered="1"/>
      <pageSetup paperSize="9" orientation="landscape" r:id="rId15"/>
      <headerFooter alignWithMargins="0"/>
    </customSheetView>
    <customSheetView guid="{7487ED9F-BBED-4B2A-9631-22F1A430946B}" showGridLines="0" hiddenRows="1">
      <selection activeCell="B2" sqref="B2:E2"/>
      <pageMargins left="0" right="0" top="0" bottom="0" header="0" footer="0"/>
      <printOptions horizontalCentered="1"/>
      <pageSetup paperSize="9" orientation="landscape" r:id="rId16"/>
      <headerFooter alignWithMargins="0"/>
    </customSheetView>
    <customSheetView guid="{B3CE7B10-A914-4559-A6DA-AED8C22AFD6D}" showGridLines="0" hiddenRows="1">
      <selection activeCell="B2" sqref="B2:E2"/>
      <pageMargins left="0" right="0" top="0" bottom="0" header="0" footer="0"/>
      <printOptions horizontalCentered="1"/>
      <pageSetup paperSize="9" orientation="landscape" r:id="rId17"/>
      <headerFooter alignWithMargins="0"/>
    </customSheetView>
    <customSheetView guid="{D53177B2-31EC-4222-B97A-A37DCFD9E45B}" showGridLines="0" hiddenRows="1">
      <selection activeCell="B2" sqref="B2:E2"/>
      <pageMargins left="0" right="0" top="0" bottom="0" header="0" footer="0"/>
      <printOptions horizontalCentered="1"/>
      <pageSetup paperSize="9" orientation="landscape" r:id="rId18"/>
      <headerFooter alignWithMargins="0"/>
    </customSheetView>
    <customSheetView guid="{223BC0FC-814D-40F0-9795-CE82A16FF3A5}" showGridLines="0" hiddenRows="1">
      <selection activeCell="B2" sqref="B2:E2"/>
      <pageMargins left="0" right="0" top="0" bottom="0" header="0" footer="0"/>
      <printOptions horizontalCentered="1"/>
      <pageSetup paperSize="9" orientation="landscape" r:id="rId19"/>
      <headerFooter alignWithMargins="0"/>
    </customSheetView>
    <customSheetView guid="{E81F0721-C35D-4189-B675-E46A21339863}" showGridLines="0" hiddenRows="1">
      <selection activeCell="C4" sqref="C4:E4"/>
      <pageMargins left="0" right="0" top="0" bottom="0" header="0" footer="0"/>
      <printOptions horizontalCentered="1"/>
      <pageSetup paperSize="9" orientation="landscape" r:id="rId20"/>
      <headerFooter alignWithMargins="0"/>
    </customSheetView>
    <customSheetView guid="{D0757F9E-DF41-4B40-A5E5-F4F8FDD8D61D}" showGridLines="0" hiddenRows="1">
      <selection activeCell="F13" sqref="F13:F14"/>
      <pageMargins left="0" right="0" top="0" bottom="0" header="0" footer="0"/>
      <printOptions horizontalCentered="1"/>
      <pageSetup paperSize="9" orientation="landscape" r:id="rId21"/>
      <headerFooter alignWithMargins="0"/>
    </customSheetView>
    <customSheetView guid="{7043F04C-1FA3-449D-BEB8-4AC08DF68A5A}" showGridLines="0" hiddenRows="1" topLeftCell="A14">
      <selection activeCell="F13" sqref="F13:F14"/>
      <pageMargins left="0" right="0" top="0" bottom="0" header="0" footer="0"/>
      <printOptions horizontalCentered="1"/>
      <pageSetup paperSize="9" orientation="landscape" r:id="rId22"/>
      <headerFooter alignWithMargins="0"/>
    </customSheetView>
    <customSheetView guid="{B48B8B4C-A880-453D-8729-90D004BEF0DB}" showGridLines="0" hiddenRows="1">
      <selection activeCell="K10" sqref="K10"/>
      <pageMargins left="0" right="0" top="0" bottom="0" header="0" footer="0"/>
      <printOptions horizontalCentered="1"/>
      <pageSetup paperSize="9" orientation="landscape" r:id="rId23"/>
      <headerFooter alignWithMargins="0"/>
    </customSheetView>
  </customSheetViews>
  <mergeCells count="16">
    <mergeCell ref="B12:D12"/>
    <mergeCell ref="B13:D13"/>
    <mergeCell ref="F13:F14"/>
    <mergeCell ref="A13:A14"/>
    <mergeCell ref="A2:A12"/>
    <mergeCell ref="F2:F12"/>
    <mergeCell ref="B14:D14"/>
    <mergeCell ref="B11:D11"/>
    <mergeCell ref="C6:E6"/>
    <mergeCell ref="B9:E9"/>
    <mergeCell ref="C7:E7"/>
    <mergeCell ref="B1:E1"/>
    <mergeCell ref="C4:E4"/>
    <mergeCell ref="C5:E5"/>
    <mergeCell ref="B2:E2"/>
    <mergeCell ref="B3:E3"/>
  </mergeCells>
  <phoneticPr fontId="4" type="noConversion"/>
  <printOptions horizontalCentered="1"/>
  <pageMargins left="0.15748031496063" right="0.23622047244094499" top="0.78" bottom="0.98425196850393704" header="0.35433070866141703" footer="0.511811023622047"/>
  <pageSetup paperSize="9" orientation="landscape" r:id="rId24"/>
  <headerFooter alignWithMargins="0"/>
  <drawing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4">
    <pageSetUpPr autoPageBreaks="0"/>
  </sheetPr>
  <dimension ref="A1:K136"/>
  <sheetViews>
    <sheetView showGridLines="0" view="pageBreakPreview" topLeftCell="A36" zoomScaleNormal="100" zoomScaleSheetLayoutView="100" workbookViewId="0">
      <selection sqref="A1:C1"/>
    </sheetView>
  </sheetViews>
  <sheetFormatPr defaultRowHeight="16.5"/>
  <cols>
    <col min="1" max="1" width="9" style="161"/>
    <col min="2" max="2" width="9" style="162"/>
    <col min="3" max="3" width="72.625" style="162" customWidth="1"/>
    <col min="4" max="4" width="66.125" style="174" customWidth="1"/>
    <col min="5" max="16384" width="9" style="160"/>
  </cols>
  <sheetData>
    <row r="1" spans="1:11" ht="83.25" customHeight="1">
      <c r="A1" s="471" t="str">
        <f>"General Instruction to the Bidders for filling up this workbook of Price Schedules for " &amp; Basic!B1</f>
        <v>General Instruction to the Bidders for filling up this workbook of Price Schedules for Engagement of comprehensive architectural and structural consultant for construction of office building cum transit camp at Chennai under SR-II region of POWERGRID</v>
      </c>
      <c r="B1" s="471"/>
      <c r="C1" s="471"/>
      <c r="D1" s="159"/>
      <c r="E1" s="398"/>
      <c r="F1" s="398"/>
      <c r="G1" s="398"/>
      <c r="H1" s="398"/>
      <c r="I1" s="398"/>
      <c r="J1" s="398"/>
      <c r="K1" s="398"/>
    </row>
    <row r="2" spans="1:11" ht="18" customHeight="1">
      <c r="D2" s="163"/>
      <c r="E2" s="164"/>
      <c r="F2" s="164"/>
      <c r="G2" s="164"/>
      <c r="H2" s="164"/>
      <c r="I2" s="164"/>
      <c r="J2" s="164"/>
      <c r="K2" s="164"/>
    </row>
    <row r="3" spans="1:11" ht="18" customHeight="1">
      <c r="A3" s="165" t="s">
        <v>11</v>
      </c>
      <c r="B3" s="162" t="s">
        <v>12</v>
      </c>
      <c r="D3" s="166"/>
      <c r="E3" s="167"/>
      <c r="F3" s="167"/>
      <c r="G3" s="167"/>
      <c r="H3" s="167"/>
      <c r="I3" s="167"/>
      <c r="J3" s="167"/>
      <c r="K3" s="167"/>
    </row>
    <row r="4" spans="1:11" ht="18" customHeight="1">
      <c r="B4" s="168" t="s">
        <v>13</v>
      </c>
      <c r="C4" s="169" t="s">
        <v>14</v>
      </c>
      <c r="D4" s="166"/>
      <c r="E4" s="167"/>
      <c r="F4" s="167"/>
      <c r="G4" s="167"/>
      <c r="H4" s="167"/>
      <c r="I4" s="167"/>
      <c r="J4" s="167"/>
      <c r="K4" s="167"/>
    </row>
    <row r="5" spans="1:11" ht="38.1" customHeight="1">
      <c r="B5" s="168" t="s">
        <v>15</v>
      </c>
      <c r="C5" s="169" t="s">
        <v>16</v>
      </c>
      <c r="D5" s="166"/>
      <c r="E5" s="167"/>
      <c r="F5" s="167"/>
      <c r="G5" s="167"/>
      <c r="H5" s="167"/>
      <c r="I5" s="167"/>
      <c r="J5" s="167"/>
      <c r="K5" s="167"/>
    </row>
    <row r="6" spans="1:11" ht="18" customHeight="1">
      <c r="B6" s="168" t="s">
        <v>17</v>
      </c>
      <c r="C6" s="169" t="s">
        <v>18</v>
      </c>
      <c r="D6" s="166"/>
      <c r="E6" s="167"/>
      <c r="F6" s="167"/>
      <c r="G6" s="167"/>
      <c r="H6" s="167"/>
      <c r="I6" s="167"/>
      <c r="J6" s="167"/>
      <c r="K6" s="167"/>
    </row>
    <row r="7" spans="1:11" ht="18" customHeight="1">
      <c r="B7" s="168" t="s">
        <v>19</v>
      </c>
      <c r="C7" s="169" t="s">
        <v>20</v>
      </c>
      <c r="D7" s="166"/>
      <c r="E7" s="167"/>
      <c r="F7" s="167"/>
      <c r="G7" s="167"/>
      <c r="H7" s="167"/>
      <c r="I7" s="167"/>
      <c r="J7" s="167"/>
      <c r="K7" s="167"/>
    </row>
    <row r="8" spans="1:11" ht="18" customHeight="1">
      <c r="B8" s="168" t="s">
        <v>21</v>
      </c>
      <c r="C8" s="169" t="s">
        <v>22</v>
      </c>
      <c r="D8" s="166"/>
      <c r="E8" s="167"/>
      <c r="F8" s="167"/>
      <c r="G8" s="167"/>
      <c r="H8" s="167"/>
      <c r="I8" s="167"/>
      <c r="J8" s="167"/>
      <c r="K8" s="167"/>
    </row>
    <row r="9" spans="1:11" ht="18" customHeight="1">
      <c r="B9" s="168" t="s">
        <v>23</v>
      </c>
      <c r="C9" s="169" t="s">
        <v>24</v>
      </c>
      <c r="D9" s="166"/>
      <c r="E9" s="167"/>
      <c r="F9" s="167"/>
      <c r="G9" s="167"/>
      <c r="H9" s="167"/>
      <c r="I9" s="167"/>
      <c r="J9" s="167"/>
      <c r="K9" s="167"/>
    </row>
    <row r="10" spans="1:11" ht="18" customHeight="1">
      <c r="B10" s="168"/>
      <c r="C10" s="169"/>
      <c r="D10" s="166"/>
      <c r="E10" s="167"/>
      <c r="F10" s="167"/>
      <c r="G10" s="167"/>
      <c r="H10" s="167"/>
      <c r="I10" s="167"/>
      <c r="J10" s="167"/>
      <c r="K10" s="167"/>
    </row>
    <row r="11" spans="1:11" ht="18" customHeight="1">
      <c r="A11" s="165" t="s">
        <v>25</v>
      </c>
      <c r="B11" s="162" t="s">
        <v>26</v>
      </c>
      <c r="D11" s="166"/>
      <c r="E11" s="167"/>
      <c r="F11" s="167"/>
      <c r="G11" s="167"/>
      <c r="H11" s="167"/>
      <c r="I11" s="167"/>
      <c r="J11" s="167"/>
      <c r="K11" s="167"/>
    </row>
    <row r="12" spans="1:11" ht="18" customHeight="1">
      <c r="B12" s="472" t="s">
        <v>27</v>
      </c>
      <c r="C12" s="472"/>
      <c r="D12" s="171"/>
      <c r="E12" s="167"/>
      <c r="F12" s="167"/>
      <c r="G12" s="167"/>
      <c r="H12" s="167"/>
      <c r="I12" s="167"/>
      <c r="J12" s="167"/>
      <c r="K12" s="167"/>
    </row>
    <row r="13" spans="1:11" ht="18" customHeight="1">
      <c r="B13" s="172"/>
      <c r="C13" s="169" t="s">
        <v>28</v>
      </c>
      <c r="D13" s="166"/>
      <c r="E13" s="167"/>
      <c r="F13" s="167"/>
      <c r="G13" s="167"/>
      <c r="H13" s="167"/>
      <c r="I13" s="167"/>
      <c r="J13" s="167"/>
      <c r="K13" s="167"/>
    </row>
    <row r="14" spans="1:11" ht="18" customHeight="1">
      <c r="B14" s="472" t="s">
        <v>29</v>
      </c>
      <c r="C14" s="472"/>
      <c r="D14" s="171"/>
      <c r="E14" s="167"/>
      <c r="F14" s="167"/>
      <c r="G14" s="167"/>
      <c r="H14" s="167"/>
      <c r="I14" s="167"/>
      <c r="J14" s="167"/>
      <c r="K14" s="167"/>
    </row>
    <row r="15" spans="1:11" ht="38.1" hidden="1" customHeight="1">
      <c r="B15" s="173" t="s">
        <v>30</v>
      </c>
      <c r="C15" s="169" t="s">
        <v>31</v>
      </c>
      <c r="D15" s="166"/>
      <c r="E15" s="167"/>
      <c r="F15" s="167"/>
      <c r="G15" s="167"/>
      <c r="H15" s="167"/>
      <c r="I15" s="167"/>
      <c r="J15" s="167"/>
      <c r="K15" s="167"/>
    </row>
    <row r="16" spans="1:11" ht="24.75" hidden="1" customHeight="1">
      <c r="B16" s="173" t="s">
        <v>30</v>
      </c>
      <c r="C16" s="169" t="s">
        <v>32</v>
      </c>
      <c r="D16" s="166"/>
      <c r="E16" s="167"/>
      <c r="F16" s="167"/>
      <c r="G16" s="167"/>
      <c r="H16" s="167"/>
      <c r="I16" s="167"/>
      <c r="J16" s="167"/>
      <c r="K16" s="167"/>
    </row>
    <row r="17" spans="2:11" ht="37.5" hidden="1">
      <c r="B17" s="173" t="s">
        <v>30</v>
      </c>
      <c r="C17" s="169" t="s">
        <v>33</v>
      </c>
      <c r="D17" s="166"/>
      <c r="E17" s="167"/>
      <c r="F17" s="167"/>
      <c r="G17" s="167"/>
      <c r="H17" s="167"/>
      <c r="I17" s="167"/>
      <c r="J17" s="167"/>
      <c r="K17" s="167"/>
    </row>
    <row r="18" spans="2:11" ht="18" customHeight="1">
      <c r="B18" s="173" t="s">
        <v>30</v>
      </c>
      <c r="C18" s="169" t="s">
        <v>34</v>
      </c>
      <c r="D18" s="166"/>
      <c r="E18" s="167"/>
      <c r="F18" s="167"/>
      <c r="G18" s="167"/>
      <c r="H18" s="167"/>
      <c r="I18" s="167"/>
      <c r="J18" s="167"/>
      <c r="K18" s="167"/>
    </row>
    <row r="19" spans="2:11" ht="18" customHeight="1">
      <c r="B19" s="173" t="s">
        <v>30</v>
      </c>
      <c r="C19" s="169" t="s">
        <v>35</v>
      </c>
      <c r="D19" s="166"/>
      <c r="E19" s="167"/>
      <c r="F19" s="167"/>
      <c r="G19" s="167"/>
      <c r="H19" s="167"/>
      <c r="I19" s="167"/>
      <c r="J19" s="167"/>
      <c r="K19" s="167"/>
    </row>
    <row r="20" spans="2:11" ht="18" customHeight="1">
      <c r="B20" s="173" t="s">
        <v>30</v>
      </c>
      <c r="C20" s="169" t="s">
        <v>36</v>
      </c>
      <c r="D20" s="166"/>
      <c r="E20" s="167"/>
      <c r="F20" s="167"/>
      <c r="G20" s="167"/>
      <c r="H20" s="167"/>
      <c r="I20" s="167"/>
      <c r="J20" s="167"/>
      <c r="K20" s="167"/>
    </row>
    <row r="21" spans="2:11" ht="18" hidden="1" customHeight="1">
      <c r="B21" s="472" t="s">
        <v>37</v>
      </c>
      <c r="C21" s="472"/>
      <c r="D21" s="171"/>
      <c r="E21" s="167"/>
      <c r="F21" s="167"/>
      <c r="G21" s="167"/>
      <c r="H21" s="167"/>
      <c r="I21" s="167"/>
      <c r="J21" s="167"/>
      <c r="K21" s="167"/>
    </row>
    <row r="22" spans="2:11" ht="54" hidden="1" customHeight="1">
      <c r="B22" s="173" t="s">
        <v>30</v>
      </c>
      <c r="C22" s="169" t="s">
        <v>38</v>
      </c>
      <c r="D22" s="166"/>
      <c r="E22" s="167"/>
      <c r="F22" s="167"/>
      <c r="G22" s="167"/>
      <c r="H22" s="167"/>
      <c r="I22" s="167"/>
      <c r="J22" s="167"/>
      <c r="K22" s="167"/>
    </row>
    <row r="23" spans="2:11" ht="54" hidden="1" customHeight="1">
      <c r="B23" s="173" t="s">
        <v>30</v>
      </c>
      <c r="C23" s="169" t="s">
        <v>39</v>
      </c>
      <c r="D23" s="166"/>
      <c r="E23" s="167"/>
      <c r="F23" s="167"/>
      <c r="G23" s="167"/>
      <c r="H23" s="167"/>
      <c r="I23" s="167"/>
      <c r="J23" s="167"/>
      <c r="K23" s="167"/>
    </row>
    <row r="24" spans="2:11" ht="38.1" hidden="1" customHeight="1">
      <c r="B24" s="173" t="s">
        <v>30</v>
      </c>
      <c r="C24" s="169"/>
      <c r="D24" s="166"/>
      <c r="E24" s="167"/>
      <c r="F24" s="167"/>
      <c r="G24" s="167"/>
      <c r="H24" s="167"/>
      <c r="I24" s="167"/>
      <c r="J24" s="167"/>
      <c r="K24" s="167"/>
    </row>
    <row r="25" spans="2:11" ht="18" hidden="1" customHeight="1">
      <c r="B25" s="173" t="s">
        <v>30</v>
      </c>
      <c r="C25" s="169" t="s">
        <v>40</v>
      </c>
      <c r="D25" s="166"/>
      <c r="E25" s="167"/>
      <c r="F25" s="167"/>
      <c r="G25" s="167"/>
      <c r="H25" s="167"/>
      <c r="I25" s="167"/>
      <c r="J25" s="167"/>
      <c r="K25" s="167"/>
    </row>
    <row r="26" spans="2:11" ht="38.1" hidden="1" customHeight="1">
      <c r="B26" s="173" t="s">
        <v>30</v>
      </c>
      <c r="C26" s="169" t="s">
        <v>41</v>
      </c>
      <c r="D26" s="166"/>
      <c r="E26" s="167"/>
      <c r="F26" s="167"/>
      <c r="G26" s="167"/>
      <c r="H26" s="167"/>
      <c r="I26" s="167"/>
      <c r="J26" s="167"/>
      <c r="K26" s="167"/>
    </row>
    <row r="27" spans="2:11" hidden="1">
      <c r="B27" s="472" t="s">
        <v>42</v>
      </c>
      <c r="C27" s="472"/>
      <c r="D27" s="171"/>
      <c r="E27" s="167"/>
      <c r="F27" s="167"/>
      <c r="G27" s="167"/>
      <c r="H27" s="167"/>
      <c r="I27" s="167"/>
      <c r="J27" s="167"/>
      <c r="K27" s="167"/>
    </row>
    <row r="28" spans="2:11" ht="47.25" hidden="1">
      <c r="B28" s="173" t="s">
        <v>30</v>
      </c>
      <c r="C28" s="169" t="s">
        <v>38</v>
      </c>
      <c r="D28" s="166"/>
      <c r="E28" s="167"/>
      <c r="F28" s="167"/>
      <c r="G28" s="167"/>
      <c r="H28" s="167"/>
      <c r="I28" s="167"/>
      <c r="J28" s="167"/>
      <c r="K28" s="167"/>
    </row>
    <row r="29" spans="2:11" hidden="1">
      <c r="B29" s="173" t="s">
        <v>30</v>
      </c>
      <c r="C29" s="169" t="s">
        <v>40</v>
      </c>
      <c r="D29" s="166"/>
      <c r="E29" s="167"/>
      <c r="F29" s="167"/>
      <c r="G29" s="167"/>
      <c r="H29" s="167"/>
      <c r="I29" s="167"/>
      <c r="J29" s="167"/>
      <c r="K29" s="167"/>
    </row>
    <row r="30" spans="2:11">
      <c r="B30" s="472" t="s">
        <v>43</v>
      </c>
      <c r="C30" s="472"/>
      <c r="D30" s="171"/>
    </row>
    <row r="31" spans="2:11" ht="47.25">
      <c r="B31" s="173" t="s">
        <v>30</v>
      </c>
      <c r="C31" s="169" t="s">
        <v>38</v>
      </c>
      <c r="D31" s="166"/>
      <c r="E31" s="167"/>
      <c r="F31" s="167"/>
      <c r="G31" s="167"/>
      <c r="H31" s="167"/>
      <c r="I31" s="167"/>
      <c r="J31" s="167"/>
      <c r="K31" s="167"/>
    </row>
    <row r="32" spans="2:11">
      <c r="B32" s="173" t="s">
        <v>30</v>
      </c>
      <c r="C32" s="169" t="s">
        <v>40</v>
      </c>
      <c r="D32" s="166"/>
    </row>
    <row r="33" spans="1:11" hidden="1">
      <c r="B33" s="472" t="s">
        <v>44</v>
      </c>
      <c r="C33" s="472"/>
      <c r="D33" s="171"/>
    </row>
    <row r="34" spans="1:11" hidden="1">
      <c r="B34" s="173" t="s">
        <v>30</v>
      </c>
      <c r="C34" s="169" t="s">
        <v>45</v>
      </c>
      <c r="D34" s="166"/>
    </row>
    <row r="35" spans="1:11" ht="18" customHeight="1">
      <c r="B35" s="472" t="s">
        <v>46</v>
      </c>
      <c r="C35" s="472"/>
      <c r="D35" s="171"/>
    </row>
    <row r="36" spans="1:11" ht="37.5" customHeight="1">
      <c r="B36" s="173" t="s">
        <v>30</v>
      </c>
      <c r="C36" s="169" t="s">
        <v>47</v>
      </c>
      <c r="D36" s="166"/>
      <c r="E36" s="167"/>
      <c r="F36" s="167"/>
      <c r="G36" s="167"/>
      <c r="H36" s="167"/>
      <c r="I36" s="167"/>
      <c r="J36" s="167"/>
      <c r="K36" s="167"/>
    </row>
    <row r="37" spans="1:11" ht="18" customHeight="1">
      <c r="B37" s="472" t="s">
        <v>48</v>
      </c>
      <c r="C37" s="472"/>
    </row>
    <row r="38" spans="1:11" ht="38.1" customHeight="1">
      <c r="B38" s="173" t="s">
        <v>30</v>
      </c>
      <c r="C38" s="169" t="s">
        <v>49</v>
      </c>
    </row>
    <row r="39" spans="1:11" ht="38.1" customHeight="1">
      <c r="B39" s="173" t="s">
        <v>30</v>
      </c>
      <c r="C39" s="169" t="s">
        <v>47</v>
      </c>
    </row>
    <row r="40" spans="1:11" ht="18" hidden="1" customHeight="1">
      <c r="B40" s="472" t="s">
        <v>50</v>
      </c>
      <c r="C40" s="472"/>
    </row>
    <row r="41" spans="1:11" ht="18" hidden="1" customHeight="1">
      <c r="B41" s="173" t="s">
        <v>30</v>
      </c>
      <c r="C41" s="175" t="s">
        <v>51</v>
      </c>
    </row>
    <row r="42" spans="1:11" ht="18" hidden="1" customHeight="1">
      <c r="B42" s="173" t="s">
        <v>30</v>
      </c>
      <c r="C42" s="175" t="s">
        <v>52</v>
      </c>
    </row>
    <row r="43" spans="1:11" ht="18" customHeight="1">
      <c r="B43" s="472" t="s">
        <v>53</v>
      </c>
      <c r="C43" s="472"/>
    </row>
    <row r="44" spans="1:11" ht="18" customHeight="1">
      <c r="B44" s="173" t="s">
        <v>30</v>
      </c>
      <c r="C44" s="169" t="s">
        <v>54</v>
      </c>
      <c r="D44" s="166"/>
      <c r="E44" s="167"/>
      <c r="F44" s="167"/>
      <c r="G44" s="167"/>
      <c r="H44" s="167"/>
      <c r="I44" s="167"/>
      <c r="J44" s="167"/>
      <c r="K44" s="167"/>
    </row>
    <row r="45" spans="1:11" ht="18" customHeight="1">
      <c r="B45" s="173" t="s">
        <v>30</v>
      </c>
      <c r="C45" s="169" t="s">
        <v>55</v>
      </c>
      <c r="D45" s="166"/>
      <c r="E45" s="167"/>
      <c r="F45" s="167"/>
      <c r="G45" s="167"/>
      <c r="H45" s="167"/>
      <c r="I45" s="167"/>
      <c r="J45" s="167"/>
      <c r="K45" s="167"/>
    </row>
    <row r="46" spans="1:11" ht="36" customHeight="1">
      <c r="B46" s="173" t="s">
        <v>30</v>
      </c>
      <c r="C46" s="169" t="s">
        <v>56</v>
      </c>
      <c r="D46" s="166"/>
      <c r="E46" s="167"/>
      <c r="F46" s="167"/>
      <c r="G46" s="167"/>
      <c r="H46" s="167"/>
      <c r="I46" s="167"/>
      <c r="J46" s="167"/>
      <c r="K46" s="167"/>
    </row>
    <row r="47" spans="1:11" ht="18" customHeight="1">
      <c r="B47" s="173" t="s">
        <v>30</v>
      </c>
      <c r="C47" s="169" t="s">
        <v>57</v>
      </c>
      <c r="D47" s="166"/>
      <c r="E47" s="167"/>
      <c r="F47" s="167"/>
      <c r="G47" s="167"/>
      <c r="H47" s="167"/>
      <c r="I47" s="167"/>
      <c r="J47" s="167"/>
      <c r="K47" s="167"/>
    </row>
    <row r="48" spans="1:11" ht="18" customHeight="1">
      <c r="A48" s="162"/>
      <c r="C48" s="176"/>
    </row>
    <row r="49" spans="1:4" ht="18" customHeight="1">
      <c r="A49" s="475"/>
      <c r="B49" s="475"/>
      <c r="C49" s="475"/>
      <c r="D49" s="170"/>
    </row>
    <row r="50" spans="1:4" ht="18" customHeight="1">
      <c r="A50" s="474" t="s">
        <v>58</v>
      </c>
      <c r="B50" s="474"/>
      <c r="C50" s="474"/>
      <c r="D50" s="170"/>
    </row>
    <row r="51" spans="1:4" ht="36" customHeight="1">
      <c r="A51" s="473" t="s">
        <v>59</v>
      </c>
      <c r="B51" s="473"/>
      <c r="C51" s="473"/>
    </row>
    <row r="52" spans="1:4" ht="18" customHeight="1">
      <c r="B52" s="177"/>
      <c r="C52" s="177"/>
    </row>
    <row r="53" spans="1:4" ht="18" customHeight="1">
      <c r="C53" s="175"/>
    </row>
    <row r="54" spans="1:4" ht="18" customHeight="1">
      <c r="C54" s="176"/>
    </row>
    <row r="55" spans="1:4" ht="18" customHeight="1">
      <c r="C55" s="175"/>
    </row>
    <row r="56" spans="1:4" ht="18" customHeight="1">
      <c r="B56" s="176"/>
      <c r="C56" s="176"/>
    </row>
    <row r="57" spans="1:4" ht="18" customHeight="1">
      <c r="B57" s="176"/>
      <c r="C57" s="176"/>
    </row>
    <row r="58" spans="1:4" ht="18" customHeight="1">
      <c r="B58" s="176"/>
      <c r="C58" s="176"/>
    </row>
    <row r="59" spans="1:4" ht="18" customHeight="1">
      <c r="B59" s="176"/>
      <c r="C59" s="176"/>
    </row>
    <row r="60" spans="1:4" ht="18" customHeight="1">
      <c r="B60" s="176"/>
      <c r="C60" s="176"/>
    </row>
    <row r="61" spans="1:4" ht="18" customHeight="1">
      <c r="B61" s="176"/>
      <c r="C61" s="176"/>
    </row>
    <row r="62" spans="1:4" ht="18" customHeight="1"/>
    <row r="63" spans="1:4" ht="18" customHeight="1"/>
    <row r="64" spans="1: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sheetData>
  <sheetProtection algorithmName="SHA-512" hashValue="dBEGXSPEDHJJYMLswIKVBIdcHShbDaRfJb6vnDadWHYW7GBuRXwQsedk0wQDwR71GPAYKhAaGZcwPot9l57LNA==" saltValue="rcBTQqB3u2R4SlRjBTcnrQ==" spinCount="100000" sheet="1" objects="1" scenarios="1" formatColumns="0" formatRows="0" selectLockedCells="1" selectUnlockedCells="1"/>
  <customSheetViews>
    <customSheetView guid="{75D87FDD-0292-4E5A-8E8F-63018B009393}" scale="89" showGridLines="0" printArea="1" hiddenRows="1" view="pageBreakPreview">
      <selection activeCell="D36" sqref="D36"/>
      <rowBreaks count="1" manualBreakCount="1">
        <brk id="29" max="2" man="1"/>
      </rowBreaks>
      <pageMargins left="0" right="0" top="0" bottom="0" header="0" footer="0"/>
      <pageSetup orientation="portrait" r:id="rId1"/>
      <headerFooter alignWithMargins="0">
        <oddFooter>&amp;RPage &amp;P of &amp;N</oddFooter>
      </headerFooter>
    </customSheetView>
    <customSheetView guid="{7F1A5DE7-1043-4C11-AB2C-CC6BC6A0F482}" scale="89" showGridLines="0" printArea="1" view="pageBreakPreview" topLeftCell="A19">
      <selection activeCell="D36" sqref="D36"/>
      <rowBreaks count="1" manualBreakCount="1">
        <brk id="29" max="2" man="1"/>
      </rowBreaks>
      <pageMargins left="0" right="0" top="0" bottom="0" header="0" footer="0"/>
      <pageSetup orientation="portrait" r:id="rId2"/>
      <headerFooter alignWithMargins="0">
        <oddFooter>&amp;RPage &amp;P of &amp;N</oddFooter>
      </headerFooter>
    </customSheetView>
    <customSheetView guid="{17F5C48B-526E-48D2-9F97-823D578F9893}" scale="89" showGridLines="0" printArea="1" view="pageBreakPreview" topLeftCell="A28">
      <selection activeCell="D36" sqref="D36"/>
      <rowBreaks count="1" manualBreakCount="1">
        <brk id="29" max="2" man="1"/>
      </rowBreaks>
      <pageMargins left="0" right="0" top="0" bottom="0" header="0" footer="0"/>
      <pageSetup orientation="portrait" r:id="rId3"/>
      <headerFooter alignWithMargins="0">
        <oddFooter>&amp;RPage &amp;P of &amp;N</oddFooter>
      </headerFooter>
    </customSheetView>
    <customSheetView guid="{B835C05C-B615-4DCB-982D-4519616B3CD8}" showGridLines="0" topLeftCell="A53">
      <selection activeCell="D9" sqref="D9"/>
      <rowBreaks count="1" manualBreakCount="1">
        <brk id="29" max="2" man="1"/>
      </rowBreaks>
      <pageMargins left="0" right="0" top="0" bottom="0" header="0" footer="0"/>
      <pageSetup orientation="portrait" r:id="rId4"/>
      <headerFooter alignWithMargins="0">
        <oddFooter>&amp;RPage &amp;P of &amp;N</oddFooter>
      </headerFooter>
    </customSheetView>
    <customSheetView guid="{E97134B6-5E8D-4951-8DA0-73D065532361}" showGridLines="0">
      <selection activeCell="B14" sqref="B14:C14"/>
      <rowBreaks count="1" manualBreakCount="1">
        <brk id="29" max="2" man="1"/>
      </rowBreaks>
      <pageMargins left="0" right="0" top="0" bottom="0" header="0" footer="0"/>
      <pageSetup orientation="portrait" r:id="rId5"/>
      <headerFooter alignWithMargins="0">
        <oddFooter>&amp;RPage &amp;P of &amp;N</oddFooter>
      </headerFooter>
    </customSheetView>
    <customSheetView guid="{EE46BCD1-F715-4FA9-A5FC-1B125AD601E0}" showGridLines="0">
      <selection activeCell="C7" sqref="C7"/>
      <rowBreaks count="1" manualBreakCount="1">
        <brk id="29" max="2" man="1"/>
      </rowBreaks>
      <pageMargins left="0" right="0" top="0" bottom="0" header="0" footer="0"/>
      <pageSetup orientation="portrait" r:id="rId6"/>
      <headerFooter alignWithMargins="0">
        <oddFooter>&amp;RPage &amp;P of &amp;N</oddFooter>
      </headerFooter>
    </customSheetView>
    <customSheetView guid="{4AA1107B-A795-4744-B566-827168772C7A}" showGridLines="0">
      <selection activeCell="G8" sqref="G8"/>
      <rowBreaks count="1" manualBreakCount="1">
        <brk id="29" max="2" man="1"/>
      </rowBreaks>
      <pageMargins left="0" right="0" top="0" bottom="0" header="0" footer="0"/>
      <pageSetup orientation="portrait" r:id="rId7"/>
      <headerFooter alignWithMargins="0">
        <oddFooter>&amp;RPage &amp;P of &amp;N</oddFooter>
      </headerFooter>
    </customSheetView>
    <customSheetView guid="{B23AD343-29DA-4CE0-BD10-47BF44F3782F}" showGridLines="0" topLeftCell="A49">
      <selection activeCell="G8" sqref="G8"/>
      <rowBreaks count="1" manualBreakCount="1">
        <brk id="29" max="2" man="1"/>
      </rowBreaks>
      <pageMargins left="0" right="0" top="0" bottom="0" header="0" footer="0"/>
      <pageSetup orientation="portrait" r:id="rId8"/>
      <headerFooter alignWithMargins="0">
        <oddFooter>&amp;RPage &amp;P of &amp;N</oddFooter>
      </headerFooter>
    </customSheetView>
    <customSheetView guid="{ECE9294F-C910-4036-88BC-B1F2176FB06B}" showGridLines="0">
      <selection activeCell="C7" sqref="C7"/>
      <rowBreaks count="1" manualBreakCount="1">
        <brk id="29" max="2" man="1"/>
      </rowBreaks>
      <pageMargins left="0" right="0" top="0" bottom="0" header="0" footer="0"/>
      <pageSetup orientation="portrait" r:id="rId9"/>
      <headerFooter alignWithMargins="0">
        <oddFooter>&amp;RPage &amp;P of &amp;N</oddFooter>
      </headerFooter>
    </customSheetView>
    <customSheetView guid="{4F65FF32-EC61-4022-A399-2986D7B6B8B3}" showGridLines="0" showRuler="0">
      <selection sqref="A1:C1"/>
      <pageMargins left="0" right="0" top="0" bottom="0" header="0" footer="0"/>
      <pageSetup orientation="portrait" r:id="rId10"/>
      <headerFooter alignWithMargins="0">
        <oddFooter>&amp;RPage &amp;P of &amp;N</oddFooter>
      </headerFooter>
    </customSheetView>
    <customSheetView guid="{14D7F02E-BCCA-4517-ABC7-537FF4AEB67A}" showGridLines="0">
      <selection activeCell="C15" sqref="C15"/>
      <pageMargins left="0" right="0" top="0" bottom="0" header="0" footer="0"/>
      <pageSetup orientation="portrait" r:id="rId11"/>
      <headerFooter alignWithMargins="0">
        <oddFooter>&amp;RPage &amp;P of &amp;N</oddFooter>
      </headerFooter>
    </customSheetView>
    <customSheetView guid="{27A45B7A-04F2-4516-B80B-5ED0825D4ED3}" showGridLines="0">
      <selection sqref="A1:C1"/>
      <pageMargins left="0" right="0" top="0" bottom="0" header="0" footer="0"/>
      <pageSetup orientation="portrait" r:id="rId12"/>
      <headerFooter alignWithMargins="0">
        <oddFooter>&amp;RPage &amp;P of &amp;N</oddFooter>
      </headerFooter>
    </customSheetView>
    <customSheetView guid="{E9F4E142-7D26-464D-BECA-4F3806DB1FE1}" showGridLines="0" topLeftCell="A49">
      <selection activeCell="G8" sqref="G8"/>
      <rowBreaks count="1" manualBreakCount="1">
        <brk id="29" max="2" man="1"/>
      </rowBreaks>
      <pageMargins left="0" right="0" top="0" bottom="0" header="0" footer="0"/>
      <pageSetup orientation="portrait" r:id="rId13"/>
      <headerFooter alignWithMargins="0">
        <oddFooter>&amp;RPage &amp;P of &amp;N</oddFooter>
      </headerFooter>
    </customSheetView>
    <customSheetView guid="{A7DBDDEF-9245-44C6-9EBF-032DB6E1C0A2}" showGridLines="0">
      <selection activeCell="G8" sqref="G8"/>
      <rowBreaks count="1" manualBreakCount="1">
        <brk id="29" max="2" man="1"/>
      </rowBreaks>
      <pageMargins left="0" right="0" top="0" bottom="0" header="0" footer="0"/>
      <pageSetup orientation="portrait" r:id="rId14"/>
      <headerFooter alignWithMargins="0">
        <oddFooter>&amp;RPage &amp;P of &amp;N</oddFooter>
      </headerFooter>
    </customSheetView>
    <customSheetView guid="{7487ED9F-BBED-4B2A-9631-22F1A430946B}" showGridLines="0">
      <selection activeCell="G8" sqref="G8"/>
      <rowBreaks count="1" manualBreakCount="1">
        <brk id="29" max="2" man="1"/>
      </rowBreaks>
      <pageMargins left="0" right="0" top="0" bottom="0" header="0" footer="0"/>
      <pageSetup orientation="portrait" r:id="rId15"/>
      <headerFooter alignWithMargins="0">
        <oddFooter>&amp;RPage &amp;P of &amp;N</oddFooter>
      </headerFooter>
    </customSheetView>
    <customSheetView guid="{B3CE7B10-A914-4559-A6DA-AED8C22AFD6D}" showGridLines="0">
      <selection activeCell="B14" sqref="B14:C14"/>
      <rowBreaks count="1" manualBreakCount="1">
        <brk id="29" max="2" man="1"/>
      </rowBreaks>
      <pageMargins left="0" right="0" top="0" bottom="0" header="0" footer="0"/>
      <pageSetup orientation="portrait" r:id="rId16"/>
      <headerFooter alignWithMargins="0">
        <oddFooter>&amp;RPage &amp;P of &amp;N</oddFooter>
      </headerFooter>
    </customSheetView>
    <customSheetView guid="{D53177B2-31EC-4222-B97A-A37DCFD9E45B}" showGridLines="0">
      <selection activeCell="B14" sqref="B14:C14"/>
      <rowBreaks count="1" manualBreakCount="1">
        <brk id="29" max="2" man="1"/>
      </rowBreaks>
      <pageMargins left="0" right="0" top="0" bottom="0" header="0" footer="0"/>
      <pageSetup orientation="portrait" r:id="rId17"/>
      <headerFooter alignWithMargins="0">
        <oddFooter>&amp;RPage &amp;P of &amp;N</oddFooter>
      </headerFooter>
    </customSheetView>
    <customSheetView guid="{223BC0FC-814D-40F0-9795-CE82A16FF3A5}" showGridLines="0">
      <selection activeCell="D9" sqref="D9"/>
      <rowBreaks count="1" manualBreakCount="1">
        <brk id="29" max="2" man="1"/>
      </rowBreaks>
      <pageMargins left="0" right="0" top="0" bottom="0" header="0" footer="0"/>
      <pageSetup orientation="portrait" r:id="rId18"/>
      <headerFooter alignWithMargins="0">
        <oddFooter>&amp;RPage &amp;P of &amp;N</oddFooter>
      </headerFooter>
    </customSheetView>
    <customSheetView guid="{E81F0721-C35D-4189-B675-E46A21339863}" showGridLines="0" topLeftCell="A53">
      <selection activeCell="D9" sqref="D9"/>
      <rowBreaks count="1" manualBreakCount="1">
        <brk id="29" max="2" man="1"/>
      </rowBreaks>
      <pageMargins left="0" right="0" top="0" bottom="0" header="0" footer="0"/>
      <pageSetup orientation="portrait" r:id="rId19"/>
      <headerFooter alignWithMargins="0">
        <oddFooter>&amp;RPage &amp;P of &amp;N</oddFooter>
      </headerFooter>
    </customSheetView>
    <customSheetView guid="{D0757F9E-DF41-4B40-A5E5-F4F8FDD8D61D}" scale="89" showGridLines="0" printArea="1" view="pageBreakPreview" topLeftCell="A19">
      <selection activeCell="D36" sqref="D36"/>
      <rowBreaks count="1" manualBreakCount="1">
        <brk id="29" max="2" man="1"/>
      </rowBreaks>
      <pageMargins left="0" right="0" top="0" bottom="0" header="0" footer="0"/>
      <pageSetup orientation="portrait" r:id="rId20"/>
      <headerFooter alignWithMargins="0">
        <oddFooter>&amp;RPage &amp;P of &amp;N</oddFooter>
      </headerFooter>
    </customSheetView>
    <customSheetView guid="{7043F04C-1FA3-449D-BEB8-4AC08DF68A5A}" scale="89" showGridLines="0" printArea="1" view="pageBreakPreview" topLeftCell="A16">
      <selection activeCell="D36" sqref="D36"/>
      <rowBreaks count="1" manualBreakCount="1">
        <brk id="29" max="2" man="1"/>
      </rowBreaks>
      <pageMargins left="0" right="0" top="0" bottom="0" header="0" footer="0"/>
      <pageSetup orientation="portrait" r:id="rId21"/>
      <headerFooter alignWithMargins="0">
        <oddFooter>&amp;RPage &amp;P of &amp;N</oddFooter>
      </headerFooter>
    </customSheetView>
    <customSheetView guid="{B48B8B4C-A880-453D-8729-90D004BEF0DB}" scale="89" showGridLines="0" printArea="1" hiddenRows="1" view="pageBreakPreview">
      <selection activeCell="D36" sqref="D36"/>
      <rowBreaks count="1" manualBreakCount="1">
        <brk id="29" max="2" man="1"/>
      </rowBreaks>
      <pageMargins left="0" right="0" top="0" bottom="0" header="0" footer="0"/>
      <pageSetup orientation="portrait" r:id="rId22"/>
      <headerFooter alignWithMargins="0">
        <oddFooter>&amp;RPage &amp;P of &amp;N</oddFooter>
      </headerFooter>
    </customSheetView>
  </customSheetViews>
  <mergeCells count="14">
    <mergeCell ref="A1:C1"/>
    <mergeCell ref="B12:C12"/>
    <mergeCell ref="B14:C14"/>
    <mergeCell ref="B21:C21"/>
    <mergeCell ref="A51:C51"/>
    <mergeCell ref="A50:C50"/>
    <mergeCell ref="A49:C49"/>
    <mergeCell ref="B27:C27"/>
    <mergeCell ref="B30:C30"/>
    <mergeCell ref="B33:C33"/>
    <mergeCell ref="B35:C35"/>
    <mergeCell ref="B43:C43"/>
    <mergeCell ref="B37:C37"/>
    <mergeCell ref="B40:C40"/>
  </mergeCells>
  <phoneticPr fontId="27" type="noConversion"/>
  <pageMargins left="0.75" right="0.75" top="0.55000000000000004" bottom="0.47" header="0.32" footer="0.25"/>
  <pageSetup orientation="portrait" r:id="rId23"/>
  <headerFooter alignWithMargins="0">
    <oddFooter>&amp;RPage &amp;P of &amp;N</oddFooter>
  </headerFooter>
  <rowBreaks count="1" manualBreakCount="1">
    <brk id="29" max="2" man="1"/>
  </rowBreaks>
  <drawing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pageSetUpPr autoPageBreaks="0"/>
  </sheetPr>
  <dimension ref="B1:Z34"/>
  <sheetViews>
    <sheetView showGridLines="0" view="pageBreakPreview" zoomScaleNormal="100" zoomScaleSheetLayoutView="100" workbookViewId="0">
      <selection activeCell="D33" sqref="D33:D34"/>
    </sheetView>
  </sheetViews>
  <sheetFormatPr defaultColWidth="8" defaultRowHeight="16.5"/>
  <cols>
    <col min="1" max="1" width="8" style="110" customWidth="1"/>
    <col min="2" max="2" width="28.875" style="112" customWidth="1"/>
    <col min="3" max="3" width="10.25" style="112" customWidth="1"/>
    <col min="4" max="4" width="51" style="112" customWidth="1"/>
    <col min="5" max="22" width="10.375" style="117" customWidth="1"/>
    <col min="23" max="23" width="8" style="110" customWidth="1"/>
    <col min="24" max="24" width="13.375" style="110" customWidth="1"/>
    <col min="25" max="16384" width="8" style="110"/>
  </cols>
  <sheetData>
    <row r="1" spans="2:26" s="115" customFormat="1" ht="42" customHeight="1">
      <c r="B1" s="476" t="str">
        <f>Cover!$B$2</f>
        <v>Engagement of comprehensive architectural and structural consultant for construction of office building cum transit camp at Chennai under SR-II region of POWERGRID</v>
      </c>
      <c r="C1" s="476"/>
      <c r="D1" s="476"/>
      <c r="E1" s="111"/>
      <c r="F1" s="111"/>
      <c r="G1" s="111"/>
      <c r="H1" s="111"/>
      <c r="I1" s="111"/>
      <c r="J1" s="111"/>
      <c r="K1" s="111"/>
      <c r="L1" s="111"/>
      <c r="M1" s="111"/>
      <c r="N1" s="111"/>
      <c r="O1" s="111"/>
      <c r="P1" s="111"/>
      <c r="Q1" s="111"/>
      <c r="R1" s="111"/>
      <c r="S1" s="111"/>
      <c r="T1" s="111"/>
      <c r="U1" s="111"/>
      <c r="V1" s="111"/>
      <c r="X1" s="131"/>
      <c r="Y1" s="131"/>
      <c r="Z1" s="131"/>
    </row>
    <row r="2" spans="2:26" ht="20.100000000000001" customHeight="1">
      <c r="B2" s="477" t="str">
        <f>Cover!B3</f>
        <v>SR-II/C&amp;M/WC-4528/2025</v>
      </c>
      <c r="C2" s="477"/>
      <c r="D2" s="477"/>
      <c r="E2" s="112"/>
      <c r="F2" s="112"/>
      <c r="G2" s="112"/>
      <c r="H2" s="112"/>
      <c r="I2" s="112"/>
      <c r="J2" s="112"/>
      <c r="K2" s="112"/>
      <c r="L2" s="112"/>
      <c r="M2" s="112"/>
      <c r="N2" s="112"/>
      <c r="O2" s="112"/>
      <c r="P2" s="112"/>
      <c r="Q2" s="112"/>
      <c r="R2" s="112"/>
      <c r="S2" s="112"/>
      <c r="T2" s="112"/>
      <c r="U2" s="112"/>
      <c r="V2" s="112"/>
      <c r="X2" s="110" t="s">
        <v>60</v>
      </c>
      <c r="Y2" s="187">
        <v>1</v>
      </c>
      <c r="Z2" s="132"/>
    </row>
    <row r="3" spans="2:26" ht="3" customHeight="1">
      <c r="B3" s="113"/>
      <c r="C3" s="113"/>
      <c r="D3" s="113"/>
      <c r="E3" s="112"/>
      <c r="F3" s="112"/>
      <c r="G3" s="112"/>
      <c r="H3" s="112"/>
      <c r="I3" s="112"/>
      <c r="J3" s="112"/>
      <c r="K3" s="112"/>
      <c r="L3" s="112"/>
      <c r="M3" s="112"/>
      <c r="N3" s="112"/>
      <c r="O3" s="112"/>
      <c r="P3" s="112"/>
      <c r="Q3" s="112"/>
      <c r="R3" s="112"/>
      <c r="S3" s="112"/>
      <c r="T3" s="112"/>
      <c r="U3" s="112"/>
      <c r="V3" s="112"/>
      <c r="X3" s="110" t="s">
        <v>61</v>
      </c>
      <c r="Y3" s="187" t="s">
        <v>62</v>
      </c>
      <c r="Z3" s="132"/>
    </row>
    <row r="4" spans="2:26" ht="20.100000000000001" customHeight="1">
      <c r="B4" s="478" t="s">
        <v>63</v>
      </c>
      <c r="C4" s="478"/>
      <c r="D4" s="478"/>
      <c r="E4" s="112"/>
      <c r="F4" s="112"/>
      <c r="G4" s="112"/>
      <c r="H4" s="112"/>
      <c r="I4" s="112"/>
      <c r="J4" s="112"/>
      <c r="K4" s="112"/>
      <c r="L4" s="112"/>
      <c r="M4" s="112"/>
      <c r="N4" s="112"/>
      <c r="O4" s="112"/>
      <c r="P4" s="112"/>
      <c r="Q4" s="112"/>
      <c r="R4" s="112"/>
      <c r="S4" s="112"/>
      <c r="T4" s="112"/>
      <c r="U4" s="112"/>
      <c r="V4" s="112"/>
      <c r="Y4" s="187"/>
      <c r="Z4" s="132"/>
    </row>
    <row r="5" spans="2:26" ht="12" customHeight="1">
      <c r="B5" s="114"/>
      <c r="C5" s="114"/>
      <c r="E5" s="112"/>
      <c r="F5" s="112"/>
      <c r="G5" s="112"/>
      <c r="H5" s="112"/>
      <c r="I5" s="112"/>
      <c r="J5" s="112"/>
      <c r="K5" s="112"/>
      <c r="L5" s="112"/>
      <c r="M5" s="112"/>
      <c r="N5" s="112"/>
      <c r="O5" s="112"/>
      <c r="P5" s="112"/>
      <c r="Q5" s="112"/>
      <c r="R5" s="112"/>
      <c r="S5" s="112"/>
      <c r="T5" s="112"/>
      <c r="U5" s="112"/>
      <c r="V5" s="112"/>
      <c r="X5" s="132"/>
      <c r="Y5" s="132"/>
      <c r="Z5" s="132"/>
    </row>
    <row r="6" spans="2:26" s="115" customFormat="1" ht="9" hidden="1" customHeight="1">
      <c r="B6" s="310" t="s">
        <v>64</v>
      </c>
      <c r="C6" s="312"/>
      <c r="D6" s="424" t="s">
        <v>60</v>
      </c>
      <c r="E6" s="116"/>
      <c r="F6" s="116"/>
      <c r="G6" s="116"/>
      <c r="H6" s="116"/>
      <c r="I6" s="116"/>
      <c r="J6" s="116"/>
      <c r="K6" s="116"/>
      <c r="L6" s="116"/>
      <c r="M6" s="116"/>
      <c r="N6" s="116"/>
      <c r="O6" s="116"/>
      <c r="P6" s="116"/>
      <c r="R6" s="116"/>
      <c r="S6" s="116"/>
      <c r="T6" s="116"/>
      <c r="U6" s="116"/>
      <c r="V6" s="116"/>
      <c r="X6" s="399">
        <f>IF(D6= "Sole Bidder", 0, D7)</f>
        <v>0</v>
      </c>
      <c r="Y6" s="131"/>
      <c r="Z6" s="131"/>
    </row>
    <row r="7" spans="2:26" ht="7.5" customHeight="1">
      <c r="B7" s="309" t="str">
        <f>IF(D6= "JV (Joint Venture)", "Total Nos. of  Partners in the JV [excluding the Lead Partner]", "")</f>
        <v/>
      </c>
      <c r="C7" s="311"/>
      <c r="D7" s="425" t="s">
        <v>62</v>
      </c>
      <c r="X7" s="132"/>
      <c r="Y7" s="132"/>
      <c r="Z7" s="132"/>
    </row>
    <row r="8" spans="2:26" ht="19.5" customHeight="1">
      <c r="B8" s="118"/>
      <c r="C8" s="118"/>
      <c r="D8" s="116"/>
    </row>
    <row r="9" spans="2:26" ht="20.100000000000001" customHeight="1">
      <c r="B9" s="337" t="s">
        <v>65</v>
      </c>
      <c r="C9" s="120"/>
      <c r="D9" s="427"/>
    </row>
    <row r="10" spans="2:26" ht="20.100000000000001" customHeight="1">
      <c r="B10" s="338" t="s">
        <v>66</v>
      </c>
      <c r="C10" s="122"/>
      <c r="D10" s="427"/>
    </row>
    <row r="11" spans="2:26" ht="20.100000000000001" customHeight="1">
      <c r="B11" s="123"/>
      <c r="C11" s="124"/>
      <c r="D11" s="427"/>
    </row>
    <row r="12" spans="2:26" ht="20.100000000000001" customHeight="1">
      <c r="B12" s="125"/>
      <c r="C12" s="126"/>
      <c r="D12" s="427"/>
    </row>
    <row r="13" spans="2:26" ht="20.100000000000001" customHeight="1"/>
    <row r="14" spans="2:26" ht="20.100000000000001" customHeight="1">
      <c r="B14" s="119" t="str">
        <f>IF(D7=1, "Name of other Partner","Name of other Partner - 1")</f>
        <v>Name of other Partner - 1</v>
      </c>
      <c r="C14" s="120"/>
      <c r="D14" s="427"/>
    </row>
    <row r="15" spans="2:26" ht="20.100000000000001" customHeight="1">
      <c r="B15" s="121" t="str">
        <f>IF(D7=1, "Address of other Partner","Address of other Partner - 1")</f>
        <v>Address of other Partner - 1</v>
      </c>
      <c r="C15" s="122"/>
      <c r="D15" s="428"/>
    </row>
    <row r="16" spans="2:26" ht="9" customHeight="1">
      <c r="B16" s="123"/>
      <c r="C16" s="124"/>
      <c r="D16" s="428" t="s">
        <v>67</v>
      </c>
    </row>
    <row r="17" spans="2:4" ht="19.5" hidden="1" customHeight="1">
      <c r="B17" s="125"/>
      <c r="C17" s="126"/>
      <c r="D17" s="428" t="s">
        <v>67</v>
      </c>
    </row>
    <row r="18" spans="2:4" ht="19.5" hidden="1" customHeight="1"/>
    <row r="19" spans="2:4" ht="19.5" hidden="1" customHeight="1">
      <c r="B19" s="119" t="s">
        <v>68</v>
      </c>
      <c r="C19" s="120"/>
      <c r="D19" s="426" t="s">
        <v>67</v>
      </c>
    </row>
    <row r="20" spans="2:4" ht="19.5" hidden="1" customHeight="1">
      <c r="B20" s="121" t="s">
        <v>69</v>
      </c>
      <c r="C20" s="122"/>
      <c r="D20" s="426" t="s">
        <v>67</v>
      </c>
    </row>
    <row r="21" spans="2:4" ht="19.5" hidden="1" customHeight="1">
      <c r="B21" s="123"/>
      <c r="C21" s="124"/>
      <c r="D21" s="426" t="s">
        <v>67</v>
      </c>
    </row>
    <row r="22" spans="2:4" ht="19.5" hidden="1" customHeight="1">
      <c r="B22" s="125"/>
      <c r="C22" s="126"/>
      <c r="D22" s="427" t="s">
        <v>67</v>
      </c>
    </row>
    <row r="23" spans="2:4" ht="19.5" hidden="1" customHeight="1"/>
    <row r="24" spans="2:4" ht="19.5" hidden="1" customHeight="1"/>
    <row r="25" spans="2:4" ht="19.5" hidden="1" customHeight="1"/>
    <row r="26" spans="2:4" ht="21" customHeight="1">
      <c r="B26" s="127" t="s">
        <v>70</v>
      </c>
      <c r="C26" s="128"/>
      <c r="D26" s="427"/>
    </row>
    <row r="27" spans="2:4" ht="21" customHeight="1">
      <c r="B27" s="127" t="s">
        <v>71</v>
      </c>
      <c r="C27" s="128"/>
      <c r="D27" s="427"/>
    </row>
    <row r="28" spans="2:4" ht="21" customHeight="1">
      <c r="B28" s="127" t="s">
        <v>72</v>
      </c>
      <c r="C28" s="128"/>
      <c r="D28" s="429"/>
    </row>
    <row r="29" spans="2:4" ht="21" customHeight="1">
      <c r="B29" s="127" t="s">
        <v>73</v>
      </c>
      <c r="C29" s="128"/>
      <c r="D29" s="430"/>
    </row>
    <row r="30" spans="2:4" ht="21" customHeight="1">
      <c r="B30" s="127" t="s">
        <v>74</v>
      </c>
      <c r="C30" s="128"/>
      <c r="D30" s="430"/>
    </row>
    <row r="31" spans="2:4" ht="21" customHeight="1">
      <c r="B31" s="127" t="s">
        <v>75</v>
      </c>
      <c r="C31" s="128"/>
      <c r="D31" s="430"/>
    </row>
    <row r="32" spans="2:4">
      <c r="B32" s="129"/>
      <c r="C32" s="129"/>
      <c r="D32" s="129"/>
    </row>
    <row r="33" spans="2:22" s="115" customFormat="1" ht="24.75" customHeight="1">
      <c r="B33" s="127" t="s">
        <v>76</v>
      </c>
      <c r="C33" s="128"/>
      <c r="D33" s="580"/>
      <c r="E33" s="186" t="e">
        <f>IF(#REF!="Feb",28,IF(OR(#REF!="Apr",#REF!= "Jun",#REF!= "Sep",#REF!= "Nov"),30,31))</f>
        <v>#REF!</v>
      </c>
      <c r="F33" s="112"/>
      <c r="G33" s="112"/>
      <c r="H33" s="112"/>
      <c r="I33" s="112"/>
      <c r="J33" s="112"/>
      <c r="K33" s="112"/>
      <c r="L33" s="112"/>
      <c r="M33" s="112"/>
      <c r="N33" s="112"/>
      <c r="O33" s="112"/>
      <c r="P33" s="112"/>
      <c r="Q33" s="112"/>
      <c r="R33" s="112"/>
      <c r="S33" s="112"/>
      <c r="T33" s="112"/>
      <c r="U33" s="112"/>
      <c r="V33" s="112"/>
    </row>
    <row r="34" spans="2:22" ht="21" customHeight="1">
      <c r="B34" s="127" t="s">
        <v>77</v>
      </c>
      <c r="C34" s="128"/>
      <c r="D34" s="427"/>
    </row>
  </sheetData>
  <sheetProtection algorithmName="SHA-512" hashValue="2KnPyfOezt0DFwcgj2lYZjuMF/tHx1b/SG0fHsrmLJ0n1y1EK1DgrkbZjIhOD9VEOar86vNkJH5jihKjNQDOig==" saltValue="Hg1zetbhhR/F94OzkdUmfA==" spinCount="100000" sheet="1" objects="1" scenarios="1" formatColumns="0" formatRows="0" selectLockedCells="1"/>
  <dataConsolidate/>
  <customSheetViews>
    <customSheetView guid="{75D87FDD-0292-4E5A-8E8F-63018B009393}" showGridLines="0" printArea="1" hiddenRows="1" view="pageBreakPreview" topLeftCell="A10">
      <selection activeCell="D12" sqref="D12:G12"/>
      <pageMargins left="0" right="0" top="0" bottom="0" header="0" footer="0"/>
      <pageSetup orientation="portrait" r:id="rId1"/>
      <headerFooter alignWithMargins="0"/>
    </customSheetView>
    <customSheetView guid="{7F1A5DE7-1043-4C11-AB2C-CC6BC6A0F482}" showGridLines="0" printArea="1" view="pageBreakPreview">
      <selection activeCell="D34" sqref="D34:G34"/>
      <pageMargins left="0" right="0" top="0" bottom="0" header="0" footer="0"/>
      <pageSetup orientation="portrait" r:id="rId2"/>
      <headerFooter alignWithMargins="0"/>
    </customSheetView>
    <customSheetView guid="{17F5C48B-526E-48D2-9F97-823D578F9893}" showGridLines="0" printArea="1" view="pageBreakPreview" topLeftCell="A15">
      <selection activeCell="D34" sqref="D34:G34"/>
      <pageMargins left="0" right="0" top="0" bottom="0" header="0" footer="0"/>
      <pageSetup orientation="portrait" r:id="rId3"/>
      <headerFooter alignWithMargins="0"/>
    </customSheetView>
    <customSheetView guid="{B835C05C-B615-4DCB-982D-4519616B3CD8}" showGridLines="0" printArea="1" view="pageBreakPreview">
      <selection activeCell="D10" sqref="D10:G10"/>
      <pageMargins left="0" right="0" top="0" bottom="0" header="0" footer="0"/>
      <pageSetup orientation="portrait" r:id="rId4"/>
      <headerFooter alignWithMargins="0"/>
    </customSheetView>
    <customSheetView guid="{E97134B6-5E8D-4951-8DA0-73D065532361}" showGridLines="0" printArea="1" view="pageBreakPreview">
      <selection activeCell="D6" sqref="D6:G6"/>
      <pageMargins left="0" right="0" top="0" bottom="0" header="0" footer="0"/>
      <pageSetup orientation="portrait" r:id="rId5"/>
      <headerFooter alignWithMargins="0"/>
    </customSheetView>
    <customSheetView guid="{EE46BCD1-F715-4FA9-A5FC-1B125AD601E0}" showGridLines="0" printArea="1" view="pageBreakPreview">
      <selection activeCell="D7" sqref="D7:G7"/>
      <pageMargins left="0" right="0" top="0" bottom="0" header="0" footer="0"/>
      <pageSetup orientation="portrait" r:id="rId6"/>
      <headerFooter alignWithMargins="0"/>
    </customSheetView>
    <customSheetView guid="{4AA1107B-A795-4744-B566-827168772C7A}" showGridLines="0" printArea="1" view="pageBreakPreview">
      <selection activeCell="D6" sqref="D6:G6"/>
      <pageMargins left="0" right="0" top="0" bottom="0" header="0" footer="0"/>
      <pageSetup orientation="portrait" r:id="rId7"/>
      <headerFooter alignWithMargins="0"/>
    </customSheetView>
    <customSheetView guid="{B23AD343-29DA-4CE0-BD10-47BF44F3782F}" showGridLines="0">
      <selection activeCell="G8" sqref="G8"/>
      <pageMargins left="0" right="0" top="0" bottom="0" header="0" footer="0"/>
      <pageSetup orientation="portrait" r:id="rId8"/>
      <headerFooter alignWithMargins="0"/>
    </customSheetView>
    <customSheetView guid="{ECE9294F-C910-4036-88BC-B1F2176FB06B}" showGridLines="0">
      <selection activeCell="D14" sqref="D14:G14"/>
      <pageMargins left="0" right="0" top="0" bottom="0" header="0" footer="0"/>
      <pageSetup orientation="portrait" r:id="rId9"/>
      <headerFooter alignWithMargins="0"/>
    </customSheetView>
    <customSheetView guid="{4F65FF32-EC61-4022-A399-2986D7B6B8B3}" showGridLines="0" showRuler="0">
      <selection activeCell="D6" sqref="D6"/>
      <pageMargins left="0" right="0" top="0" bottom="0" header="0" footer="0"/>
      <pageSetup orientation="portrait" r:id="rId10"/>
      <headerFooter alignWithMargins="0"/>
    </customSheetView>
    <customSheetView guid="{01ACF2E1-8E61-4459-ABC1-B6C183DEED61}" showGridLines="0" showRuler="0">
      <selection activeCell="D28" sqref="D28"/>
      <pageMargins left="0" right="0" top="0" bottom="0" header="0" footer="0"/>
      <pageSetup orientation="portrait" r:id="rId11"/>
      <headerFooter alignWithMargins="0"/>
    </customSheetView>
    <customSheetView guid="{14D7F02E-BCCA-4517-ABC7-537FF4AEB67A}" showGridLines="0">
      <selection activeCell="D10" sqref="D10:G10"/>
      <pageMargins left="0" right="0" top="0" bottom="0" header="0" footer="0"/>
      <pageSetup orientation="portrait" r:id="rId12"/>
      <headerFooter alignWithMargins="0"/>
    </customSheetView>
    <customSheetView guid="{27A45B7A-04F2-4516-B80B-5ED0825D4ED3}" showGridLines="0">
      <selection activeCell="D6" sqref="D6:G6"/>
      <pageMargins left="0" right="0" top="0" bottom="0" header="0" footer="0"/>
      <pageSetup orientation="portrait" r:id="rId13"/>
      <headerFooter alignWithMargins="0"/>
    </customSheetView>
    <customSheetView guid="{E9F4E142-7D26-464D-BECA-4F3806DB1FE1}" showGridLines="0">
      <selection activeCell="G8" sqref="G8"/>
      <pageMargins left="0" right="0" top="0" bottom="0" header="0" footer="0"/>
      <pageSetup orientation="portrait" r:id="rId14"/>
      <headerFooter alignWithMargins="0"/>
    </customSheetView>
    <customSheetView guid="{A7DBDDEF-9245-44C6-9EBF-032DB6E1C0A2}" showGridLines="0" printArea="1" view="pageBreakPreview" topLeftCell="A13">
      <selection activeCell="D28" sqref="D28:G28"/>
      <pageMargins left="0" right="0" top="0" bottom="0" header="0" footer="0"/>
      <pageSetup orientation="portrait" r:id="rId15"/>
      <headerFooter alignWithMargins="0"/>
    </customSheetView>
    <customSheetView guid="{7487ED9F-BBED-4B2A-9631-22F1A430946B}" showGridLines="0" printArea="1" view="pageBreakPreview">
      <selection activeCell="D6" sqref="D6:G6"/>
      <pageMargins left="0" right="0" top="0" bottom="0" header="0" footer="0"/>
      <pageSetup orientation="portrait" r:id="rId16"/>
      <headerFooter alignWithMargins="0"/>
    </customSheetView>
    <customSheetView guid="{B3CE7B10-A914-4559-A6DA-AED8C22AFD6D}" showGridLines="0" printArea="1" view="pageBreakPreview">
      <selection activeCell="D9" sqref="D9:G9"/>
      <pageMargins left="0" right="0" top="0" bottom="0" header="0" footer="0"/>
      <pageSetup orientation="portrait" r:id="rId17"/>
      <headerFooter alignWithMargins="0"/>
    </customSheetView>
    <customSheetView guid="{D53177B2-31EC-4222-B97A-A37DCFD9E45B}" showGridLines="0" printArea="1" view="pageBreakPreview">
      <selection activeCell="D6" sqref="D6:G6"/>
      <pageMargins left="0" right="0" top="0" bottom="0" header="0" footer="0"/>
      <pageSetup orientation="portrait" r:id="rId18"/>
      <headerFooter alignWithMargins="0"/>
    </customSheetView>
    <customSheetView guid="{223BC0FC-814D-40F0-9795-CE82A16FF3A5}" showGridLines="0" printArea="1" view="pageBreakPreview">
      <selection activeCell="D6" sqref="D6:G6"/>
      <pageMargins left="0" right="0" top="0" bottom="0" header="0" footer="0"/>
      <pageSetup orientation="portrait" r:id="rId19"/>
      <headerFooter alignWithMargins="0"/>
    </customSheetView>
    <customSheetView guid="{E81F0721-C35D-4189-B675-E46A21339863}" showGridLines="0" printArea="1" view="pageBreakPreview">
      <selection activeCell="D10" sqref="D10:G10"/>
      <pageMargins left="0" right="0" top="0" bottom="0" header="0" footer="0"/>
      <pageSetup orientation="portrait" r:id="rId20"/>
      <headerFooter alignWithMargins="0"/>
    </customSheetView>
    <customSheetView guid="{D0757F9E-DF41-4B40-A5E5-F4F8FDD8D61D}" showGridLines="0" printArea="1" view="pageBreakPreview">
      <selection activeCell="F33" sqref="F33"/>
      <pageMargins left="0" right="0" top="0" bottom="0" header="0" footer="0"/>
      <pageSetup orientation="portrait" r:id="rId21"/>
      <headerFooter alignWithMargins="0"/>
    </customSheetView>
    <customSheetView guid="{7043F04C-1FA3-449D-BEB8-4AC08DF68A5A}" showGridLines="0" printArea="1" hiddenRows="1" view="pageBreakPreview">
      <selection activeCell="D9" sqref="D9:G9"/>
      <pageMargins left="0" right="0" top="0" bottom="0" header="0" footer="0"/>
      <pageSetup orientation="portrait" r:id="rId22"/>
      <headerFooter alignWithMargins="0"/>
    </customSheetView>
    <customSheetView guid="{B48B8B4C-A880-453D-8729-90D004BEF0DB}" showGridLines="0" printArea="1" hiddenRows="1" view="pageBreakPreview" topLeftCell="A10">
      <selection activeCell="D12" sqref="D12:G12"/>
      <pageMargins left="0" right="0" top="0" bottom="0" header="0" footer="0"/>
      <pageSetup orientation="portrait" r:id="rId23"/>
      <headerFooter alignWithMargins="0"/>
    </customSheetView>
  </customSheetViews>
  <mergeCells count="3">
    <mergeCell ref="B1:D1"/>
    <mergeCell ref="B2:D2"/>
    <mergeCell ref="B4:D4"/>
  </mergeCells>
  <phoneticPr fontId="31" type="noConversion"/>
  <conditionalFormatting sqref="B14:C17">
    <cfRule type="expression" dxfId="8" priority="8" stopIfTrue="1">
      <formula>$X$6&lt;1</formula>
    </cfRule>
  </conditionalFormatting>
  <conditionalFormatting sqref="B19:C22">
    <cfRule type="expression" dxfId="7" priority="7" stopIfTrue="1">
      <formula>$X$6&lt;2</formula>
    </cfRule>
  </conditionalFormatting>
  <conditionalFormatting sqref="B7:D7">
    <cfRule type="expression" dxfId="6" priority="10" stopIfTrue="1">
      <formula>$D$6="Sole Bidder"</formula>
    </cfRule>
  </conditionalFormatting>
  <conditionalFormatting sqref="D14:D17">
    <cfRule type="expression" dxfId="5" priority="2" stopIfTrue="1">
      <formula>$X$6&lt;1</formula>
    </cfRule>
  </conditionalFormatting>
  <conditionalFormatting sqref="D19:D22">
    <cfRule type="expression" dxfId="4" priority="1" stopIfTrue="1">
      <formula>$X$6&lt;2</formula>
    </cfRule>
  </conditionalFormatting>
  <dataValidations count="3">
    <dataValidation type="list" allowBlank="1" showInputMessage="1" showErrorMessage="1" sqref="D7" xr:uid="{00000000-0002-0000-0300-000000000000}">
      <formula1>$Y$2:$Y$3</formula1>
    </dataValidation>
    <dataValidation showDropDown="1" showInputMessage="1" showErrorMessage="1" sqref="D33" xr:uid="{00000000-0002-0000-0300-000001000000}"/>
    <dataValidation type="list" allowBlank="1" showInputMessage="1" showErrorMessage="1" sqref="D6" xr:uid="{00000000-0002-0000-0300-000004000000}">
      <formula1>$X$2:$X$3</formula1>
    </dataValidation>
  </dataValidations>
  <pageMargins left="0.75" right="0.75" top="0.69" bottom="0.7" header="0.4" footer="0.37"/>
  <pageSetup orientation="portrait" r:id="rId24"/>
  <headerFooter alignWithMargins="0"/>
  <drawing r:id="rId2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indexed="10"/>
    <pageSetUpPr fitToPage="1"/>
  </sheetPr>
  <dimension ref="A1:AW35"/>
  <sheetViews>
    <sheetView view="pageBreakPreview" topLeftCell="A16" zoomScaleNormal="100" zoomScaleSheetLayoutView="100" workbookViewId="0">
      <selection activeCell="J19" sqref="J19:J21"/>
    </sheetView>
  </sheetViews>
  <sheetFormatPr defaultRowHeight="15.75"/>
  <cols>
    <col min="1" max="1" width="8.625" style="344" customWidth="1"/>
    <col min="2" max="2" width="18.125" style="344" customWidth="1"/>
    <col min="3" max="3" width="10.5" style="344" customWidth="1"/>
    <col min="4" max="4" width="17" style="378" customWidth="1"/>
    <col min="5" max="5" width="9.875" style="344" customWidth="1"/>
    <col min="6" max="6" width="17.5" style="344" customWidth="1"/>
    <col min="7" max="7" width="67.875" style="313" customWidth="1"/>
    <col min="8" max="8" width="9.875" style="305" bestFit="1" customWidth="1"/>
    <col min="9" max="9" width="11.625" style="304" bestFit="1" customWidth="1"/>
    <col min="10" max="10" width="17.5" style="304" customWidth="1"/>
    <col min="11" max="11" width="16" style="305" customWidth="1"/>
    <col min="12" max="12" width="14.75" style="370" bestFit="1" customWidth="1"/>
    <col min="13" max="14" width="1.75" style="316" customWidth="1"/>
    <col min="15" max="15" width="15" style="316" bestFit="1" customWidth="1"/>
    <col min="16" max="26" width="9" style="316" customWidth="1"/>
    <col min="27" max="31" width="9" style="316"/>
    <col min="32" max="32" width="9" style="316" hidden="1" customWidth="1"/>
    <col min="33" max="34" width="17.625" style="316" hidden="1" customWidth="1"/>
    <col min="35" max="35" width="9" style="316" hidden="1" customWidth="1"/>
    <col min="36" max="36" width="15.5" style="316" hidden="1" customWidth="1"/>
    <col min="37" max="37" width="15.375" style="316" hidden="1" customWidth="1"/>
    <col min="38" max="49" width="9" style="316"/>
    <col min="50" max="16384" width="9" style="317"/>
  </cols>
  <sheetData>
    <row r="1" spans="1:37" ht="16.5">
      <c r="A1" s="354" t="str">
        <f>Basic!B5</f>
        <v>SR-II/C&amp;M/WC-4528/2025</v>
      </c>
      <c r="B1" s="354"/>
      <c r="C1" s="354"/>
      <c r="D1" s="376"/>
      <c r="E1" s="342"/>
      <c r="F1" s="342"/>
      <c r="G1" s="301"/>
      <c r="H1" s="302"/>
      <c r="I1" s="302"/>
      <c r="J1" s="302"/>
      <c r="K1" s="296" t="s">
        <v>78</v>
      </c>
    </row>
    <row r="2" spans="1:37">
      <c r="A2" s="343"/>
      <c r="B2" s="343"/>
      <c r="C2" s="343"/>
      <c r="D2" s="377"/>
      <c r="E2" s="343"/>
      <c r="F2" s="343"/>
      <c r="G2" s="303"/>
      <c r="H2" s="298"/>
      <c r="I2" s="298"/>
      <c r="J2" s="298"/>
      <c r="K2" s="297"/>
    </row>
    <row r="3" spans="1:37" ht="49.5" customHeight="1">
      <c r="A3" s="483" t="str">
        <f>Basic!B1</f>
        <v>Engagement of comprehensive architectural and structural consultant for construction of office building cum transit camp at Chennai under SR-II region of POWERGRID</v>
      </c>
      <c r="B3" s="483"/>
      <c r="C3" s="483"/>
      <c r="D3" s="483"/>
      <c r="E3" s="483"/>
      <c r="F3" s="483"/>
      <c r="G3" s="483"/>
      <c r="H3" s="483"/>
      <c r="I3" s="483"/>
      <c r="J3" s="483"/>
      <c r="K3" s="483"/>
      <c r="AF3" s="328" t="s">
        <v>79</v>
      </c>
      <c r="AH3" s="329">
        <f>IF(ISERROR(#REF!/('[1]Sch-6'!D14+'[1]Sch-6'!D16+'[1]Sch-6'!D18)),0,#REF!/( '[1]Sch-6'!D14+'[1]Sch-6'!D16+'[1]Sch-6'!D18))</f>
        <v>0</v>
      </c>
    </row>
    <row r="4" spans="1:37" ht="16.5">
      <c r="A4" s="484" t="s">
        <v>80</v>
      </c>
      <c r="B4" s="484"/>
      <c r="C4" s="484"/>
      <c r="D4" s="484"/>
      <c r="E4" s="484"/>
      <c r="F4" s="484"/>
      <c r="G4" s="484"/>
      <c r="H4" s="484"/>
      <c r="I4" s="484"/>
      <c r="J4" s="484"/>
      <c r="K4" s="484"/>
      <c r="AF4" s="328" t="s">
        <v>81</v>
      </c>
      <c r="AH4" s="329" t="e">
        <f>#REF!</f>
        <v>#REF!</v>
      </c>
    </row>
    <row r="5" spans="1:37">
      <c r="AF5" s="328" t="s">
        <v>82</v>
      </c>
      <c r="AH5" s="329">
        <f>IF(ISERROR(#REF!/#REF!),0,#REF! /#REF!)</f>
        <v>0</v>
      </c>
    </row>
    <row r="6" spans="1:37" ht="16.5">
      <c r="A6" s="355" t="str">
        <f>'[1]Sch-1'!A7</f>
        <v>Bidder’s Name and Address (Sole Bidder) :</v>
      </c>
      <c r="B6" s="355"/>
      <c r="C6" s="355"/>
      <c r="D6" s="379"/>
      <c r="E6" s="345"/>
      <c r="F6" s="345"/>
      <c r="G6" s="314"/>
      <c r="H6" s="299"/>
      <c r="I6" s="306"/>
      <c r="J6" s="368" t="s">
        <v>83</v>
      </c>
      <c r="K6" s="297"/>
      <c r="AF6" s="328" t="s">
        <v>84</v>
      </c>
      <c r="AH6" s="329" t="e">
        <f>#REF!</f>
        <v>#REF!</v>
      </c>
    </row>
    <row r="7" spans="1:37" ht="16.5">
      <c r="A7" s="485" t="str">
        <f>'[1]Sch-1'!A8</f>
        <v/>
      </c>
      <c r="B7" s="485"/>
      <c r="C7" s="485"/>
      <c r="D7" s="485"/>
      <c r="E7" s="485"/>
      <c r="F7" s="485"/>
      <c r="G7" s="485"/>
      <c r="H7" s="485"/>
      <c r="I7" s="485"/>
      <c r="J7" s="306" t="s">
        <v>85</v>
      </c>
      <c r="K7" s="297"/>
      <c r="AF7" s="328" t="s">
        <v>86</v>
      </c>
      <c r="AH7" s="329" t="e">
        <f>SUM(AH3:AH6)</f>
        <v>#REF!</v>
      </c>
    </row>
    <row r="8" spans="1:37" ht="16.5">
      <c r="A8" s="355" t="s">
        <v>87</v>
      </c>
      <c r="B8" s="355"/>
      <c r="C8" s="355">
        <f>'Names of Bidder'!D9</f>
        <v>0</v>
      </c>
      <c r="D8" s="481" t="str">
        <f>IF('[1]Sch-1'!C9=0, "", '[1]Sch-1'!C9)</f>
        <v/>
      </c>
      <c r="E8" s="481"/>
      <c r="F8" s="481"/>
      <c r="J8" s="306" t="s">
        <v>88</v>
      </c>
      <c r="K8" s="297"/>
    </row>
    <row r="9" spans="1:37" ht="16.5">
      <c r="A9" s="355" t="s">
        <v>89</v>
      </c>
      <c r="B9" s="355"/>
      <c r="C9" s="355">
        <f>'Names of Bidder'!D10</f>
        <v>0</v>
      </c>
      <c r="D9" s="481" t="str">
        <f>IF('[1]Sch-1'!C10=0, "", '[1]Sch-1'!C10)</f>
        <v/>
      </c>
      <c r="E9" s="481"/>
      <c r="F9" s="481"/>
      <c r="J9" s="306" t="s">
        <v>90</v>
      </c>
      <c r="K9" s="297"/>
    </row>
    <row r="10" spans="1:37">
      <c r="A10" s="346"/>
      <c r="B10" s="346"/>
      <c r="C10" s="346"/>
      <c r="D10" s="481" t="str">
        <f>IF('[1]Sch-1'!C11=0, "", '[1]Sch-1'!C11)</f>
        <v/>
      </c>
      <c r="E10" s="481"/>
      <c r="F10" s="481"/>
      <c r="J10" s="306" t="s">
        <v>91</v>
      </c>
      <c r="K10" s="297"/>
      <c r="AF10" s="328" t="s">
        <v>92</v>
      </c>
      <c r="AH10" s="329" t="e">
        <f>'[1]Sch-1'!#REF!</f>
        <v>#REF!</v>
      </c>
    </row>
    <row r="11" spans="1:37">
      <c r="A11" s="346"/>
      <c r="B11" s="346"/>
      <c r="C11" s="346"/>
      <c r="D11" s="481" t="str">
        <f>IF('[1]Sch-1'!C12=0, "", '[1]Sch-1'!C12)</f>
        <v/>
      </c>
      <c r="E11" s="481"/>
      <c r="F11" s="481"/>
      <c r="J11" s="306" t="s">
        <v>93</v>
      </c>
      <c r="K11" s="297"/>
      <c r="AF11" s="328"/>
      <c r="AH11" s="329"/>
    </row>
    <row r="12" spans="1:37">
      <c r="A12" s="346"/>
      <c r="B12" s="346"/>
      <c r="C12" s="346"/>
      <c r="D12" s="380"/>
      <c r="E12" s="346"/>
      <c r="F12" s="346"/>
      <c r="G12" s="384"/>
      <c r="H12" s="359"/>
      <c r="I12" s="364"/>
      <c r="J12" s="306"/>
      <c r="K12" s="297"/>
      <c r="AF12" s="328"/>
      <c r="AH12" s="329"/>
    </row>
    <row r="13" spans="1:37" ht="16.5">
      <c r="A13" s="482"/>
      <c r="B13" s="482"/>
      <c r="C13" s="482"/>
      <c r="D13" s="482"/>
      <c r="E13" s="482"/>
      <c r="F13" s="482"/>
      <c r="G13" s="482"/>
      <c r="H13" s="482"/>
      <c r="I13" s="482"/>
      <c r="J13" s="482"/>
      <c r="K13" s="482"/>
      <c r="P13" s="330"/>
      <c r="Q13" s="330"/>
      <c r="R13" s="330"/>
      <c r="S13" s="330"/>
      <c r="AG13" s="479" t="s">
        <v>94</v>
      </c>
      <c r="AH13" s="479"/>
      <c r="AI13" s="315" t="s">
        <v>95</v>
      </c>
      <c r="AJ13" s="479" t="s">
        <v>96</v>
      </c>
      <c r="AK13" s="479"/>
    </row>
    <row r="14" spans="1:37" ht="16.5">
      <c r="A14" s="346"/>
      <c r="B14" s="346"/>
      <c r="C14" s="346"/>
      <c r="D14" s="381"/>
      <c r="E14" s="347"/>
      <c r="F14" s="347"/>
      <c r="G14" s="347"/>
      <c r="H14" s="347"/>
      <c r="I14" s="347"/>
      <c r="J14" s="480" t="s">
        <v>97</v>
      </c>
      <c r="K14" s="480"/>
      <c r="P14" s="330"/>
      <c r="Q14" s="330"/>
      <c r="R14" s="330"/>
      <c r="S14" s="330"/>
      <c r="AG14" s="341"/>
      <c r="AH14" s="341"/>
      <c r="AI14" s="315"/>
      <c r="AJ14" s="341"/>
      <c r="AK14" s="341"/>
    </row>
    <row r="15" spans="1:37" ht="99">
      <c r="A15" s="348" t="s">
        <v>98</v>
      </c>
      <c r="B15" s="348" t="s">
        <v>425</v>
      </c>
      <c r="C15" s="356" t="s">
        <v>99</v>
      </c>
      <c r="D15" s="382" t="s">
        <v>100</v>
      </c>
      <c r="E15" s="356" t="s">
        <v>101</v>
      </c>
      <c r="F15" s="356" t="s">
        <v>102</v>
      </c>
      <c r="G15" s="320" t="s">
        <v>103</v>
      </c>
      <c r="H15" s="319" t="s">
        <v>104</v>
      </c>
      <c r="I15" s="319" t="s">
        <v>105</v>
      </c>
      <c r="J15" s="320" t="s">
        <v>106</v>
      </c>
      <c r="K15" s="320" t="s">
        <v>107</v>
      </c>
      <c r="L15" s="397" t="s">
        <v>108</v>
      </c>
      <c r="P15" s="330"/>
      <c r="Q15" s="330"/>
      <c r="R15" s="330"/>
      <c r="S15" s="330"/>
      <c r="AG15" s="331" t="s">
        <v>109</v>
      </c>
      <c r="AH15" s="331" t="s">
        <v>110</v>
      </c>
      <c r="AI15" s="315"/>
      <c r="AJ15" s="331" t="s">
        <v>109</v>
      </c>
      <c r="AK15" s="331" t="s">
        <v>110</v>
      </c>
    </row>
    <row r="16" spans="1:37" ht="16.5">
      <c r="A16" s="349">
        <v>1</v>
      </c>
      <c r="B16" s="349"/>
      <c r="C16" s="356">
        <v>2</v>
      </c>
      <c r="D16" s="382">
        <v>3</v>
      </c>
      <c r="E16" s="356">
        <v>4</v>
      </c>
      <c r="F16" s="356">
        <v>5</v>
      </c>
      <c r="G16" s="360">
        <v>6</v>
      </c>
      <c r="H16" s="360">
        <v>7</v>
      </c>
      <c r="I16" s="360">
        <v>8</v>
      </c>
      <c r="J16" s="360">
        <v>9</v>
      </c>
      <c r="K16" s="393" t="s">
        <v>111</v>
      </c>
      <c r="L16" s="389">
        <v>11</v>
      </c>
      <c r="P16" s="330"/>
      <c r="Q16" s="330"/>
      <c r="R16" s="330"/>
      <c r="S16" s="330"/>
      <c r="AG16" s="318">
        <v>5</v>
      </c>
      <c r="AH16" s="318" t="s">
        <v>112</v>
      </c>
      <c r="AI16" s="315"/>
      <c r="AJ16" s="318">
        <v>5</v>
      </c>
      <c r="AK16" s="318" t="s">
        <v>112</v>
      </c>
    </row>
    <row r="17" spans="1:37" ht="115.5">
      <c r="A17" s="423"/>
      <c r="B17" s="349"/>
      <c r="C17" s="356"/>
      <c r="D17" s="382"/>
      <c r="E17" s="356"/>
      <c r="F17" s="356"/>
      <c r="G17" s="435" t="s">
        <v>422</v>
      </c>
      <c r="H17" s="360"/>
      <c r="I17" s="360"/>
      <c r="J17" s="360"/>
      <c r="K17" s="393"/>
      <c r="L17" s="389"/>
      <c r="P17" s="330"/>
      <c r="Q17" s="330"/>
      <c r="R17" s="330"/>
      <c r="S17" s="330"/>
      <c r="AG17" s="318"/>
      <c r="AH17" s="318"/>
      <c r="AI17" s="315"/>
      <c r="AJ17" s="318"/>
      <c r="AK17" s="318"/>
    </row>
    <row r="18" spans="1:37" s="300" customFormat="1" ht="16.5">
      <c r="A18" s="420">
        <v>1</v>
      </c>
      <c r="B18" s="350"/>
      <c r="C18" s="351"/>
      <c r="D18" s="357"/>
      <c r="E18" s="375"/>
      <c r="F18" s="372"/>
      <c r="G18" s="421" t="s">
        <v>423</v>
      </c>
      <c r="H18" s="431"/>
      <c r="I18" s="432"/>
      <c r="J18" s="367"/>
      <c r="K18" s="394" t="str">
        <f t="shared" ref="K18" si="0">IF(J18=0, "Included", IF(ISERROR(I18*J18), J18, I18*J18))</f>
        <v>Included</v>
      </c>
      <c r="L18" s="390">
        <f t="shared" ref="L18" si="1">N18</f>
        <v>0</v>
      </c>
      <c r="M18" s="388">
        <f t="shared" ref="M18:M21" si="2">IF(K18="Included",0,K18)</f>
        <v>0</v>
      </c>
      <c r="N18" s="388">
        <f t="shared" ref="N18:N21" si="3">IF(E18="confirmed",(M18*D18),(M18*E18))</f>
        <v>0</v>
      </c>
      <c r="P18" s="332"/>
      <c r="Q18" s="332"/>
      <c r="R18" s="332"/>
      <c r="S18" s="332"/>
    </row>
    <row r="19" spans="1:37" s="300" customFormat="1" ht="16.5">
      <c r="A19" s="420"/>
      <c r="B19" s="350" t="s">
        <v>424</v>
      </c>
      <c r="C19" s="351"/>
      <c r="D19" s="357"/>
      <c r="E19" s="375">
        <v>0.18</v>
      </c>
      <c r="F19" s="372" t="s">
        <v>113</v>
      </c>
      <c r="G19" s="421" t="s">
        <v>426</v>
      </c>
      <c r="H19" s="436" t="s">
        <v>114</v>
      </c>
      <c r="I19" s="436">
        <v>440</v>
      </c>
      <c r="J19" s="367"/>
      <c r="K19" s="394" t="str">
        <f t="shared" ref="K19:K20" si="4">IF(J19=0, "Included", IF(ISERROR(I19*J19), J19, I19*J19))</f>
        <v>Included</v>
      </c>
      <c r="L19" s="390">
        <f t="shared" ref="L19:L20" si="5">N19</f>
        <v>0</v>
      </c>
      <c r="M19" s="388">
        <f t="shared" si="2"/>
        <v>0</v>
      </c>
      <c r="N19" s="388">
        <f t="shared" si="3"/>
        <v>0</v>
      </c>
      <c r="P19" s="332"/>
      <c r="Q19" s="332"/>
      <c r="R19" s="332"/>
      <c r="S19" s="332"/>
    </row>
    <row r="20" spans="1:37" s="300" customFormat="1" ht="16.5">
      <c r="A20" s="420">
        <v>2</v>
      </c>
      <c r="B20" s="422"/>
      <c r="C20" s="351"/>
      <c r="D20" s="357"/>
      <c r="E20" s="375"/>
      <c r="F20" s="372"/>
      <c r="G20" s="421" t="s">
        <v>427</v>
      </c>
      <c r="H20" s="436"/>
      <c r="I20" s="436"/>
      <c r="J20" s="367"/>
      <c r="K20" s="394" t="str">
        <f t="shared" si="4"/>
        <v>Included</v>
      </c>
      <c r="L20" s="390">
        <f t="shared" si="5"/>
        <v>0</v>
      </c>
      <c r="M20" s="388">
        <f t="shared" si="2"/>
        <v>0</v>
      </c>
      <c r="N20" s="388">
        <f t="shared" si="3"/>
        <v>0</v>
      </c>
      <c r="P20" s="332"/>
      <c r="Q20" s="332"/>
      <c r="R20" s="332"/>
      <c r="S20" s="332"/>
    </row>
    <row r="21" spans="1:37" s="300" customFormat="1" ht="16.5">
      <c r="A21" s="420"/>
      <c r="B21" s="422" t="s">
        <v>424</v>
      </c>
      <c r="C21" s="351"/>
      <c r="D21" s="357"/>
      <c r="E21" s="375">
        <v>0.18</v>
      </c>
      <c r="F21" s="372" t="s">
        <v>113</v>
      </c>
      <c r="G21" s="421" t="s">
        <v>428</v>
      </c>
      <c r="H21" s="436" t="s">
        <v>114</v>
      </c>
      <c r="I21" s="436">
        <v>2200</v>
      </c>
      <c r="J21" s="367"/>
      <c r="K21" s="394" t="str">
        <f t="shared" ref="K21" si="6">IF(J21=0, "Included", IF(ISERROR(I21*J21), J21, I21*J21))</f>
        <v>Included</v>
      </c>
      <c r="L21" s="390">
        <f t="shared" ref="L21" si="7">N21</f>
        <v>0</v>
      </c>
      <c r="M21" s="388">
        <f t="shared" si="2"/>
        <v>0</v>
      </c>
      <c r="N21" s="388">
        <f t="shared" si="3"/>
        <v>0</v>
      </c>
      <c r="P21" s="332"/>
      <c r="Q21" s="332"/>
      <c r="R21" s="332"/>
      <c r="S21" s="332"/>
    </row>
    <row r="22" spans="1:37" ht="31.5" customHeight="1">
      <c r="B22" s="351"/>
      <c r="C22" s="357"/>
      <c r="D22" s="375"/>
      <c r="E22" s="372"/>
      <c r="F22" s="373"/>
      <c r="G22" s="385" t="s">
        <v>115</v>
      </c>
      <c r="H22" s="361"/>
      <c r="I22" s="365"/>
      <c r="J22" s="357"/>
      <c r="K22" s="395">
        <f>SUM(K18:K21)</f>
        <v>0</v>
      </c>
      <c r="L22" s="391"/>
      <c r="M22" s="388"/>
      <c r="N22" s="388"/>
    </row>
    <row r="23" spans="1:37" ht="16.5">
      <c r="A23" s="352"/>
      <c r="B23" s="352"/>
      <c r="C23" s="358"/>
      <c r="D23" s="352"/>
      <c r="E23" s="352"/>
      <c r="F23" s="374"/>
      <c r="G23" s="386" t="s">
        <v>116</v>
      </c>
      <c r="H23" s="362"/>
      <c r="I23" s="360"/>
      <c r="J23" s="360"/>
      <c r="K23" s="396"/>
      <c r="L23" s="392">
        <f>SUM(L18:L22)</f>
        <v>0</v>
      </c>
      <c r="M23" s="388"/>
      <c r="N23" s="388"/>
    </row>
    <row r="24" spans="1:37" ht="16.5">
      <c r="A24" s="353"/>
      <c r="B24" s="353"/>
      <c r="C24" s="353"/>
      <c r="D24" s="383"/>
      <c r="E24" s="353"/>
      <c r="F24" s="353"/>
      <c r="G24" s="387" t="s">
        <v>117</v>
      </c>
      <c r="H24" s="363"/>
      <c r="I24" s="366"/>
      <c r="J24" s="366"/>
      <c r="K24" s="395">
        <f>K22+L23</f>
        <v>0</v>
      </c>
      <c r="L24" s="433" t="s">
        <v>7</v>
      </c>
      <c r="M24" s="388"/>
      <c r="N24" s="388"/>
    </row>
    <row r="30" spans="1:37">
      <c r="L30" s="371"/>
    </row>
    <row r="31" spans="1:37">
      <c r="J31" s="369"/>
      <c r="L31" s="371"/>
    </row>
    <row r="32" spans="1:37">
      <c r="J32" s="369"/>
      <c r="L32" s="371"/>
    </row>
    <row r="33" spans="10:12">
      <c r="J33" s="369"/>
      <c r="L33" s="371"/>
    </row>
    <row r="34" spans="10:12">
      <c r="J34" s="369"/>
      <c r="L34" s="371"/>
    </row>
    <row r="35" spans="10:12">
      <c r="L35" s="371"/>
    </row>
  </sheetData>
  <sheetProtection algorithmName="SHA-512" hashValue="na8bgxe+obVSILXTxKj1dLejVfFtJhGGhumEByDZL+OZqt319Fw40DBsiXZekVandIIwuO1RWZHkS4VEz6rLZw==" saltValue="pH3qJ8DMLYlsJOFWACH8dA==" spinCount="100000" sheet="1" formatColumns="0" formatRows="0" selectLockedCells="1"/>
  <customSheetViews>
    <customSheetView guid="{75D87FDD-0292-4E5A-8E8F-63018B009393}" scale="70" showPageBreaks="1" printArea="1" hiddenColumns="1" state="hidden" view="pageBreakPreview" topLeftCell="A10">
      <selection activeCell="I19" sqref="I19:I22"/>
      <colBreaks count="1" manualBreakCount="1">
        <brk id="11" max="392" man="1"/>
      </colBreaks>
      <pageMargins left="0" right="0" top="0" bottom="0" header="0" footer="0"/>
      <printOptions horizontalCentered="1"/>
      <pageSetup paperSize="9" scale="51" orientation="portrait" r:id="rId1"/>
      <headerFooter alignWithMargins="0">
        <oddFooter>&amp;R&amp;"Book Antiqua,Bold"&amp;10Schedule-3/ Page &amp;P of &amp;N</oddFooter>
      </headerFooter>
    </customSheetView>
    <customSheetView guid="{B48B8B4C-A880-453D-8729-90D004BEF0DB}" scale="70" showPageBreaks="1" printArea="1" hiddenColumns="1" state="hidden" view="pageBreakPreview" topLeftCell="A10">
      <selection activeCell="I19" sqref="I19:I22"/>
      <colBreaks count="1" manualBreakCount="1">
        <brk id="11" max="392" man="1"/>
      </colBreaks>
      <pageMargins left="0" right="0" top="0" bottom="0" header="0" footer="0"/>
      <printOptions horizontalCentered="1"/>
      <pageSetup paperSize="9" scale="51" orientation="portrait" r:id="rId2"/>
      <headerFooter alignWithMargins="0">
        <oddFooter>&amp;R&amp;"Book Antiqua,Bold"&amp;10Schedule-3/ Page &amp;P of &amp;N</oddFooter>
      </headerFooter>
    </customSheetView>
  </customSheetViews>
  <mergeCells count="11">
    <mergeCell ref="A3:K3"/>
    <mergeCell ref="A4:K4"/>
    <mergeCell ref="A7:I7"/>
    <mergeCell ref="D8:F8"/>
    <mergeCell ref="D9:F9"/>
    <mergeCell ref="AG13:AH13"/>
    <mergeCell ref="AJ13:AK13"/>
    <mergeCell ref="J14:K14"/>
    <mergeCell ref="D10:F10"/>
    <mergeCell ref="D11:F11"/>
    <mergeCell ref="A13:K13"/>
  </mergeCells>
  <conditionalFormatting sqref="C22 E22">
    <cfRule type="expression" dxfId="3" priority="1436" stopIfTrue="1">
      <formula>B22&gt;0</formula>
    </cfRule>
  </conditionalFormatting>
  <conditionalFormatting sqref="D18:D21 F18:F21 J18:J22">
    <cfRule type="expression" dxfId="2" priority="1" stopIfTrue="1">
      <formula>C18&gt;0</formula>
    </cfRule>
  </conditionalFormatting>
  <dataValidations count="4">
    <dataValidation operator="greaterThan" allowBlank="1" showInputMessage="1" showErrorMessage="1" error="Enter only Numeric Value greater than zero or leave the cell blank !" sqref="D15:D17 F15:F17" xr:uid="{00000000-0002-0000-0700-000000000000}"/>
    <dataValidation operator="greaterThan" allowBlank="1" showInputMessage="1" showErrorMessage="1" sqref="C22 D18:D21" xr:uid="{00000000-0002-0000-0700-000001000000}"/>
    <dataValidation type="list" operator="greaterThan" allowBlank="1" showInputMessage="1" showErrorMessage="1" error="Enter only Numeric Value greater than zero or leave the cell blank !" sqref="E22 F18:F21" xr:uid="{00000000-0002-0000-0700-000002000000}">
      <formula1>"confirmed,0%,5%,12%,18%,28%"</formula1>
    </dataValidation>
    <dataValidation type="decimal" operator="greaterThan" allowBlank="1" showInputMessage="1" showErrorMessage="1" error="Enter only Numeric Value greater than zero or leave the cell blank !" sqref="J22" xr:uid="{00000000-0002-0000-0700-000003000000}">
      <formula1>0</formula1>
    </dataValidation>
  </dataValidations>
  <printOptions horizontalCentered="1"/>
  <pageMargins left="0.24" right="0.23" top="0.49" bottom="0.46" header="0.54" footer="0.28000000000000003"/>
  <pageSetup paperSize="9" scale="65" fitToHeight="0" orientation="landscape" r:id="rId3"/>
  <headerFooter alignWithMargins="0">
    <oddFooter>&amp;R&amp;"Book Antiqua,Bold"&amp;10Schedule-3/ Page &amp;P of &amp;N</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33"/>
  </sheetPr>
  <dimension ref="A1:X69"/>
  <sheetViews>
    <sheetView view="pageBreakPreview" topLeftCell="A7" zoomScaleNormal="100" zoomScaleSheetLayoutView="100" workbookViewId="0">
      <selection activeCell="D7" sqref="D7:D11"/>
    </sheetView>
  </sheetViews>
  <sheetFormatPr defaultColWidth="10" defaultRowHeight="16.5"/>
  <cols>
    <col min="1" max="1" width="10.375" style="28" customWidth="1"/>
    <col min="2" max="2" width="40.875" style="28" customWidth="1"/>
    <col min="3" max="3" width="17.5" style="28" customWidth="1"/>
    <col min="4" max="4" width="20.5" style="28" customWidth="1"/>
    <col min="5" max="5" width="20" style="28" customWidth="1"/>
    <col min="6" max="6" width="10" style="109" customWidth="1"/>
    <col min="7" max="7" width="29.875" style="109" customWidth="1"/>
    <col min="8" max="8" width="10" style="109" customWidth="1"/>
    <col min="9" max="9" width="12.25" style="109" hidden="1" customWidth="1"/>
    <col min="10" max="10" width="12.625" style="109" hidden="1" customWidth="1"/>
    <col min="11" max="11" width="15" style="109" hidden="1" customWidth="1"/>
    <col min="12" max="13" width="10" style="109" hidden="1" customWidth="1"/>
    <col min="14" max="14" width="18.625" style="109" hidden="1" customWidth="1"/>
    <col min="15" max="15" width="16" style="109" hidden="1" customWidth="1"/>
    <col min="16" max="16" width="10" style="109" hidden="1" customWidth="1"/>
    <col min="17" max="17" width="10" style="109" customWidth="1"/>
    <col min="18" max="18" width="10" style="25" customWidth="1"/>
    <col min="19" max="24" width="10" style="109" customWidth="1"/>
    <col min="25" max="16384" width="10" style="25"/>
  </cols>
  <sheetData>
    <row r="1" spans="1:15" ht="18" customHeight="1">
      <c r="A1" s="44" t="str">
        <f>Cover!B3</f>
        <v>SR-II/C&amp;M/WC-4528/2025</v>
      </c>
      <c r="B1" s="45"/>
      <c r="C1" s="46"/>
      <c r="D1" s="46"/>
      <c r="E1" s="4" t="s">
        <v>118</v>
      </c>
    </row>
    <row r="2" spans="1:15" ht="8.1" customHeight="1">
      <c r="A2" s="2"/>
      <c r="B2" s="5"/>
      <c r="C2" s="3"/>
      <c r="D2" s="3"/>
      <c r="E2" s="1"/>
      <c r="F2" s="133"/>
    </row>
    <row r="3" spans="1:15" ht="15.75">
      <c r="A3" s="497" t="str">
        <f>Cover!$B$2</f>
        <v>Engagement of comprehensive architectural and structural consultant for construction of office building cum transit camp at Chennai under SR-II region of POWERGRID</v>
      </c>
      <c r="B3" s="497"/>
      <c r="C3" s="497"/>
      <c r="D3" s="497"/>
      <c r="E3" s="497"/>
    </row>
    <row r="4" spans="1:15" ht="21.95" customHeight="1">
      <c r="A4" s="501" t="s">
        <v>119</v>
      </c>
      <c r="B4" s="501"/>
      <c r="C4" s="501"/>
      <c r="D4" s="501"/>
      <c r="E4" s="501"/>
    </row>
    <row r="5" spans="1:15" ht="12" customHeight="1">
      <c r="A5" s="31"/>
      <c r="B5" s="26"/>
      <c r="C5" s="26"/>
      <c r="D5" s="26"/>
      <c r="E5" s="26"/>
    </row>
    <row r="6" spans="1:15" ht="18" customHeight="1">
      <c r="A6" s="20" t="e">
        <f>#REF!</f>
        <v>#REF!</v>
      </c>
      <c r="D6" s="47" t="s">
        <v>83</v>
      </c>
    </row>
    <row r="7" spans="1:15" ht="18" customHeight="1">
      <c r="A7" s="130" t="e">
        <f>#REF!</f>
        <v>#REF!</v>
      </c>
      <c r="D7" s="307" t="s">
        <v>85</v>
      </c>
    </row>
    <row r="8" spans="1:15" ht="18" customHeight="1">
      <c r="A8" s="29" t="s">
        <v>120</v>
      </c>
      <c r="B8" s="500">
        <f>'Names of Bidder'!D9</f>
        <v>0</v>
      </c>
      <c r="C8" s="500"/>
      <c r="D8" s="307" t="s">
        <v>88</v>
      </c>
    </row>
    <row r="9" spans="1:15" ht="18" customHeight="1">
      <c r="A9" s="29" t="s">
        <v>121</v>
      </c>
      <c r="B9" s="500">
        <f>'Names of Bidder'!D10</f>
        <v>0</v>
      </c>
      <c r="C9" s="500"/>
      <c r="D9" s="307" t="s">
        <v>90</v>
      </c>
    </row>
    <row r="10" spans="1:15" ht="18" customHeight="1">
      <c r="A10" s="30"/>
      <c r="B10" s="500">
        <f>'Names of Bidder'!D11</f>
        <v>0</v>
      </c>
      <c r="C10" s="500"/>
      <c r="D10" s="307" t="s">
        <v>91</v>
      </c>
    </row>
    <row r="11" spans="1:15" ht="18" customHeight="1">
      <c r="A11" s="30"/>
      <c r="B11" s="500">
        <f>'Names of Bidder'!D12</f>
        <v>0</v>
      </c>
      <c r="C11" s="500"/>
      <c r="D11" s="307" t="s">
        <v>93</v>
      </c>
    </row>
    <row r="12" spans="1:15" ht="8.1" customHeight="1"/>
    <row r="13" spans="1:15" ht="21.95" customHeight="1">
      <c r="A13" s="49" t="s">
        <v>122</v>
      </c>
      <c r="B13" s="493" t="s">
        <v>123</v>
      </c>
      <c r="C13" s="494"/>
      <c r="D13" s="498" t="s">
        <v>124</v>
      </c>
      <c r="E13" s="499"/>
      <c r="I13" s="490" t="s">
        <v>125</v>
      </c>
      <c r="J13" s="490"/>
      <c r="K13" s="490"/>
      <c r="M13" s="490" t="s">
        <v>126</v>
      </c>
      <c r="N13" s="490"/>
      <c r="O13" s="490"/>
    </row>
    <row r="14" spans="1:15" ht="18" customHeight="1">
      <c r="A14" s="333" t="s">
        <v>127</v>
      </c>
      <c r="B14" s="486" t="s">
        <v>128</v>
      </c>
      <c r="C14" s="486"/>
      <c r="D14" s="334"/>
      <c r="E14" s="335"/>
      <c r="I14" s="150" t="s">
        <v>129</v>
      </c>
      <c r="K14" s="150" t="e">
        <f>ROUND(#REF!*#REF!,0)</f>
        <v>#REF!</v>
      </c>
      <c r="M14" s="150" t="s">
        <v>129</v>
      </c>
      <c r="O14" s="150" t="e">
        <f>ROUND(#REF!*#REF!,0)</f>
        <v>#REF!</v>
      </c>
    </row>
    <row r="15" spans="1:15" ht="75.75" customHeight="1">
      <c r="A15" s="327"/>
      <c r="B15" s="491" t="s">
        <v>130</v>
      </c>
      <c r="C15" s="492"/>
      <c r="D15" s="495">
        <f>'Sch-1 '!L23</f>
        <v>0</v>
      </c>
      <c r="E15" s="496"/>
      <c r="G15" s="228"/>
    </row>
    <row r="16" spans="1:15" hidden="1">
      <c r="A16" s="327">
        <v>2</v>
      </c>
      <c r="B16" s="486" t="s">
        <v>131</v>
      </c>
      <c r="C16" s="486"/>
      <c r="D16" s="336"/>
      <c r="E16" s="336"/>
      <c r="G16" s="228"/>
    </row>
    <row r="17" spans="1:7" hidden="1">
      <c r="A17" s="327"/>
      <c r="B17" s="487" t="s">
        <v>132</v>
      </c>
      <c r="C17" s="487"/>
      <c r="D17" s="488"/>
      <c r="E17" s="489"/>
      <c r="G17" s="228"/>
    </row>
    <row r="18" spans="1:7" ht="18" customHeight="1">
      <c r="B18" s="34"/>
      <c r="C18" s="34"/>
      <c r="D18" s="35"/>
      <c r="E18" s="35"/>
    </row>
    <row r="19" spans="1:7" ht="30" customHeight="1">
      <c r="A19" s="22" t="s">
        <v>133</v>
      </c>
      <c r="B19" s="65"/>
      <c r="C19" s="23" t="s">
        <v>134</v>
      </c>
      <c r="D19" s="63"/>
      <c r="F19" s="151"/>
    </row>
    <row r="20" spans="1:7" ht="30" customHeight="1">
      <c r="A20" s="22" t="s">
        <v>135</v>
      </c>
      <c r="B20" s="62"/>
      <c r="C20" s="23" t="s">
        <v>136</v>
      </c>
      <c r="D20" s="63"/>
      <c r="F20" s="151"/>
    </row>
    <row r="21" spans="1:7" ht="30" customHeight="1">
      <c r="A21" s="135"/>
      <c r="B21" s="134"/>
      <c r="C21" s="23"/>
      <c r="D21" s="109"/>
      <c r="E21" s="109"/>
      <c r="F21" s="151"/>
    </row>
    <row r="22" spans="1:7" ht="33" customHeight="1">
      <c r="A22" s="135"/>
      <c r="B22" s="134"/>
      <c r="C22" s="133"/>
      <c r="D22" s="136"/>
      <c r="E22" s="137"/>
      <c r="F22" s="151"/>
    </row>
    <row r="23" spans="1:7" ht="21.95" customHeight="1">
      <c r="A23" s="138"/>
      <c r="B23" s="138"/>
      <c r="C23" s="138"/>
      <c r="D23" s="138"/>
      <c r="E23" s="139"/>
    </row>
    <row r="24" spans="1:7" ht="21.95" customHeight="1">
      <c r="A24" s="138"/>
      <c r="B24" s="138"/>
      <c r="C24" s="138"/>
      <c r="D24" s="138"/>
      <c r="E24" s="139"/>
    </row>
    <row r="25" spans="1:7" ht="21.95" customHeight="1">
      <c r="A25" s="138"/>
      <c r="B25" s="138"/>
      <c r="C25" s="138"/>
      <c r="D25" s="138"/>
      <c r="E25" s="139"/>
    </row>
    <row r="26" spans="1:7" ht="21.95" customHeight="1">
      <c r="A26" s="138"/>
      <c r="B26" s="138"/>
      <c r="C26" s="138"/>
      <c r="D26" s="138"/>
      <c r="E26" s="139"/>
    </row>
    <row r="27" spans="1:7" ht="21.95" customHeight="1">
      <c r="A27" s="138"/>
      <c r="B27" s="138"/>
      <c r="C27" s="138"/>
      <c r="D27" s="138"/>
      <c r="E27" s="139"/>
    </row>
    <row r="28" spans="1:7" ht="21.95" customHeight="1">
      <c r="A28" s="138"/>
      <c r="B28" s="138"/>
      <c r="C28" s="138"/>
      <c r="D28" s="138"/>
      <c r="E28" s="139"/>
    </row>
    <row r="29" spans="1:7" ht="24.95" customHeight="1">
      <c r="A29" s="137"/>
      <c r="B29" s="137"/>
      <c r="C29" s="137"/>
      <c r="D29" s="137"/>
      <c r="E29" s="137"/>
    </row>
    <row r="30" spans="1:7" ht="24.95" customHeight="1">
      <c r="A30" s="137"/>
      <c r="B30" s="137"/>
      <c r="C30" s="137"/>
      <c r="D30" s="137"/>
      <c r="E30" s="137"/>
    </row>
    <row r="31" spans="1:7" ht="24.95" customHeight="1">
      <c r="A31" s="137"/>
      <c r="B31" s="137"/>
      <c r="C31" s="137"/>
      <c r="D31" s="137"/>
      <c r="E31" s="137"/>
    </row>
    <row r="32" spans="1:7" ht="24.95" customHeight="1">
      <c r="A32" s="137"/>
      <c r="B32" s="137"/>
      <c r="C32" s="137"/>
      <c r="D32" s="137"/>
      <c r="E32" s="137"/>
    </row>
    <row r="33" spans="1:5" ht="24.95" customHeight="1">
      <c r="A33" s="137"/>
      <c r="B33" s="137"/>
      <c r="C33" s="137"/>
      <c r="D33" s="137"/>
      <c r="E33" s="137"/>
    </row>
    <row r="34" spans="1:5" ht="24.95" customHeight="1">
      <c r="A34" s="137"/>
      <c r="B34" s="137"/>
      <c r="C34" s="137"/>
      <c r="D34" s="137"/>
      <c r="E34" s="137"/>
    </row>
    <row r="35" spans="1:5" ht="24.95" customHeight="1">
      <c r="A35" s="137"/>
      <c r="B35" s="137"/>
      <c r="C35" s="137"/>
      <c r="D35" s="137"/>
      <c r="E35" s="137"/>
    </row>
    <row r="36" spans="1:5" ht="24.95" customHeight="1">
      <c r="A36" s="137"/>
      <c r="B36" s="137"/>
      <c r="C36" s="137"/>
      <c r="D36" s="137"/>
      <c r="E36" s="137"/>
    </row>
    <row r="37" spans="1:5" ht="24.95" customHeight="1">
      <c r="A37" s="137"/>
      <c r="B37" s="137"/>
      <c r="C37" s="137"/>
      <c r="D37" s="137"/>
      <c r="E37" s="137"/>
    </row>
    <row r="38" spans="1:5" ht="24.95" customHeight="1">
      <c r="A38" s="137"/>
      <c r="B38" s="137"/>
      <c r="C38" s="137"/>
      <c r="D38" s="137"/>
      <c r="E38" s="137"/>
    </row>
    <row r="39" spans="1:5" ht="24.95" customHeight="1">
      <c r="A39" s="137"/>
      <c r="B39" s="137"/>
      <c r="C39" s="137"/>
      <c r="D39" s="137"/>
      <c r="E39" s="137"/>
    </row>
    <row r="40" spans="1:5" ht="24.95" customHeight="1">
      <c r="A40" s="137"/>
      <c r="B40" s="137"/>
      <c r="C40" s="137"/>
      <c r="D40" s="137"/>
      <c r="E40" s="137"/>
    </row>
    <row r="41" spans="1:5" ht="24.95" customHeight="1">
      <c r="A41" s="137"/>
      <c r="B41" s="137"/>
      <c r="C41" s="137"/>
      <c r="D41" s="137"/>
      <c r="E41" s="137"/>
    </row>
    <row r="42" spans="1:5" ht="24.95" customHeight="1">
      <c r="A42" s="137"/>
      <c r="B42" s="137"/>
      <c r="C42" s="137"/>
      <c r="D42" s="137"/>
      <c r="E42" s="137"/>
    </row>
    <row r="43" spans="1:5" ht="24.95" customHeight="1">
      <c r="A43" s="137"/>
      <c r="B43" s="137"/>
      <c r="C43" s="137"/>
      <c r="D43" s="137"/>
      <c r="E43" s="137"/>
    </row>
    <row r="44" spans="1:5" ht="24.95" customHeight="1">
      <c r="A44" s="137"/>
      <c r="B44" s="137"/>
      <c r="C44" s="137"/>
      <c r="D44" s="137"/>
      <c r="E44" s="137"/>
    </row>
    <row r="45" spans="1:5" ht="24.95" customHeight="1">
      <c r="A45" s="137"/>
      <c r="B45" s="137"/>
      <c r="C45" s="137"/>
      <c r="D45" s="137"/>
      <c r="E45" s="137"/>
    </row>
    <row r="46" spans="1:5" ht="24.95" customHeight="1">
      <c r="A46" s="137"/>
      <c r="B46" s="137"/>
      <c r="C46" s="137"/>
      <c r="D46" s="137"/>
      <c r="E46" s="137"/>
    </row>
    <row r="47" spans="1:5" ht="24.95" customHeight="1">
      <c r="A47" s="137"/>
      <c r="B47" s="137"/>
      <c r="C47" s="137"/>
      <c r="D47" s="137"/>
      <c r="E47" s="137"/>
    </row>
    <row r="48" spans="1:5" ht="24.95" customHeight="1">
      <c r="A48" s="137"/>
      <c r="B48" s="137"/>
      <c r="C48" s="137"/>
      <c r="D48" s="137"/>
      <c r="E48" s="137"/>
    </row>
    <row r="49" spans="1:5" ht="24.95" customHeight="1">
      <c r="A49" s="137"/>
      <c r="B49" s="137"/>
      <c r="C49" s="137"/>
      <c r="D49" s="137"/>
      <c r="E49" s="137"/>
    </row>
    <row r="50" spans="1:5" ht="24.95" customHeight="1">
      <c r="A50" s="137"/>
      <c r="B50" s="137"/>
      <c r="C50" s="137"/>
      <c r="D50" s="137"/>
      <c r="E50" s="137"/>
    </row>
    <row r="51" spans="1:5" ht="24.95" customHeight="1">
      <c r="A51" s="137"/>
      <c r="B51" s="137"/>
      <c r="C51" s="137"/>
      <c r="D51" s="137"/>
      <c r="E51" s="137"/>
    </row>
    <row r="52" spans="1:5">
      <c r="A52" s="137"/>
      <c r="B52" s="137"/>
      <c r="C52" s="137"/>
      <c r="D52" s="137"/>
      <c r="E52" s="137"/>
    </row>
    <row r="53" spans="1:5">
      <c r="A53" s="137"/>
      <c r="B53" s="137"/>
      <c r="C53" s="137"/>
      <c r="D53" s="137"/>
      <c r="E53" s="137"/>
    </row>
    <row r="54" spans="1:5">
      <c r="A54" s="137"/>
      <c r="B54" s="137"/>
      <c r="C54" s="137"/>
      <c r="D54" s="137"/>
      <c r="E54" s="137"/>
    </row>
    <row r="55" spans="1:5">
      <c r="A55" s="137"/>
      <c r="B55" s="137"/>
      <c r="C55" s="137"/>
      <c r="D55" s="137"/>
      <c r="E55" s="137"/>
    </row>
    <row r="56" spans="1:5">
      <c r="A56" s="137"/>
      <c r="B56" s="137"/>
      <c r="C56" s="137"/>
      <c r="D56" s="137"/>
      <c r="E56" s="137"/>
    </row>
    <row r="57" spans="1:5">
      <c r="A57" s="137"/>
      <c r="B57" s="137"/>
      <c r="C57" s="137"/>
      <c r="D57" s="137"/>
      <c r="E57" s="137"/>
    </row>
    <row r="58" spans="1:5">
      <c r="A58" s="137"/>
      <c r="B58" s="137"/>
      <c r="C58" s="137"/>
      <c r="D58" s="137"/>
      <c r="E58" s="137"/>
    </row>
    <row r="59" spans="1:5">
      <c r="A59" s="137"/>
      <c r="B59" s="137"/>
      <c r="C59" s="137"/>
      <c r="D59" s="137"/>
      <c r="E59" s="137"/>
    </row>
    <row r="60" spans="1:5">
      <c r="A60" s="137"/>
      <c r="B60" s="137"/>
      <c r="C60" s="137"/>
      <c r="D60" s="137"/>
      <c r="E60" s="137"/>
    </row>
    <row r="61" spans="1:5">
      <c r="A61" s="137"/>
      <c r="B61" s="137"/>
      <c r="C61" s="137"/>
      <c r="D61" s="137"/>
      <c r="E61" s="137"/>
    </row>
    <row r="62" spans="1:5">
      <c r="A62" s="137"/>
      <c r="B62" s="137"/>
      <c r="C62" s="137"/>
      <c r="D62" s="137"/>
      <c r="E62" s="137"/>
    </row>
    <row r="63" spans="1:5">
      <c r="A63" s="137"/>
      <c r="B63" s="137"/>
      <c r="C63" s="137"/>
      <c r="D63" s="137"/>
      <c r="E63" s="137"/>
    </row>
    <row r="64" spans="1:5">
      <c r="A64" s="137"/>
      <c r="B64" s="137"/>
      <c r="C64" s="137"/>
      <c r="D64" s="137"/>
      <c r="E64" s="137"/>
    </row>
    <row r="65" spans="1:5">
      <c r="A65" s="137"/>
      <c r="B65" s="137"/>
      <c r="C65" s="137"/>
      <c r="D65" s="137"/>
      <c r="E65" s="137"/>
    </row>
    <row r="66" spans="1:5">
      <c r="A66" s="137"/>
      <c r="B66" s="137"/>
      <c r="C66" s="137"/>
      <c r="D66" s="137"/>
      <c r="E66" s="137"/>
    </row>
    <row r="67" spans="1:5">
      <c r="A67" s="137"/>
      <c r="B67" s="137"/>
      <c r="C67" s="137"/>
      <c r="D67" s="137"/>
      <c r="E67" s="137"/>
    </row>
    <row r="68" spans="1:5">
      <c r="A68" s="137"/>
      <c r="B68" s="137"/>
      <c r="C68" s="137"/>
      <c r="D68" s="137"/>
      <c r="E68" s="137"/>
    </row>
    <row r="69" spans="1:5">
      <c r="A69" s="137"/>
      <c r="B69" s="137"/>
      <c r="C69" s="137"/>
      <c r="D69" s="137"/>
      <c r="E69" s="137"/>
    </row>
  </sheetData>
  <sheetProtection algorithmName="SHA-512" hashValue="26+Nfz7M6VFN5dlwvGYjkfDa8GSea1dv8n/bs0B++2sVSc5Nqt2bDxeNYi4SK5yeby2i04TuaSxUnh+gg0j+CQ==" saltValue="DJWhDEpDFYKi2x6oVzgA2g==" spinCount="100000" sheet="1" formatColumns="0" formatRows="0" selectLockedCells="1"/>
  <dataConsolidate/>
  <customSheetViews>
    <customSheetView guid="{75D87FDD-0292-4E5A-8E8F-63018B009393}" showPageBreaks="1" printArea="1" hiddenRows="1" hiddenColumns="1" view="pageBreakPreview" topLeftCell="A4">
      <selection activeCell="D15" sqref="D15:E15"/>
      <pageMargins left="0" right="0" top="0" bottom="0" header="0" footer="0"/>
      <printOptions horizontalCentered="1"/>
      <pageSetup paperSize="9" scale="90" fitToHeight="0" orientation="portrait" r:id="rId1"/>
      <headerFooter alignWithMargins="0">
        <oddFooter>&amp;R&amp;"Book Antiqua,Bold"&amp;10Schedule-5/ Page &amp;P of &amp;N</oddFooter>
      </headerFooter>
    </customSheetView>
    <customSheetView guid="{7F1A5DE7-1043-4C11-AB2C-CC6BC6A0F482}" showPageBreaks="1" printArea="1" hiddenColumns="1" view="pageBreakPreview" topLeftCell="A10">
      <selection activeCell="D18" sqref="D18:E18"/>
      <pageMargins left="0" right="0" top="0" bottom="0" header="0" footer="0"/>
      <printOptions horizontalCentered="1"/>
      <pageSetup paperSize="9" scale="90" fitToHeight="0" orientation="portrait" r:id="rId2"/>
      <headerFooter alignWithMargins="0">
        <oddFooter>&amp;R&amp;"Book Antiqua,Bold"&amp;10Schedule-5/ Page &amp;P of &amp;N</oddFooter>
      </headerFooter>
    </customSheetView>
    <customSheetView guid="{17F5C48B-526E-48D2-9F97-823D578F9893}" showPageBreaks="1" printArea="1" hiddenColumns="1" view="pageBreakPreview" topLeftCell="A4">
      <selection activeCell="B15" sqref="B15:C15"/>
      <pageMargins left="0" right="0" top="0" bottom="0" header="0" footer="0"/>
      <printOptions horizontalCentered="1"/>
      <pageSetup paperSize="9" scale="90" fitToHeight="0" orientation="portrait" r:id="rId3"/>
      <headerFooter alignWithMargins="0">
        <oddFooter>&amp;R&amp;"Book Antiqua,Bold"&amp;10Schedule-5/ Page &amp;P of &amp;N</oddFooter>
      </headerFooter>
    </customSheetView>
    <customSheetView guid="{B835C05C-B615-4DCB-982D-4519616B3CD8}" hiddenColumns="1" topLeftCell="A22">
      <selection activeCell="C26" sqref="C26"/>
      <pageMargins left="0" right="0" top="0" bottom="0" header="0" footer="0"/>
      <printOptions horizontalCentered="1"/>
      <pageSetup paperSize="9" scale="90" fitToHeight="0" orientation="portrait" r:id="rId4"/>
      <headerFooter alignWithMargins="0">
        <oddFooter>&amp;R&amp;"Book Antiqua,Bold"&amp;10Schedule-5/ Page &amp;P of &amp;N</oddFooter>
      </headerFooter>
    </customSheetView>
    <customSheetView guid="{E97134B6-5E8D-4951-8DA0-73D065532361}" hiddenColumns="1">
      <selection activeCell="C21" sqref="C21"/>
      <pageMargins left="0" right="0" top="0" bottom="0" header="0" footer="0"/>
      <printOptions horizontalCentered="1"/>
      <pageSetup paperSize="9" scale="90" fitToHeight="0" orientation="portrait" r:id="rId5"/>
      <headerFooter alignWithMargins="0">
        <oddFooter>&amp;R&amp;"Book Antiqua,Bold"&amp;10Schedule-5/ Page &amp;P of &amp;N</oddFooter>
      </headerFooter>
    </customSheetView>
    <customSheetView guid="{EE46BCD1-F715-4FA9-A5FC-1B125AD601E0}" hiddenColumns="1" topLeftCell="A4">
      <selection activeCell="C16" sqref="C16"/>
      <pageMargins left="0" right="0" top="0" bottom="0" header="0" footer="0"/>
      <printOptions horizontalCentered="1"/>
      <pageSetup paperSize="9" scale="90" fitToHeight="0" orientation="portrait" r:id="rId6"/>
      <headerFooter alignWithMargins="0">
        <oddFooter>&amp;R&amp;"Book Antiqua,Bold"&amp;10Schedule-5/ Page &amp;P of &amp;N</oddFooter>
      </headerFooter>
    </customSheetView>
    <customSheetView guid="{4AA1107B-A795-4744-B566-827168772C7A}" hiddenColumns="1" topLeftCell="A22">
      <selection activeCell="C26" sqref="C26"/>
      <pageMargins left="0" right="0" top="0" bottom="0" header="0" footer="0"/>
      <printOptions horizontalCentered="1"/>
      <pageSetup paperSize="9" scale="90" fitToHeight="0" orientation="portrait" r:id="rId7"/>
      <headerFooter alignWithMargins="0">
        <oddFooter>&amp;R&amp;"Book Antiqua,Bold"&amp;10Schedule-5/ Page &amp;P of &amp;N</oddFooter>
      </headerFooter>
    </customSheetView>
    <customSheetView guid="{B23AD343-29DA-4CE0-BD10-47BF44F3782F}" hiddenColumns="1" topLeftCell="A22">
      <selection activeCell="D31" sqref="D31:E32"/>
      <pageMargins left="0" right="0" top="0" bottom="0" header="0" footer="0"/>
      <printOptions horizontalCentered="1"/>
      <pageSetup paperSize="9" scale="90" fitToHeight="0" orientation="portrait" r:id="rId8"/>
      <headerFooter alignWithMargins="0">
        <oddFooter>&amp;R&amp;"Book Antiqua,Bold"&amp;10Schedule-5/ Page &amp;P of &amp;N</oddFooter>
      </headerFooter>
    </customSheetView>
    <customSheetView guid="{ECE9294F-C910-4036-88BC-B1F2176FB06B}" hiddenColumns="1">
      <selection activeCell="D15" sqref="D15:E16"/>
      <pageMargins left="0" right="0" top="0" bottom="0" header="0" footer="0"/>
      <printOptions horizontalCentered="1"/>
      <pageSetup paperSize="9" scale="90" fitToHeight="0" orientation="portrait" r:id="rId9"/>
      <headerFooter alignWithMargins="0">
        <oddFooter>&amp;R&amp;"Book Antiqua,Bold"&amp;10Schedule-5/ Page &amp;P of &amp;N</oddFooter>
      </headerFooter>
    </customSheetView>
    <customSheetView guid="{4F65FF32-EC61-4022-A399-2986D7B6B8B3}" scale="90" hiddenColumns="1" showRuler="0">
      <selection activeCell="D15" sqref="D15:E16"/>
      <pageMargins left="0" right="0" top="0" bottom="0" header="0" footer="0"/>
      <printOptions horizontalCentered="1"/>
      <pageSetup paperSize="9" scale="77" fitToHeight="0" orientation="portrait" r:id="rId10"/>
      <headerFooter alignWithMargins="0">
        <oddFooter>&amp;R&amp;"Book Antiqua,Bold"&amp;10Schedule-5/ Page &amp;P of &amp;N</oddFooter>
      </headerFooter>
    </customSheetView>
    <customSheetView guid="{01ACF2E1-8E61-4459-ABC1-B6C183DEED61}" scale="90" showRuler="0">
      <selection activeCell="D34" sqref="D34:E34"/>
      <pageMargins left="0" right="0" top="0" bottom="0" header="0" footer="0"/>
      <printOptions horizontalCentered="1"/>
      <pageSetup paperSize="9" scale="77" fitToHeight="0" orientation="portrait" r:id="rId11"/>
      <headerFooter alignWithMargins="0">
        <oddFooter>&amp;R&amp;"Book Antiqua,Bold"&amp;10Schedule-5/ Page &amp;P of &amp;N</oddFooter>
      </headerFooter>
    </customSheetView>
    <customSheetView guid="{14D7F02E-BCCA-4517-ABC7-537FF4AEB67A}" scale="90" hiddenColumns="1">
      <selection activeCell="D36" sqref="D36:E38"/>
      <pageMargins left="0" right="0" top="0" bottom="0" header="0" footer="0"/>
      <printOptions horizontalCentered="1"/>
      <pageSetup paperSize="9" scale="90" fitToHeight="0" orientation="portrait" r:id="rId12"/>
      <headerFooter alignWithMargins="0">
        <oddFooter>&amp;R&amp;"Book Antiqua,Bold"&amp;10Schedule-5/ Page &amp;P of &amp;N</oddFooter>
      </headerFooter>
    </customSheetView>
    <customSheetView guid="{27A45B7A-04F2-4516-B80B-5ED0825D4ED3}" hiddenColumns="1">
      <selection activeCell="C35" sqref="C35"/>
      <pageMargins left="0" right="0" top="0" bottom="0" header="0" footer="0"/>
      <printOptions horizontalCentered="1"/>
      <pageSetup paperSize="9" scale="90" fitToHeight="0" orientation="portrait" r:id="rId13"/>
      <headerFooter alignWithMargins="0">
        <oddFooter>&amp;R&amp;"Book Antiqua,Bold"&amp;10Schedule-5/ Page &amp;P of &amp;N</oddFooter>
      </headerFooter>
    </customSheetView>
    <customSheetView guid="{E9F4E142-7D26-464D-BECA-4F3806DB1FE1}" hiddenColumns="1" topLeftCell="A22">
      <selection activeCell="D31" sqref="D31:E32"/>
      <pageMargins left="0" right="0" top="0" bottom="0" header="0" footer="0"/>
      <printOptions horizontalCentered="1"/>
      <pageSetup paperSize="9" scale="90" fitToHeight="0" orientation="portrait" r:id="rId14"/>
      <headerFooter alignWithMargins="0">
        <oddFooter>&amp;R&amp;"Book Antiqua,Bold"&amp;10Schedule-5/ Page &amp;P of &amp;N</oddFooter>
      </headerFooter>
    </customSheetView>
    <customSheetView guid="{A7DBDDEF-9245-44C6-9EBF-032DB6E1C0A2}" hiddenColumns="1" topLeftCell="A22">
      <selection activeCell="C26" sqref="C26"/>
      <pageMargins left="0" right="0" top="0" bottom="0" header="0" footer="0"/>
      <printOptions horizontalCentered="1"/>
      <pageSetup paperSize="9" scale="90" fitToHeight="0" orientation="portrait" r:id="rId15"/>
      <headerFooter alignWithMargins="0">
        <oddFooter>&amp;R&amp;"Book Antiqua,Bold"&amp;10Schedule-5/ Page &amp;P of &amp;N</oddFooter>
      </headerFooter>
    </customSheetView>
    <customSheetView guid="{7487ED9F-BBED-4B2A-9631-22F1A430946B}" hiddenColumns="1">
      <selection activeCell="C26" sqref="C26"/>
      <pageMargins left="0" right="0" top="0" bottom="0" header="0" footer="0"/>
      <printOptions horizontalCentered="1"/>
      <pageSetup paperSize="9" scale="90" fitToHeight="0" orientation="portrait" r:id="rId16"/>
      <headerFooter alignWithMargins="0">
        <oddFooter>&amp;R&amp;"Book Antiqua,Bold"&amp;10Schedule-5/ Page &amp;P of &amp;N</oddFooter>
      </headerFooter>
    </customSheetView>
    <customSheetView guid="{B3CE7B10-A914-4559-A6DA-AED8C22AFD6D}" hiddenColumns="1" topLeftCell="A16">
      <selection activeCell="D23" sqref="D23:E26"/>
      <pageMargins left="0" right="0" top="0" bottom="0" header="0" footer="0"/>
      <printOptions horizontalCentered="1"/>
      <pageSetup paperSize="9" scale="90" fitToHeight="0" orientation="portrait" r:id="rId17"/>
      <headerFooter alignWithMargins="0">
        <oddFooter>&amp;R&amp;"Book Antiqua,Bold"&amp;10Schedule-5/ Page &amp;P of &amp;N</oddFooter>
      </headerFooter>
    </customSheetView>
    <customSheetView guid="{D53177B2-31EC-4222-B97A-A37DCFD9E45B}" hiddenColumns="1">
      <selection activeCell="C21" sqref="C21"/>
      <pageMargins left="0" right="0" top="0" bottom="0" header="0" footer="0"/>
      <printOptions horizontalCentered="1"/>
      <pageSetup paperSize="9" scale="90" fitToHeight="0" orientation="portrait" r:id="rId18"/>
      <headerFooter alignWithMargins="0">
        <oddFooter>&amp;R&amp;"Book Antiqua,Bold"&amp;10Schedule-5/ Page &amp;P of &amp;N</oddFooter>
      </headerFooter>
    </customSheetView>
    <customSheetView guid="{223BC0FC-814D-40F0-9795-CE82A16FF3A5}" hiddenColumns="1" topLeftCell="A7">
      <selection activeCell="C21" sqref="C21"/>
      <pageMargins left="0" right="0" top="0" bottom="0" header="0" footer="0"/>
      <printOptions horizontalCentered="1"/>
      <pageSetup paperSize="9" scale="90" fitToHeight="0" orientation="portrait" r:id="rId19"/>
      <headerFooter alignWithMargins="0">
        <oddFooter>&amp;R&amp;"Book Antiqua,Bold"&amp;10Schedule-5/ Page &amp;P of &amp;N</oddFooter>
      </headerFooter>
    </customSheetView>
    <customSheetView guid="{E81F0721-C35D-4189-B675-E46A21339863}" hiddenColumns="1" topLeftCell="A22">
      <selection activeCell="C26" sqref="C26"/>
      <pageMargins left="0" right="0" top="0" bottom="0" header="0" footer="0"/>
      <printOptions horizontalCentered="1"/>
      <pageSetup paperSize="9" scale="90" fitToHeight="0" orientation="portrait" r:id="rId20"/>
      <headerFooter alignWithMargins="0">
        <oddFooter>&amp;R&amp;"Book Antiqua,Bold"&amp;10Schedule-5/ Page &amp;P of &amp;N</oddFooter>
      </headerFooter>
    </customSheetView>
    <customSheetView guid="{D0757F9E-DF41-4B40-A5E5-F4F8FDD8D61D}" showPageBreaks="1" printArea="1" hiddenColumns="1" view="pageBreakPreview" topLeftCell="A7">
      <selection activeCell="D18" sqref="D18:E18"/>
      <pageMargins left="0" right="0" top="0" bottom="0" header="0" footer="0"/>
      <printOptions horizontalCentered="1"/>
      <pageSetup paperSize="9" scale="90" fitToHeight="0" orientation="portrait" r:id="rId21"/>
      <headerFooter alignWithMargins="0">
        <oddFooter>&amp;R&amp;"Book Antiqua,Bold"&amp;10Schedule-5/ Page &amp;P of &amp;N</oddFooter>
      </headerFooter>
    </customSheetView>
    <customSheetView guid="{7043F04C-1FA3-449D-BEB8-4AC08DF68A5A}" showPageBreaks="1" printArea="1" hiddenColumns="1" view="pageBreakPreview" topLeftCell="A7">
      <selection activeCell="D14" sqref="D14"/>
      <pageMargins left="0" right="0" top="0" bottom="0" header="0" footer="0"/>
      <printOptions horizontalCentered="1"/>
      <pageSetup paperSize="9" scale="90" fitToHeight="0" orientation="portrait" r:id="rId22"/>
      <headerFooter alignWithMargins="0">
        <oddFooter>&amp;R&amp;"Book Antiqua,Bold"&amp;10Schedule-5/ Page &amp;P of &amp;N</oddFooter>
      </headerFooter>
    </customSheetView>
    <customSheetView guid="{B48B8B4C-A880-453D-8729-90D004BEF0DB}" showPageBreaks="1" printArea="1" hiddenRows="1" hiddenColumns="1" view="pageBreakPreview" topLeftCell="A4">
      <selection activeCell="D15" sqref="D15:E15"/>
      <pageMargins left="0" right="0" top="0" bottom="0" header="0" footer="0"/>
      <printOptions horizontalCentered="1"/>
      <pageSetup paperSize="9" scale="90" fitToHeight="0" orientation="portrait" r:id="rId23"/>
      <headerFooter alignWithMargins="0">
        <oddFooter>&amp;R&amp;"Book Antiqua,Bold"&amp;10Schedule-5/ Page &amp;P of &amp;N</oddFooter>
      </headerFooter>
    </customSheetView>
  </customSheetViews>
  <mergeCells count="16">
    <mergeCell ref="A3:E3"/>
    <mergeCell ref="D13:E13"/>
    <mergeCell ref="B8:C8"/>
    <mergeCell ref="B10:C10"/>
    <mergeCell ref="A4:E4"/>
    <mergeCell ref="B11:C11"/>
    <mergeCell ref="B9:C9"/>
    <mergeCell ref="B16:C16"/>
    <mergeCell ref="B17:C17"/>
    <mergeCell ref="D17:E17"/>
    <mergeCell ref="M13:O13"/>
    <mergeCell ref="I13:K13"/>
    <mergeCell ref="B15:C15"/>
    <mergeCell ref="B14:C14"/>
    <mergeCell ref="B13:C13"/>
    <mergeCell ref="D15:E15"/>
  </mergeCells>
  <phoneticPr fontId="3" type="noConversion"/>
  <dataValidations xWindow="1008" yWindow="507" count="1">
    <dataValidation allowBlank="1" showInputMessage="1" showErrorMessage="1" prompt="You may write remarks regarding Excise Duty here." sqref="D15:D17" xr:uid="{00000000-0002-0000-0B00-000000000000}"/>
  </dataValidations>
  <printOptions horizontalCentered="1"/>
  <pageMargins left="0.31" right="0.25" top="0.52" bottom="0.67" header="0.23" footer="0.24"/>
  <pageSetup paperSize="9" scale="90" fitToHeight="0" orientation="portrait" r:id="rId24"/>
  <headerFooter alignWithMargins="0">
    <oddFooter>&amp;R&amp;"Book Antiqua,Bold"&amp;10Schedule-5/ Page &amp;P of &amp;N</oddFooter>
  </headerFooter>
  <drawing r:id="rId2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indexed="13"/>
  </sheetPr>
  <dimension ref="A1:F31"/>
  <sheetViews>
    <sheetView view="pageBreakPreview" topLeftCell="A3" zoomScaleNormal="100" zoomScaleSheetLayoutView="100" workbookViewId="0">
      <selection activeCell="D27" sqref="D27:D28"/>
    </sheetView>
  </sheetViews>
  <sheetFormatPr defaultColWidth="10" defaultRowHeight="16.5"/>
  <cols>
    <col min="1" max="1" width="10.625" style="28" customWidth="1"/>
    <col min="2" max="2" width="27.5" style="28" customWidth="1"/>
    <col min="3" max="3" width="21" style="28" customWidth="1"/>
    <col min="4" max="4" width="38.125" style="28" customWidth="1"/>
    <col min="5" max="16384" width="10" style="25"/>
  </cols>
  <sheetData>
    <row r="1" spans="1:6" ht="18" customHeight="1">
      <c r="A1" s="53" t="str">
        <f>Cover!B3</f>
        <v>SR-II/C&amp;M/WC-4528/2025</v>
      </c>
      <c r="B1" s="54"/>
      <c r="C1" s="55"/>
      <c r="D1" s="56" t="s">
        <v>137</v>
      </c>
    </row>
    <row r="2" spans="1:6" ht="18" customHeight="1">
      <c r="A2" s="48"/>
      <c r="B2" s="57"/>
      <c r="C2" s="21"/>
      <c r="D2" s="21"/>
    </row>
    <row r="3" spans="1:6" ht="36" customHeight="1">
      <c r="A3" s="497" t="str">
        <f>Cover!$B$2</f>
        <v>Engagement of comprehensive architectural and structural consultant for construction of office building cum transit camp at Chennai under SR-II region of POWERGRID</v>
      </c>
      <c r="B3" s="497"/>
      <c r="C3" s="497"/>
      <c r="D3" s="497"/>
      <c r="E3" s="37"/>
      <c r="F3" s="37"/>
    </row>
    <row r="4" spans="1:6" ht="21.95" customHeight="1">
      <c r="A4" s="501" t="s">
        <v>138</v>
      </c>
      <c r="B4" s="501"/>
      <c r="C4" s="501"/>
      <c r="D4" s="501"/>
    </row>
    <row r="5" spans="1:6" ht="18" customHeight="1">
      <c r="A5" s="27"/>
    </row>
    <row r="6" spans="1:6" ht="18" customHeight="1">
      <c r="A6" s="20" t="e">
        <f>#REF!</f>
        <v>#REF!</v>
      </c>
      <c r="D6" s="47" t="s">
        <v>83</v>
      </c>
    </row>
    <row r="7" spans="1:6" ht="25.5" customHeight="1">
      <c r="A7" s="512" t="e">
        <f>#REF!</f>
        <v>#REF!</v>
      </c>
      <c r="B7" s="512"/>
      <c r="C7" s="512"/>
      <c r="D7" s="307" t="s">
        <v>85</v>
      </c>
    </row>
    <row r="8" spans="1:6" ht="18" customHeight="1">
      <c r="A8" s="29" t="s">
        <v>120</v>
      </c>
      <c r="B8" s="500">
        <f>'Names of Bidder'!D9</f>
        <v>0</v>
      </c>
      <c r="C8" s="500"/>
      <c r="D8" s="307" t="s">
        <v>88</v>
      </c>
    </row>
    <row r="9" spans="1:6" ht="18" customHeight="1">
      <c r="A9" s="29" t="s">
        <v>121</v>
      </c>
      <c r="B9" s="500">
        <f>'Names of Bidder'!D10</f>
        <v>0</v>
      </c>
      <c r="C9" s="500"/>
      <c r="D9" s="307" t="s">
        <v>90</v>
      </c>
    </row>
    <row r="10" spans="1:6" ht="18" customHeight="1">
      <c r="A10" s="30"/>
      <c r="B10" s="500">
        <f>'Names of Bidder'!D11</f>
        <v>0</v>
      </c>
      <c r="C10" s="500"/>
      <c r="D10" s="307" t="s">
        <v>91</v>
      </c>
    </row>
    <row r="11" spans="1:6" ht="18" customHeight="1">
      <c r="A11" s="30"/>
      <c r="B11" s="500">
        <f>'Names of Bidder'!D12</f>
        <v>0</v>
      </c>
      <c r="C11" s="500"/>
      <c r="D11" s="307" t="s">
        <v>93</v>
      </c>
    </row>
    <row r="12" spans="1:6" ht="18" customHeight="1">
      <c r="A12" s="38"/>
      <c r="B12" s="38"/>
      <c r="C12" s="38"/>
      <c r="D12" s="47"/>
    </row>
    <row r="13" spans="1:6" ht="21.95" customHeight="1">
      <c r="A13" s="39" t="s">
        <v>122</v>
      </c>
      <c r="B13" s="498" t="s">
        <v>103</v>
      </c>
      <c r="C13" s="499"/>
      <c r="D13" s="40" t="s">
        <v>124</v>
      </c>
    </row>
    <row r="14" spans="1:6" ht="21.95" hidden="1" customHeight="1">
      <c r="A14" s="32" t="s">
        <v>127</v>
      </c>
      <c r="B14" s="504" t="s">
        <v>139</v>
      </c>
      <c r="C14" s="504"/>
      <c r="D14" s="507" t="e">
        <f>#REF!</f>
        <v>#REF!</v>
      </c>
    </row>
    <row r="15" spans="1:6" ht="35.1" hidden="1" customHeight="1">
      <c r="A15" s="41"/>
      <c r="B15" s="505" t="s">
        <v>140</v>
      </c>
      <c r="C15" s="506"/>
      <c r="D15" s="508"/>
    </row>
    <row r="16" spans="1:6" ht="21.95" hidden="1" customHeight="1">
      <c r="A16" s="32" t="s">
        <v>141</v>
      </c>
      <c r="B16" s="504" t="s">
        <v>142</v>
      </c>
      <c r="C16" s="504"/>
      <c r="D16" s="507" t="e">
        <f>#REF!</f>
        <v>#REF!</v>
      </c>
    </row>
    <row r="17" spans="1:6" ht="35.1" hidden="1" customHeight="1">
      <c r="A17" s="41"/>
      <c r="B17" s="505" t="s">
        <v>143</v>
      </c>
      <c r="C17" s="506"/>
      <c r="D17" s="508"/>
    </row>
    <row r="18" spans="1:6" ht="15.75">
      <c r="A18" s="32" t="s">
        <v>127</v>
      </c>
      <c r="B18" s="504" t="s">
        <v>144</v>
      </c>
      <c r="C18" s="504"/>
      <c r="D18" s="507">
        <f>'Sch-1 '!K22</f>
        <v>0</v>
      </c>
    </row>
    <row r="19" spans="1:6">
      <c r="A19" s="41"/>
      <c r="B19" s="505" t="s">
        <v>145</v>
      </c>
      <c r="C19" s="506"/>
      <c r="D19" s="508"/>
    </row>
    <row r="20" spans="1:6" ht="23.25" customHeight="1">
      <c r="A20" s="32" t="s">
        <v>141</v>
      </c>
      <c r="B20" s="504" t="s">
        <v>146</v>
      </c>
      <c r="C20" s="504"/>
      <c r="D20" s="507">
        <f>'Sch-2'!D15:E15+'Sch-2'!D17:E17</f>
        <v>0</v>
      </c>
    </row>
    <row r="21" spans="1:6" ht="15.75" customHeight="1">
      <c r="A21" s="41"/>
      <c r="B21" s="505" t="s">
        <v>147</v>
      </c>
      <c r="C21" s="506"/>
      <c r="D21" s="508"/>
    </row>
    <row r="22" spans="1:6" ht="15.75" hidden="1">
      <c r="A22" s="32" t="s">
        <v>148</v>
      </c>
      <c r="B22" s="504" t="s">
        <v>149</v>
      </c>
      <c r="C22" s="504"/>
      <c r="D22" s="140" t="e">
        <f>#REF!</f>
        <v>#REF!</v>
      </c>
    </row>
    <row r="23" spans="1:6" hidden="1">
      <c r="A23" s="41"/>
      <c r="B23" s="510" t="s">
        <v>150</v>
      </c>
      <c r="C23" s="506"/>
      <c r="D23" s="33"/>
    </row>
    <row r="24" spans="1:6" ht="28.5" customHeight="1">
      <c r="A24" s="509"/>
      <c r="B24" s="511" t="s">
        <v>151</v>
      </c>
      <c r="C24" s="511"/>
      <c r="D24" s="502">
        <f>D18+D20</f>
        <v>0</v>
      </c>
    </row>
    <row r="25" spans="1:6" ht="15.75">
      <c r="A25" s="509"/>
      <c r="B25" s="511"/>
      <c r="C25" s="511"/>
      <c r="D25" s="503"/>
    </row>
    <row r="26" spans="1:6" ht="18.75" customHeight="1">
      <c r="A26" s="50"/>
      <c r="B26" s="51"/>
      <c r="C26" s="51"/>
      <c r="D26" s="52"/>
    </row>
    <row r="27" spans="1:6" ht="27.95" customHeight="1">
      <c r="A27" s="59" t="s">
        <v>152</v>
      </c>
      <c r="B27" s="66"/>
      <c r="C27" s="60" t="s">
        <v>134</v>
      </c>
      <c r="D27" s="64"/>
      <c r="F27" s="61"/>
    </row>
    <row r="28" spans="1:6" ht="27.95" customHeight="1">
      <c r="A28" s="59" t="s">
        <v>153</v>
      </c>
      <c r="B28" s="66"/>
      <c r="C28" s="60" t="s">
        <v>136</v>
      </c>
      <c r="D28" s="64"/>
      <c r="F28" s="48"/>
    </row>
    <row r="29" spans="1:6" ht="27.95" customHeight="1">
      <c r="A29" s="58"/>
      <c r="B29" s="57"/>
      <c r="C29" s="60"/>
      <c r="F29" s="48"/>
    </row>
    <row r="30" spans="1:6" ht="30" customHeight="1">
      <c r="A30" s="58"/>
      <c r="B30" s="57"/>
      <c r="C30" s="60"/>
      <c r="D30" s="58"/>
      <c r="F30" s="61"/>
    </row>
    <row r="31" spans="1:6" ht="30" customHeight="1">
      <c r="A31" s="36"/>
      <c r="B31" s="36"/>
      <c r="C31" s="42"/>
      <c r="E31" s="43"/>
    </row>
  </sheetData>
  <sheetProtection algorithmName="SHA-512" hashValue="VuhofRPltDd04MH+JvZiCzzzCZaUScXw5zIocPOJtlPSuayEF/h4MnjpAQW9IoAcqaeroWxDT2dw0M03KNX/ng==" saltValue="o7U2EsQO/tq57HAgYwq9mQ==" spinCount="100000" sheet="1" formatColumns="0" formatRows="0" selectLockedCells="1"/>
  <customSheetViews>
    <customSheetView guid="{75D87FDD-0292-4E5A-8E8F-63018B009393}" showPageBreaks="1" printArea="1" hiddenRows="1" view="pageBreakPreview" topLeftCell="A4">
      <selection activeCell="I20" sqref="I20"/>
      <pageMargins left="0" right="0" top="0" bottom="0" header="0" footer="0"/>
      <printOptions horizontalCentered="1"/>
      <pageSetup paperSize="9" fitToHeight="0" orientation="portrait" r:id="rId1"/>
      <headerFooter alignWithMargins="0">
        <oddFooter>&amp;R&amp;"Book Antiqua,Bold"&amp;10Schedule-6/ Page &amp;P of &amp;N</oddFooter>
      </headerFooter>
    </customSheetView>
    <customSheetView guid="{7F1A5DE7-1043-4C11-AB2C-CC6BC6A0F482}" showPageBreaks="1" printArea="1" view="pageBreakPreview" topLeftCell="A22">
      <selection activeCell="D22" sqref="D22"/>
      <pageMargins left="0" right="0" top="0" bottom="0" header="0" footer="0"/>
      <printOptions horizontalCentered="1"/>
      <pageSetup paperSize="9" fitToHeight="0" orientation="portrait" r:id="rId2"/>
      <headerFooter alignWithMargins="0">
        <oddFooter>&amp;R&amp;"Book Antiqua,Bold"&amp;10Schedule-6/ Page &amp;P of &amp;N</oddFooter>
      </headerFooter>
    </customSheetView>
    <customSheetView guid="{17F5C48B-526E-48D2-9F97-823D578F9893}" showPageBreaks="1" printArea="1" view="pageBreakPreview" topLeftCell="A16">
      <selection activeCell="D19" sqref="D19"/>
      <pageMargins left="0" right="0" top="0" bottom="0" header="0" footer="0"/>
      <printOptions horizontalCentered="1"/>
      <pageSetup paperSize="9" fitToHeight="0" orientation="portrait" r:id="rId3"/>
      <headerFooter alignWithMargins="0">
        <oddFooter>&amp;R&amp;"Book Antiqua,Bold"&amp;10Schedule-6/ Page &amp;P of &amp;N</oddFooter>
      </headerFooter>
    </customSheetView>
    <customSheetView guid="{B835C05C-B615-4DCB-982D-4519616B3CD8}" showPageBreaks="1" printArea="1" view="pageBreakPreview" topLeftCell="A17">
      <selection activeCell="D9" sqref="D9"/>
      <pageMargins left="0" right="0" top="0" bottom="0" header="0" footer="0"/>
      <printOptions horizontalCentered="1"/>
      <pageSetup paperSize="9" fitToHeight="0" orientation="portrait" r:id="rId4"/>
      <headerFooter alignWithMargins="0">
        <oddFooter>&amp;R&amp;"Book Antiqua,Bold"&amp;10Schedule-6/ Page &amp;P of &amp;N</oddFooter>
      </headerFooter>
    </customSheetView>
    <customSheetView guid="{E97134B6-5E8D-4951-8DA0-73D065532361}" showPageBreaks="1" printArea="1" view="pageBreakPreview" topLeftCell="A7">
      <selection activeCell="D9" sqref="D9"/>
      <pageMargins left="0" right="0" top="0" bottom="0" header="0" footer="0"/>
      <printOptions horizontalCentered="1"/>
      <pageSetup paperSize="9" fitToHeight="0" orientation="portrait" r:id="rId5"/>
      <headerFooter alignWithMargins="0">
        <oddFooter>&amp;R&amp;"Book Antiqua,Bold"&amp;10Schedule-6/ Page &amp;P of &amp;N</oddFooter>
      </headerFooter>
    </customSheetView>
    <customSheetView guid="{EE46BCD1-F715-4FA9-A5FC-1B125AD601E0}" showPageBreaks="1" printArea="1" view="pageBreakPreview">
      <selection activeCell="D9" sqref="D9"/>
      <pageMargins left="0" right="0" top="0" bottom="0" header="0" footer="0"/>
      <printOptions horizontalCentered="1"/>
      <pageSetup paperSize="9" fitToHeight="0" orientation="portrait" r:id="rId6"/>
      <headerFooter alignWithMargins="0">
        <oddFooter>&amp;R&amp;"Book Antiqua,Bold"&amp;10Schedule-6/ Page &amp;P of &amp;N</oddFooter>
      </headerFooter>
    </customSheetView>
    <customSheetView guid="{4AA1107B-A795-4744-B566-827168772C7A}" showPageBreaks="1" printArea="1" view="pageBreakPreview" topLeftCell="A4">
      <selection activeCell="D22" sqref="D22"/>
      <pageMargins left="0" right="0" top="0" bottom="0" header="0" footer="0"/>
      <printOptions horizontalCentered="1"/>
      <pageSetup paperSize="9" fitToHeight="0" orientation="portrait" r:id="rId7"/>
      <headerFooter alignWithMargins="0">
        <oddFooter>&amp;R&amp;"Book Antiqua,Bold"&amp;10Schedule-6/ Page &amp;P of &amp;N</oddFooter>
      </headerFooter>
    </customSheetView>
    <customSheetView guid="{B23AD343-29DA-4CE0-BD10-47BF44F3782F}" topLeftCell="A7">
      <selection activeCell="G8" sqref="G8"/>
      <pageMargins left="0" right="0" top="0" bottom="0" header="0" footer="0"/>
      <printOptions horizontalCentered="1"/>
      <pageSetup paperSize="9" fitToHeight="0" orientation="portrait" r:id="rId8"/>
      <headerFooter alignWithMargins="0">
        <oddFooter>&amp;R&amp;"Book Antiqua,Bold"&amp;10Schedule-6/ Page &amp;P of &amp;N</oddFooter>
      </headerFooter>
    </customSheetView>
    <customSheetView guid="{ECE9294F-C910-4036-88BC-B1F2176FB06B}">
      <selection activeCell="D18" sqref="D18"/>
      <pageMargins left="0" right="0" top="0" bottom="0" header="0" footer="0"/>
      <printOptions horizontalCentered="1"/>
      <pageSetup paperSize="9" fitToHeight="0" orientation="portrait" r:id="rId9"/>
      <headerFooter alignWithMargins="0">
        <oddFooter>&amp;R&amp;"Book Antiqua,Bold"&amp;10Schedule-6/ Page &amp;P of &amp;N</oddFooter>
      </headerFooter>
    </customSheetView>
    <customSheetView guid="{4F65FF32-EC61-4022-A399-2986D7B6B8B3}" showRuler="0">
      <pageMargins left="0" right="0" top="0" bottom="0" header="0" footer="0"/>
      <printOptions horizontalCentered="1"/>
      <pageSetup paperSize="9" fitToHeight="0" orientation="portrait" r:id="rId10"/>
      <headerFooter alignWithMargins="0">
        <oddFooter>&amp;R&amp;"Book Antiqua,Bold"&amp;10Schedule-6/ Page &amp;P of &amp;N</oddFooter>
      </headerFooter>
    </customSheetView>
    <customSheetView guid="{01ACF2E1-8E61-4459-ABC1-B6C183DEED61}" showRuler="0">
      <pageMargins left="0" right="0" top="0" bottom="0" header="0" footer="0"/>
      <printOptions horizontalCentered="1"/>
      <pageSetup paperSize="9" fitToHeight="0" orientation="portrait" r:id="rId11"/>
      <headerFooter alignWithMargins="0">
        <oddFooter>&amp;R&amp;"Book Antiqua,Bold"&amp;10Schedule-6/ Page &amp;P of &amp;N</oddFooter>
      </headerFooter>
    </customSheetView>
    <customSheetView guid="{14D7F02E-BCCA-4517-ABC7-537FF4AEB67A}">
      <selection activeCell="A4" sqref="A4:D4"/>
      <pageMargins left="0" right="0" top="0" bottom="0" header="0" footer="0"/>
      <printOptions horizontalCentered="1"/>
      <pageSetup paperSize="9" fitToHeight="0" orientation="portrait" r:id="rId12"/>
      <headerFooter alignWithMargins="0">
        <oddFooter>&amp;R&amp;"Book Antiqua,Bold"&amp;10Schedule-6/ Page &amp;P of &amp;N</oddFooter>
      </headerFooter>
    </customSheetView>
    <customSheetView guid="{27A45B7A-04F2-4516-B80B-5ED0825D4ED3}">
      <selection activeCell="A4" sqref="A4:D4"/>
      <pageMargins left="0" right="0" top="0" bottom="0" header="0" footer="0"/>
      <printOptions horizontalCentered="1"/>
      <pageSetup paperSize="9" fitToHeight="0" orientation="portrait" r:id="rId13"/>
      <headerFooter alignWithMargins="0">
        <oddFooter>&amp;R&amp;"Book Antiqua,Bold"&amp;10Schedule-6/ Page &amp;P of &amp;N</oddFooter>
      </headerFooter>
    </customSheetView>
    <customSheetView guid="{E9F4E142-7D26-464D-BECA-4F3806DB1FE1}" topLeftCell="A7">
      <selection activeCell="G8" sqref="G8"/>
      <pageMargins left="0" right="0" top="0" bottom="0" header="0" footer="0"/>
      <printOptions horizontalCentered="1"/>
      <pageSetup paperSize="9" fitToHeight="0" orientation="portrait" r:id="rId14"/>
      <headerFooter alignWithMargins="0">
        <oddFooter>&amp;R&amp;"Book Antiqua,Bold"&amp;10Schedule-6/ Page &amp;P of &amp;N</oddFooter>
      </headerFooter>
    </customSheetView>
    <customSheetView guid="{A7DBDDEF-9245-44C6-9EBF-032DB6E1C0A2}" showPageBreaks="1" printArea="1" view="pageBreakPreview">
      <selection activeCell="D22" sqref="D22"/>
      <pageMargins left="0" right="0" top="0" bottom="0" header="0" footer="0"/>
      <printOptions horizontalCentered="1"/>
      <pageSetup paperSize="9" fitToHeight="0" orientation="portrait" r:id="rId15"/>
      <headerFooter alignWithMargins="0">
        <oddFooter>&amp;R&amp;"Book Antiqua,Bold"&amp;10Schedule-6/ Page &amp;P of &amp;N</oddFooter>
      </headerFooter>
    </customSheetView>
    <customSheetView guid="{7487ED9F-BBED-4B2A-9631-22F1A430946B}" showPageBreaks="1" printArea="1" view="pageBreakPreview" topLeftCell="A4">
      <selection activeCell="D22" sqref="D22"/>
      <pageMargins left="0" right="0" top="0" bottom="0" header="0" footer="0"/>
      <printOptions horizontalCentered="1"/>
      <pageSetup paperSize="9" fitToHeight="0" orientation="portrait" r:id="rId16"/>
      <headerFooter alignWithMargins="0">
        <oddFooter>&amp;R&amp;"Book Antiqua,Bold"&amp;10Schedule-6/ Page &amp;P of &amp;N</oddFooter>
      </headerFooter>
    </customSheetView>
    <customSheetView guid="{B3CE7B10-A914-4559-A6DA-AED8C22AFD6D}" showPageBreaks="1" printArea="1" view="pageBreakPreview" topLeftCell="A22">
      <selection activeCell="D9" sqref="D9"/>
      <pageMargins left="0" right="0" top="0" bottom="0" header="0" footer="0"/>
      <printOptions horizontalCentered="1"/>
      <pageSetup paperSize="9" fitToHeight="0" orientation="portrait" r:id="rId17"/>
      <headerFooter alignWithMargins="0">
        <oddFooter>&amp;R&amp;"Book Antiqua,Bold"&amp;10Schedule-6/ Page &amp;P of &amp;N</oddFooter>
      </headerFooter>
    </customSheetView>
    <customSheetView guid="{D53177B2-31EC-4222-B97A-A37DCFD9E45B}" showPageBreaks="1" printArea="1" view="pageBreakPreview" topLeftCell="A7">
      <selection activeCell="D9" sqref="D9"/>
      <pageMargins left="0" right="0" top="0" bottom="0" header="0" footer="0"/>
      <printOptions horizontalCentered="1"/>
      <pageSetup paperSize="9" fitToHeight="0" orientation="portrait" r:id="rId18"/>
      <headerFooter alignWithMargins="0">
        <oddFooter>&amp;R&amp;"Book Antiqua,Bold"&amp;10Schedule-6/ Page &amp;P of &amp;N</oddFooter>
      </headerFooter>
    </customSheetView>
    <customSheetView guid="{223BC0FC-814D-40F0-9795-CE82A16FF3A5}" showPageBreaks="1" printArea="1" view="pageBreakPreview" topLeftCell="A13">
      <selection activeCell="D9" sqref="D9"/>
      <pageMargins left="0" right="0" top="0" bottom="0" header="0" footer="0"/>
      <printOptions horizontalCentered="1"/>
      <pageSetup paperSize="9" fitToHeight="0" orientation="portrait" r:id="rId19"/>
      <headerFooter alignWithMargins="0">
        <oddFooter>&amp;R&amp;"Book Antiqua,Bold"&amp;10Schedule-6/ Page &amp;P of &amp;N</oddFooter>
      </headerFooter>
    </customSheetView>
    <customSheetView guid="{E81F0721-C35D-4189-B675-E46A21339863}" showPageBreaks="1" printArea="1" view="pageBreakPreview" topLeftCell="A17">
      <selection activeCell="D9" sqref="D9"/>
      <pageMargins left="0" right="0" top="0" bottom="0" header="0" footer="0"/>
      <printOptions horizontalCentered="1"/>
      <pageSetup paperSize="9" fitToHeight="0" orientation="portrait" r:id="rId20"/>
      <headerFooter alignWithMargins="0">
        <oddFooter>&amp;R&amp;"Book Antiqua,Bold"&amp;10Schedule-6/ Page &amp;P of &amp;N</oddFooter>
      </headerFooter>
    </customSheetView>
    <customSheetView guid="{D0757F9E-DF41-4B40-A5E5-F4F8FDD8D61D}" showPageBreaks="1" printArea="1" view="pageBreakPreview" topLeftCell="A4">
      <selection activeCell="D22" sqref="D22"/>
      <pageMargins left="0" right="0" top="0" bottom="0" header="0" footer="0"/>
      <printOptions horizontalCentered="1"/>
      <pageSetup paperSize="9" fitToHeight="0" orientation="portrait" r:id="rId21"/>
      <headerFooter alignWithMargins="0">
        <oddFooter>&amp;R&amp;"Book Antiqua,Bold"&amp;10Schedule-6/ Page &amp;P of &amp;N</oddFooter>
      </headerFooter>
    </customSheetView>
    <customSheetView guid="{7043F04C-1FA3-449D-BEB8-4AC08DF68A5A}" showPageBreaks="1" printArea="1" hiddenRows="1" view="pageBreakPreview" topLeftCell="A11">
      <selection activeCell="B26" sqref="B26"/>
      <pageMargins left="0" right="0" top="0" bottom="0" header="0" footer="0"/>
      <printOptions horizontalCentered="1"/>
      <pageSetup paperSize="9" fitToHeight="0" orientation="portrait" r:id="rId22"/>
      <headerFooter alignWithMargins="0">
        <oddFooter>&amp;R&amp;"Book Antiqua,Bold"&amp;10Schedule-6/ Page &amp;P of &amp;N</oddFooter>
      </headerFooter>
    </customSheetView>
    <customSheetView guid="{B48B8B4C-A880-453D-8729-90D004BEF0DB}" showPageBreaks="1" printArea="1" hiddenRows="1" view="pageBreakPreview" topLeftCell="A4">
      <selection activeCell="I20" sqref="I20"/>
      <pageMargins left="0" right="0" top="0" bottom="0" header="0" footer="0"/>
      <printOptions horizontalCentered="1"/>
      <pageSetup paperSize="9" fitToHeight="0" orientation="portrait" r:id="rId23"/>
      <headerFooter alignWithMargins="0">
        <oddFooter>&amp;R&amp;"Book Antiqua,Bold"&amp;10Schedule-6/ Page &amp;P of &amp;N</oddFooter>
      </headerFooter>
    </customSheetView>
  </customSheetViews>
  <mergeCells count="25">
    <mergeCell ref="A3:D3"/>
    <mergeCell ref="A4:D4"/>
    <mergeCell ref="B13:C13"/>
    <mergeCell ref="B8:C8"/>
    <mergeCell ref="B9:C9"/>
    <mergeCell ref="A7:C7"/>
    <mergeCell ref="B10:C10"/>
    <mergeCell ref="A24:A25"/>
    <mergeCell ref="B23:C23"/>
    <mergeCell ref="B24:C25"/>
    <mergeCell ref="B21:C21"/>
    <mergeCell ref="B18:C18"/>
    <mergeCell ref="D24:D25"/>
    <mergeCell ref="B14:C14"/>
    <mergeCell ref="B15:C15"/>
    <mergeCell ref="B11:C11"/>
    <mergeCell ref="B17:C17"/>
    <mergeCell ref="B22:C22"/>
    <mergeCell ref="B19:C19"/>
    <mergeCell ref="B20:C20"/>
    <mergeCell ref="B16:C16"/>
    <mergeCell ref="D14:D15"/>
    <mergeCell ref="D16:D17"/>
    <mergeCell ref="D20:D21"/>
    <mergeCell ref="D18:D19"/>
  </mergeCells>
  <phoneticPr fontId="3" type="noConversion"/>
  <printOptions horizontalCentered="1"/>
  <pageMargins left="0.5" right="0.38" top="0.56999999999999995" bottom="0.48" header="0.38" footer="0.24"/>
  <pageSetup paperSize="9" scale="98" fitToHeight="0" orientation="portrait" r:id="rId24"/>
  <headerFooter alignWithMargins="0">
    <oddFooter>&amp;R&amp;"Book Antiqua,Bold"&amp;10Schedule-6/ Page &amp;P of &amp;N</oddFooter>
  </headerFooter>
  <drawing r:id="rId2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indexed="35"/>
  </sheetPr>
  <dimension ref="A1:F21"/>
  <sheetViews>
    <sheetView zoomScaleNormal="100" zoomScaleSheetLayoutView="100" workbookViewId="0">
      <selection activeCell="C8" sqref="C8"/>
    </sheetView>
  </sheetViews>
  <sheetFormatPr defaultRowHeight="16.5"/>
  <cols>
    <col min="1" max="1" width="9" style="225"/>
    <col min="2" max="2" width="26.875" style="226" customWidth="1"/>
    <col min="3" max="3" width="22.875" style="226" customWidth="1"/>
    <col min="4" max="5" width="15.625" style="226" customWidth="1"/>
    <col min="6" max="16384" width="9" style="160"/>
  </cols>
  <sheetData>
    <row r="1" spans="1:6">
      <c r="A1" s="213"/>
      <c r="B1" s="214"/>
      <c r="C1" s="214"/>
      <c r="D1" s="214"/>
      <c r="E1" s="214"/>
    </row>
    <row r="2" spans="1:6" ht="21.95" customHeight="1">
      <c r="A2" s="513" t="s">
        <v>154</v>
      </c>
      <c r="B2" s="513"/>
      <c r="C2" s="513"/>
      <c r="D2" s="513"/>
      <c r="E2" s="160"/>
    </row>
    <row r="3" spans="1:6">
      <c r="A3" s="213"/>
      <c r="B3" s="214"/>
      <c r="C3" s="214"/>
      <c r="D3" s="214"/>
      <c r="E3" s="214"/>
    </row>
    <row r="4" spans="1:6" ht="30">
      <c r="A4" s="215" t="s">
        <v>155</v>
      </c>
      <c r="B4" s="216" t="s">
        <v>156</v>
      </c>
      <c r="C4" s="215" t="s">
        <v>157</v>
      </c>
      <c r="D4" s="215" t="s">
        <v>158</v>
      </c>
      <c r="E4" s="215" t="s">
        <v>159</v>
      </c>
    </row>
    <row r="5" spans="1:6" ht="18" customHeight="1">
      <c r="A5" s="217" t="s">
        <v>160</v>
      </c>
      <c r="B5" s="217" t="s">
        <v>161</v>
      </c>
      <c r="C5" s="217" t="s">
        <v>162</v>
      </c>
      <c r="D5" s="217" t="s">
        <v>163</v>
      </c>
      <c r="E5" s="217" t="s">
        <v>164</v>
      </c>
    </row>
    <row r="6" spans="1:6" ht="45" customHeight="1">
      <c r="A6" s="218">
        <v>1</v>
      </c>
      <c r="B6" s="219"/>
      <c r="C6" s="220"/>
      <c r="D6" s="221"/>
      <c r="E6" s="222">
        <f t="shared" ref="E6:E15" si="0">C6*D6</f>
        <v>0</v>
      </c>
    </row>
    <row r="7" spans="1:6" ht="45" customHeight="1">
      <c r="A7" s="218">
        <v>2</v>
      </c>
      <c r="B7" s="219"/>
      <c r="C7" s="220"/>
      <c r="D7" s="221"/>
      <c r="E7" s="222">
        <f t="shared" si="0"/>
        <v>0</v>
      </c>
    </row>
    <row r="8" spans="1:6" ht="45" customHeight="1">
      <c r="A8" s="218">
        <v>3</v>
      </c>
      <c r="B8" s="219"/>
      <c r="C8" s="220"/>
      <c r="D8" s="221"/>
      <c r="E8" s="222">
        <f t="shared" si="0"/>
        <v>0</v>
      </c>
    </row>
    <row r="9" spans="1:6" ht="45" customHeight="1">
      <c r="A9" s="218">
        <v>4</v>
      </c>
      <c r="B9" s="219"/>
      <c r="C9" s="220"/>
      <c r="D9" s="221"/>
      <c r="E9" s="222">
        <f t="shared" si="0"/>
        <v>0</v>
      </c>
    </row>
    <row r="10" spans="1:6" ht="45" customHeight="1">
      <c r="A10" s="218">
        <v>5</v>
      </c>
      <c r="B10" s="219"/>
      <c r="C10" s="220"/>
      <c r="D10" s="221"/>
      <c r="E10" s="222">
        <f t="shared" si="0"/>
        <v>0</v>
      </c>
    </row>
    <row r="11" spans="1:6" ht="45" customHeight="1">
      <c r="A11" s="218">
        <v>6</v>
      </c>
      <c r="B11" s="219"/>
      <c r="C11" s="220"/>
      <c r="D11" s="221"/>
      <c r="E11" s="222">
        <f t="shared" si="0"/>
        <v>0</v>
      </c>
    </row>
    <row r="12" spans="1:6" ht="45" customHeight="1">
      <c r="A12" s="218">
        <v>7</v>
      </c>
      <c r="B12" s="219"/>
      <c r="C12" s="220"/>
      <c r="D12" s="221"/>
      <c r="E12" s="222">
        <f t="shared" si="0"/>
        <v>0</v>
      </c>
    </row>
    <row r="13" spans="1:6" ht="45" customHeight="1">
      <c r="A13" s="218">
        <v>8</v>
      </c>
      <c r="B13" s="219"/>
      <c r="C13" s="220"/>
      <c r="D13" s="221"/>
      <c r="E13" s="222">
        <f t="shared" si="0"/>
        <v>0</v>
      </c>
    </row>
    <row r="14" spans="1:6" ht="45" customHeight="1">
      <c r="A14" s="218">
        <v>9</v>
      </c>
      <c r="B14" s="219"/>
      <c r="C14" s="220"/>
      <c r="D14" s="221"/>
      <c r="E14" s="222">
        <f t="shared" si="0"/>
        <v>0</v>
      </c>
    </row>
    <row r="15" spans="1:6" ht="45" customHeight="1">
      <c r="A15" s="218">
        <v>10</v>
      </c>
      <c r="B15" s="219"/>
      <c r="C15" s="220"/>
      <c r="D15" s="221"/>
      <c r="E15" s="222">
        <f t="shared" si="0"/>
        <v>0</v>
      </c>
    </row>
    <row r="16" spans="1:6" ht="45" customHeight="1">
      <c r="A16" s="223"/>
      <c r="B16" s="224" t="s">
        <v>165</v>
      </c>
      <c r="C16" s="224"/>
      <c r="D16" s="224"/>
      <c r="E16" s="224">
        <f>SUM(E6:E15)</f>
        <v>0</v>
      </c>
      <c r="F16" s="149"/>
    </row>
    <row r="17" ht="30" customHeight="1"/>
    <row r="18" ht="30" customHeight="1"/>
    <row r="19" ht="30" customHeight="1"/>
    <row r="20" ht="30" customHeight="1"/>
    <row r="21" ht="30" customHeight="1"/>
  </sheetData>
  <sheetProtection sheet="1" formatColumns="0" formatRows="0" selectLockedCells="1"/>
  <customSheetViews>
    <customSheetView guid="{75D87FDD-0292-4E5A-8E8F-63018B009393}" state="hidden">
      <selection activeCell="C8" sqref="C8"/>
      <pageMargins left="0" right="0" top="0" bottom="0" header="0" footer="0"/>
      <pageSetup orientation="portrait" r:id="rId1"/>
      <headerFooter alignWithMargins="0"/>
    </customSheetView>
    <customSheetView guid="{7F1A5DE7-1043-4C11-AB2C-CC6BC6A0F482}" state="hidden">
      <selection activeCell="C8" sqref="C8"/>
      <pageMargins left="0" right="0" top="0" bottom="0" header="0" footer="0"/>
      <pageSetup orientation="portrait" r:id="rId2"/>
      <headerFooter alignWithMargins="0"/>
    </customSheetView>
    <customSheetView guid="{17F5C48B-526E-48D2-9F97-823D578F9893}" state="hidden">
      <selection activeCell="C8" sqref="C8"/>
      <pageMargins left="0" right="0" top="0" bottom="0" header="0" footer="0"/>
      <pageSetup orientation="portrait" r:id="rId3"/>
      <headerFooter alignWithMargins="0"/>
    </customSheetView>
    <customSheetView guid="{B835C05C-B615-4DCB-982D-4519616B3CD8}" state="hidden">
      <selection activeCell="C8" sqref="C8"/>
      <pageMargins left="0" right="0" top="0" bottom="0" header="0" footer="0"/>
      <pageSetup orientation="portrait" r:id="rId4"/>
      <headerFooter alignWithMargins="0"/>
    </customSheetView>
    <customSheetView guid="{E97134B6-5E8D-4951-8DA0-73D065532361}" state="hidden">
      <selection activeCell="C8" sqref="C8"/>
      <pageMargins left="0" right="0" top="0" bottom="0" header="0" footer="0"/>
      <pageSetup orientation="portrait" r:id="rId5"/>
      <headerFooter alignWithMargins="0"/>
    </customSheetView>
    <customSheetView guid="{EE46BCD1-F715-4FA9-A5FC-1B125AD601E0}">
      <selection activeCell="B6" sqref="B6:D15"/>
      <pageMargins left="0" right="0" top="0" bottom="0" header="0" footer="0"/>
      <pageSetup orientation="portrait" r:id="rId6"/>
      <headerFooter alignWithMargins="0"/>
    </customSheetView>
    <customSheetView guid="{4AA1107B-A795-4744-B566-827168772C7A}">
      <selection activeCell="B6" sqref="B6:D15"/>
      <pageMargins left="0" right="0" top="0" bottom="0" header="0" footer="0"/>
      <pageSetup orientation="portrait" r:id="rId7"/>
      <headerFooter alignWithMargins="0"/>
    </customSheetView>
    <customSheetView guid="{B23AD343-29DA-4CE0-BD10-47BF44F3782F}">
      <selection activeCell="G8" sqref="G8"/>
      <pageMargins left="0" right="0" top="0" bottom="0" header="0" footer="0"/>
      <pageSetup orientation="portrait" r:id="rId8"/>
      <headerFooter alignWithMargins="0"/>
    </customSheetView>
    <customSheetView guid="{ECE9294F-C910-4036-88BC-B1F2176FB06B}">
      <selection activeCell="B9" sqref="B9"/>
      <pageMargins left="0" right="0" top="0" bottom="0" header="0" footer="0"/>
      <pageSetup orientation="portrait" r:id="rId9"/>
      <headerFooter alignWithMargins="0"/>
    </customSheetView>
    <customSheetView guid="{27A45B7A-04F2-4516-B80B-5ED0825D4ED3}" scale="70">
      <selection activeCell="C6" sqref="C6:D6"/>
      <pageMargins left="0" right="0" top="0" bottom="0" header="0" footer="0"/>
      <pageSetup orientation="portrait" r:id="rId10"/>
      <headerFooter alignWithMargins="0"/>
    </customSheetView>
    <customSheetView guid="{E9F4E142-7D26-464D-BECA-4F3806DB1FE1}">
      <selection activeCell="G8" sqref="G8"/>
      <pageMargins left="0" right="0" top="0" bottom="0" header="0" footer="0"/>
      <pageSetup orientation="portrait" r:id="rId11"/>
      <headerFooter alignWithMargins="0"/>
    </customSheetView>
    <customSheetView guid="{A7DBDDEF-9245-44C6-9EBF-032DB6E1C0A2}" topLeftCell="A9">
      <selection activeCell="B6" sqref="B6:D15"/>
      <pageMargins left="0" right="0" top="0" bottom="0" header="0" footer="0"/>
      <pageSetup orientation="portrait" r:id="rId12"/>
      <headerFooter alignWithMargins="0"/>
    </customSheetView>
    <customSheetView guid="{7487ED9F-BBED-4B2A-9631-22F1A430946B}">
      <selection activeCell="B6" sqref="B6:D15"/>
      <pageMargins left="0" right="0" top="0" bottom="0" header="0" footer="0"/>
      <pageSetup orientation="portrait" r:id="rId13"/>
      <headerFooter alignWithMargins="0"/>
    </customSheetView>
    <customSheetView guid="{B3CE7B10-A914-4559-A6DA-AED8C22AFD6D}" state="hidden">
      <selection activeCell="C8" sqref="C8"/>
      <pageMargins left="0" right="0" top="0" bottom="0" header="0" footer="0"/>
      <pageSetup orientation="portrait" r:id="rId14"/>
      <headerFooter alignWithMargins="0"/>
    </customSheetView>
    <customSheetView guid="{D53177B2-31EC-4222-B97A-A37DCFD9E45B}" state="hidden">
      <selection activeCell="C8" sqref="C8"/>
      <pageMargins left="0" right="0" top="0" bottom="0" header="0" footer="0"/>
      <pageSetup orientation="portrait" r:id="rId15"/>
      <headerFooter alignWithMargins="0"/>
    </customSheetView>
    <customSheetView guid="{223BC0FC-814D-40F0-9795-CE82A16FF3A5}" state="hidden">
      <selection activeCell="C8" sqref="C8"/>
      <pageMargins left="0" right="0" top="0" bottom="0" header="0" footer="0"/>
      <pageSetup orientation="portrait" r:id="rId16"/>
      <headerFooter alignWithMargins="0"/>
    </customSheetView>
    <customSheetView guid="{E81F0721-C35D-4189-B675-E46A21339863}" state="hidden">
      <selection activeCell="C8" sqref="C8"/>
      <pageMargins left="0" right="0" top="0" bottom="0" header="0" footer="0"/>
      <pageSetup orientation="portrait" r:id="rId17"/>
      <headerFooter alignWithMargins="0"/>
    </customSheetView>
    <customSheetView guid="{D0757F9E-DF41-4B40-A5E5-F4F8FDD8D61D}" state="hidden">
      <selection activeCell="C8" sqref="C8"/>
      <pageMargins left="0" right="0" top="0" bottom="0" header="0" footer="0"/>
      <pageSetup orientation="portrait" r:id="rId18"/>
      <headerFooter alignWithMargins="0"/>
    </customSheetView>
    <customSheetView guid="{7043F04C-1FA3-449D-BEB8-4AC08DF68A5A}" state="hidden">
      <selection activeCell="C8" sqref="C8"/>
      <pageMargins left="0" right="0" top="0" bottom="0" header="0" footer="0"/>
      <pageSetup orientation="portrait" r:id="rId19"/>
      <headerFooter alignWithMargins="0"/>
    </customSheetView>
    <customSheetView guid="{B48B8B4C-A880-453D-8729-90D004BEF0DB}" state="hidden">
      <selection activeCell="C8" sqref="C8"/>
      <pageMargins left="0" right="0" top="0" bottom="0" header="0" footer="0"/>
      <pageSetup orientation="portrait" r:id="rId20"/>
      <headerFooter alignWithMargins="0"/>
    </customSheetView>
  </customSheetViews>
  <mergeCells count="1">
    <mergeCell ref="A2:D2"/>
  </mergeCells>
  <phoneticPr fontId="27" type="noConversion"/>
  <pageMargins left="0.75" right="0.75" top="0.65" bottom="1" header="0.5" footer="0.5"/>
  <pageSetup orientation="portrait" r:id="rId21"/>
  <headerFooter alignWithMargins="0"/>
  <drawing r:id="rId2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indexed="47"/>
  </sheetPr>
  <dimension ref="A1:F21"/>
  <sheetViews>
    <sheetView zoomScaleNormal="100" workbookViewId="0">
      <selection activeCell="B6" sqref="B6"/>
    </sheetView>
  </sheetViews>
  <sheetFormatPr defaultRowHeight="16.5"/>
  <cols>
    <col min="1" max="1" width="9" style="225"/>
    <col min="2" max="2" width="26.875" style="226" customWidth="1"/>
    <col min="3" max="3" width="22.875" style="226" customWidth="1"/>
    <col min="4" max="5" width="15.625" style="226" customWidth="1"/>
    <col min="6" max="16384" width="9" style="160"/>
  </cols>
  <sheetData>
    <row r="1" spans="1:6">
      <c r="A1" s="213"/>
      <c r="B1" s="214"/>
      <c r="C1" s="214"/>
      <c r="D1" s="214"/>
      <c r="E1" s="214"/>
    </row>
    <row r="2" spans="1:6" ht="21.95" customHeight="1">
      <c r="A2" s="513" t="s">
        <v>166</v>
      </c>
      <c r="B2" s="513"/>
      <c r="C2" s="513"/>
      <c r="D2" s="514"/>
      <c r="E2"/>
    </row>
    <row r="3" spans="1:6">
      <c r="A3" s="213"/>
      <c r="B3" s="214"/>
      <c r="C3" s="214"/>
      <c r="D3" s="214"/>
      <c r="E3" s="214"/>
    </row>
    <row r="4" spans="1:6" ht="36" customHeight="1">
      <c r="A4" s="215" t="s">
        <v>155</v>
      </c>
      <c r="B4" s="216" t="s">
        <v>156</v>
      </c>
      <c r="C4" s="215" t="s">
        <v>167</v>
      </c>
      <c r="D4" s="215" t="s">
        <v>168</v>
      </c>
      <c r="E4" s="215" t="s">
        <v>169</v>
      </c>
    </row>
    <row r="5" spans="1:6" ht="18" customHeight="1">
      <c r="A5" s="217" t="s">
        <v>160</v>
      </c>
      <c r="B5" s="217" t="s">
        <v>161</v>
      </c>
      <c r="C5" s="217" t="s">
        <v>162</v>
      </c>
      <c r="D5" s="217" t="s">
        <v>163</v>
      </c>
      <c r="E5" s="217" t="s">
        <v>164</v>
      </c>
    </row>
    <row r="6" spans="1:6" ht="45" customHeight="1">
      <c r="A6" s="218">
        <v>1</v>
      </c>
      <c r="B6" s="219"/>
      <c r="C6" s="220"/>
      <c r="D6" s="221"/>
      <c r="E6" s="222">
        <f>C6*D6</f>
        <v>0</v>
      </c>
    </row>
    <row r="7" spans="1:6" ht="45" customHeight="1">
      <c r="A7" s="218">
        <v>2</v>
      </c>
      <c r="B7" s="219"/>
      <c r="C7" s="220"/>
      <c r="D7" s="221"/>
      <c r="E7" s="222">
        <f t="shared" ref="E7:E15" si="0">C7*D7</f>
        <v>0</v>
      </c>
    </row>
    <row r="8" spans="1:6" ht="45" customHeight="1">
      <c r="A8" s="218">
        <v>3</v>
      </c>
      <c r="B8" s="219"/>
      <c r="C8" s="220"/>
      <c r="D8" s="221"/>
      <c r="E8" s="222">
        <f t="shared" si="0"/>
        <v>0</v>
      </c>
    </row>
    <row r="9" spans="1:6" ht="45" customHeight="1">
      <c r="A9" s="218">
        <v>4</v>
      </c>
      <c r="B9" s="219"/>
      <c r="C9" s="220"/>
      <c r="D9" s="221"/>
      <c r="E9" s="222">
        <f t="shared" si="0"/>
        <v>0</v>
      </c>
    </row>
    <row r="10" spans="1:6" ht="45" customHeight="1">
      <c r="A10" s="218">
        <v>5</v>
      </c>
      <c r="B10" s="219"/>
      <c r="C10" s="220"/>
      <c r="D10" s="221"/>
      <c r="E10" s="222">
        <f t="shared" si="0"/>
        <v>0</v>
      </c>
    </row>
    <row r="11" spans="1:6" ht="45" customHeight="1">
      <c r="A11" s="218">
        <v>6</v>
      </c>
      <c r="B11" s="219"/>
      <c r="C11" s="220"/>
      <c r="D11" s="221"/>
      <c r="E11" s="222">
        <f t="shared" si="0"/>
        <v>0</v>
      </c>
    </row>
    <row r="12" spans="1:6" ht="45" customHeight="1">
      <c r="A12" s="218">
        <v>7</v>
      </c>
      <c r="B12" s="219"/>
      <c r="C12" s="220"/>
      <c r="D12" s="221"/>
      <c r="E12" s="222">
        <f t="shared" si="0"/>
        <v>0</v>
      </c>
    </row>
    <row r="13" spans="1:6" ht="45" customHeight="1">
      <c r="A13" s="218">
        <v>8</v>
      </c>
      <c r="B13" s="219"/>
      <c r="C13" s="220"/>
      <c r="D13" s="221"/>
      <c r="E13" s="222">
        <f t="shared" si="0"/>
        <v>0</v>
      </c>
    </row>
    <row r="14" spans="1:6" ht="45" customHeight="1">
      <c r="A14" s="218">
        <v>9</v>
      </c>
      <c r="B14" s="219"/>
      <c r="C14" s="220"/>
      <c r="D14" s="221"/>
      <c r="E14" s="222">
        <f t="shared" si="0"/>
        <v>0</v>
      </c>
    </row>
    <row r="15" spans="1:6" ht="45" customHeight="1">
      <c r="A15" s="218">
        <v>10</v>
      </c>
      <c r="B15" s="219"/>
      <c r="C15" s="220"/>
      <c r="D15" s="221"/>
      <c r="E15" s="222">
        <f t="shared" si="0"/>
        <v>0</v>
      </c>
    </row>
    <row r="16" spans="1:6" ht="45" customHeight="1">
      <c r="A16" s="223"/>
      <c r="B16" s="224" t="s">
        <v>165</v>
      </c>
      <c r="C16" s="224"/>
      <c r="D16" s="224"/>
      <c r="E16" s="224">
        <f>SUM(E6:E15)</f>
        <v>0</v>
      </c>
      <c r="F16" s="149"/>
    </row>
    <row r="17" ht="30" customHeight="1"/>
    <row r="18" ht="30" customHeight="1"/>
    <row r="19" ht="30" customHeight="1"/>
    <row r="20" ht="30" customHeight="1"/>
    <row r="21" ht="30" customHeight="1"/>
  </sheetData>
  <sheetProtection sheet="1" formatColumns="0" formatRows="0" selectLockedCells="1"/>
  <customSheetViews>
    <customSheetView guid="{75D87FDD-0292-4E5A-8E8F-63018B009393}" state="hidden">
      <selection activeCell="B6" sqref="B6"/>
      <pageMargins left="0" right="0" top="0" bottom="0" header="0" footer="0"/>
      <pageSetup orientation="portrait" r:id="rId1"/>
      <headerFooter alignWithMargins="0"/>
    </customSheetView>
    <customSheetView guid="{7F1A5DE7-1043-4C11-AB2C-CC6BC6A0F482}" state="hidden">
      <selection activeCell="B6" sqref="B6"/>
      <pageMargins left="0" right="0" top="0" bottom="0" header="0" footer="0"/>
      <pageSetup orientation="portrait" r:id="rId2"/>
      <headerFooter alignWithMargins="0"/>
    </customSheetView>
    <customSheetView guid="{17F5C48B-526E-48D2-9F97-823D578F9893}" state="hidden">
      <selection activeCell="B6" sqref="B6"/>
      <pageMargins left="0" right="0" top="0" bottom="0" header="0" footer="0"/>
      <pageSetup orientation="portrait" r:id="rId3"/>
      <headerFooter alignWithMargins="0"/>
    </customSheetView>
    <customSheetView guid="{B835C05C-B615-4DCB-982D-4519616B3CD8}" state="hidden">
      <selection activeCell="B6" sqref="B6"/>
      <pageMargins left="0" right="0" top="0" bottom="0" header="0" footer="0"/>
      <pageSetup orientation="portrait" r:id="rId4"/>
      <headerFooter alignWithMargins="0"/>
    </customSheetView>
    <customSheetView guid="{E97134B6-5E8D-4951-8DA0-73D065532361}" state="hidden">
      <selection activeCell="B6" sqref="B6"/>
      <pageMargins left="0" right="0" top="0" bottom="0" header="0" footer="0"/>
      <pageSetup orientation="portrait" r:id="rId5"/>
      <headerFooter alignWithMargins="0"/>
    </customSheetView>
    <customSheetView guid="{EE46BCD1-F715-4FA9-A5FC-1B125AD601E0}">
      <selection activeCell="G8" sqref="G8"/>
      <pageMargins left="0" right="0" top="0" bottom="0" header="0" footer="0"/>
      <pageSetup orientation="portrait" r:id="rId6"/>
      <headerFooter alignWithMargins="0"/>
    </customSheetView>
    <customSheetView guid="{4AA1107B-A795-4744-B566-827168772C7A}" topLeftCell="A10">
      <selection activeCell="G8" sqref="G8"/>
      <pageMargins left="0" right="0" top="0" bottom="0" header="0" footer="0"/>
      <pageSetup orientation="portrait" r:id="rId7"/>
      <headerFooter alignWithMargins="0"/>
    </customSheetView>
    <customSheetView guid="{B23AD343-29DA-4CE0-BD10-47BF44F3782F}">
      <selection activeCell="G8" sqref="G8"/>
      <pageMargins left="0" right="0" top="0" bottom="0" header="0" footer="0"/>
      <pageSetup orientation="portrait" r:id="rId8"/>
      <headerFooter alignWithMargins="0"/>
    </customSheetView>
    <customSheetView guid="{ECE9294F-C910-4036-88BC-B1F2176FB06B}">
      <selection activeCell="B11" sqref="B11"/>
      <pageMargins left="0" right="0" top="0" bottom="0" header="0" footer="0"/>
      <pageSetup orientation="portrait" r:id="rId9"/>
      <headerFooter alignWithMargins="0"/>
    </customSheetView>
    <customSheetView guid="{27A45B7A-04F2-4516-B80B-5ED0825D4ED3}" scale="70">
      <selection activeCell="C6" sqref="C6:D6"/>
      <pageMargins left="0" right="0" top="0" bottom="0" header="0" footer="0"/>
      <pageSetup orientation="portrait" r:id="rId10"/>
      <headerFooter alignWithMargins="0"/>
    </customSheetView>
    <customSheetView guid="{E9F4E142-7D26-464D-BECA-4F3806DB1FE1}">
      <selection activeCell="G8" sqref="G8"/>
      <pageMargins left="0" right="0" top="0" bottom="0" header="0" footer="0"/>
      <pageSetup orientation="portrait" r:id="rId11"/>
      <headerFooter alignWithMargins="0"/>
    </customSheetView>
    <customSheetView guid="{A7DBDDEF-9245-44C6-9EBF-032DB6E1C0A2}" topLeftCell="A10">
      <selection activeCell="G8" sqref="G8"/>
      <pageMargins left="0" right="0" top="0" bottom="0" header="0" footer="0"/>
      <pageSetup orientation="portrait" r:id="rId12"/>
      <headerFooter alignWithMargins="0"/>
    </customSheetView>
    <customSheetView guid="{7487ED9F-BBED-4B2A-9631-22F1A430946B}" topLeftCell="A10">
      <selection activeCell="G8" sqref="G8"/>
      <pageMargins left="0" right="0" top="0" bottom="0" header="0" footer="0"/>
      <pageSetup orientation="portrait" r:id="rId13"/>
      <headerFooter alignWithMargins="0"/>
    </customSheetView>
    <customSheetView guid="{B3CE7B10-A914-4559-A6DA-AED8C22AFD6D}" state="hidden">
      <selection activeCell="B6" sqref="B6"/>
      <pageMargins left="0" right="0" top="0" bottom="0" header="0" footer="0"/>
      <pageSetup orientation="portrait" r:id="rId14"/>
      <headerFooter alignWithMargins="0"/>
    </customSheetView>
    <customSheetView guid="{D53177B2-31EC-4222-B97A-A37DCFD9E45B}" state="hidden">
      <selection activeCell="B6" sqref="B6"/>
      <pageMargins left="0" right="0" top="0" bottom="0" header="0" footer="0"/>
      <pageSetup orientation="portrait" r:id="rId15"/>
      <headerFooter alignWithMargins="0"/>
    </customSheetView>
    <customSheetView guid="{223BC0FC-814D-40F0-9795-CE82A16FF3A5}" state="hidden">
      <selection activeCell="B6" sqref="B6"/>
      <pageMargins left="0" right="0" top="0" bottom="0" header="0" footer="0"/>
      <pageSetup orientation="portrait" r:id="rId16"/>
      <headerFooter alignWithMargins="0"/>
    </customSheetView>
    <customSheetView guid="{E81F0721-C35D-4189-B675-E46A21339863}" state="hidden">
      <selection activeCell="B6" sqref="B6"/>
      <pageMargins left="0" right="0" top="0" bottom="0" header="0" footer="0"/>
      <pageSetup orientation="portrait" r:id="rId17"/>
      <headerFooter alignWithMargins="0"/>
    </customSheetView>
    <customSheetView guid="{D0757F9E-DF41-4B40-A5E5-F4F8FDD8D61D}" state="hidden">
      <selection activeCell="B6" sqref="B6"/>
      <pageMargins left="0" right="0" top="0" bottom="0" header="0" footer="0"/>
      <pageSetup orientation="portrait" r:id="rId18"/>
      <headerFooter alignWithMargins="0"/>
    </customSheetView>
    <customSheetView guid="{7043F04C-1FA3-449D-BEB8-4AC08DF68A5A}" state="hidden">
      <selection activeCell="B6" sqref="B6"/>
      <pageMargins left="0" right="0" top="0" bottom="0" header="0" footer="0"/>
      <pageSetup orientation="portrait" r:id="rId19"/>
      <headerFooter alignWithMargins="0"/>
    </customSheetView>
    <customSheetView guid="{B48B8B4C-A880-453D-8729-90D004BEF0DB}" state="hidden">
      <selection activeCell="B6" sqref="B6"/>
      <pageMargins left="0" right="0" top="0" bottom="0" header="0" footer="0"/>
      <pageSetup orientation="portrait" r:id="rId20"/>
      <headerFooter alignWithMargins="0"/>
    </customSheetView>
  </customSheetViews>
  <mergeCells count="1">
    <mergeCell ref="A2:D2"/>
  </mergeCells>
  <phoneticPr fontId="27" type="noConversion"/>
  <pageMargins left="0.75" right="0.75" top="0.65" bottom="1" header="0.5" footer="0.5"/>
  <pageSetup orientation="portrait" r:id="rId21"/>
  <headerFooter alignWithMargins="0"/>
  <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14</vt:i4>
      </vt:variant>
    </vt:vector>
  </HeadingPairs>
  <TitlesOfParts>
    <vt:vector size="31" baseType="lpstr">
      <vt:lpstr>Basic</vt:lpstr>
      <vt:lpstr>Cover</vt:lpstr>
      <vt:lpstr>Instructions</vt:lpstr>
      <vt:lpstr>Names of Bidder</vt:lpstr>
      <vt:lpstr>Sch-1 </vt:lpstr>
      <vt:lpstr>Sch-2</vt:lpstr>
      <vt:lpstr>Sch-3</vt:lpstr>
      <vt:lpstr>Octroi</vt:lpstr>
      <vt:lpstr>Entry Tax</vt:lpstr>
      <vt:lpstr>Other Taxes &amp; Duties</vt:lpstr>
      <vt:lpstr>Bid Form </vt:lpstr>
      <vt:lpstr>Sheet2</vt:lpstr>
      <vt:lpstr>Q &amp; C (2)</vt:lpstr>
      <vt:lpstr>Q &amp; C</vt:lpstr>
      <vt:lpstr>N to W</vt:lpstr>
      <vt:lpstr>Sheet1</vt:lpstr>
      <vt:lpstr>Sheet3</vt:lpstr>
      <vt:lpstr>'Bid Form '!Print_Area</vt:lpstr>
      <vt:lpstr>'Entry Tax'!Print_Area</vt:lpstr>
      <vt:lpstr>Instructions!Print_Area</vt:lpstr>
      <vt:lpstr>'Names of Bidder'!Print_Area</vt:lpstr>
      <vt:lpstr>Octroi!Print_Area</vt:lpstr>
      <vt:lpstr>'Other Taxes &amp; Duties'!Print_Area</vt:lpstr>
      <vt:lpstr>'Q &amp; C'!Print_Area</vt:lpstr>
      <vt:lpstr>'Q &amp; C (2)'!Print_Area</vt:lpstr>
      <vt:lpstr>'Sch-1 '!Print_Area</vt:lpstr>
      <vt:lpstr>'Sch-2'!Print_Area</vt:lpstr>
      <vt:lpstr>'Sch-3'!Print_Area</vt:lpstr>
      <vt:lpstr>'Sch-1 '!Print_Titles</vt:lpstr>
      <vt:lpstr>'Sch-2'!Print_Titles</vt:lpstr>
      <vt:lpstr>'Sch-3'!Print_Titles</vt:lpstr>
    </vt:vector>
  </TitlesOfParts>
  <Manager/>
  <Company>POWERGRID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PGCIL</dc:creator>
  <cp:keywords/>
  <dc:description/>
  <cp:lastModifiedBy>Shilpa P K {शिल्पा पी.के.}</cp:lastModifiedBy>
  <cp:revision/>
  <dcterms:created xsi:type="dcterms:W3CDTF">2001-07-26T10:23:15Z</dcterms:created>
  <dcterms:modified xsi:type="dcterms:W3CDTF">2025-10-03T07:42:04Z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0f7a04-6a83-4344-ab32-77c336beebec_Enabled">
    <vt:lpwstr>true</vt:lpwstr>
  </property>
  <property fmtid="{D5CDD505-2E9C-101B-9397-08002B2CF9AE}" pid="3" name="MSIP_Label_530f7a04-6a83-4344-ab32-77c336beebec_SetDate">
    <vt:lpwstr>2025-06-24T03:51:36Z</vt:lpwstr>
  </property>
  <property fmtid="{D5CDD505-2E9C-101B-9397-08002B2CF9AE}" pid="4" name="MSIP_Label_530f7a04-6a83-4344-ab32-77c336beebec_Method">
    <vt:lpwstr>Privileged</vt:lpwstr>
  </property>
  <property fmtid="{D5CDD505-2E9C-101B-9397-08002B2CF9AE}" pid="5" name="MSIP_Label_530f7a04-6a83-4344-ab32-77c336beebec_Name">
    <vt:lpwstr>Public-IT</vt:lpwstr>
  </property>
  <property fmtid="{D5CDD505-2E9C-101B-9397-08002B2CF9AE}" pid="6" name="MSIP_Label_530f7a04-6a83-4344-ab32-77c336beebec_SiteId">
    <vt:lpwstr>7048075c-52c2-4a40-8e7c-5c5a5573c87f</vt:lpwstr>
  </property>
  <property fmtid="{D5CDD505-2E9C-101B-9397-08002B2CF9AE}" pid="7" name="MSIP_Label_530f7a04-6a83-4344-ab32-77c336beebec_ActionId">
    <vt:lpwstr>7c23cd90-5f3c-42b9-bec9-e1a89a2386d8</vt:lpwstr>
  </property>
  <property fmtid="{D5CDD505-2E9C-101B-9397-08002B2CF9AE}" pid="8" name="MSIP_Label_530f7a04-6a83-4344-ab32-77c336beebec_ContentBits">
    <vt:lpwstr>0</vt:lpwstr>
  </property>
  <property fmtid="{D5CDD505-2E9C-101B-9397-08002B2CF9AE}" pid="9" name="MSIP_Label_530f7a04-6a83-4344-ab32-77c336beebec_Tag">
    <vt:lpwstr>10, 0, 1, 1</vt:lpwstr>
  </property>
</Properties>
</file>