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hidePivotFieldList="1" defaultThemeVersion="124226"/>
  <mc:AlternateContent xmlns:mc="http://schemas.openxmlformats.org/markup-compatibility/2006">
    <mc:Choice Requires="x15">
      <x15ac:absPath xmlns:x15ac="http://schemas.microsoft.com/office/spreadsheetml/2010/11/ac" url="D:\Shilpa 09.07.2025\WC4528 Architectura strutural consultancy at Chennai\WC4528 Architectura strutural consultancy at Chennai\Bid Doc\"/>
    </mc:Choice>
  </mc:AlternateContent>
  <xr:revisionPtr revIDLastSave="0" documentId="13_ncr:1_{53036E8F-B31D-4EE3-916C-9A719F025E05}" xr6:coauthVersionLast="47" xr6:coauthVersionMax="47" xr10:uidLastSave="{00000000-0000-0000-0000-000000000000}"/>
  <bookViews>
    <workbookView xWindow="-120" yWindow="-120" windowWidth="29040" windowHeight="15720" tabRatio="821" firstSheet="1" activeTab="10" xr2:uid="{00000000-000D-0000-FFFF-FFFF00000000}"/>
  </bookViews>
  <sheets>
    <sheet name="Basic" sheetId="1" state="hidden" r:id="rId1"/>
    <sheet name="Cover" sheetId="2" r:id="rId2"/>
    <sheet name="Instructions" sheetId="3" r:id="rId3"/>
    <sheet name="Names of Bidder" sheetId="4" r:id="rId4"/>
    <sheet name="Sch-1 " sheetId="8" r:id="rId5"/>
    <sheet name="Sch-2" sheetId="12" r:id="rId6"/>
    <sheet name="Sch-3" sheetId="14" r:id="rId7"/>
    <sheet name="Octroi" sheetId="17" state="hidden" r:id="rId8"/>
    <sheet name="Entry Tax" sheetId="18" state="hidden" r:id="rId9"/>
    <sheet name="Other Taxes &amp; Duties" sheetId="19" state="hidden" r:id="rId10"/>
    <sheet name="Bid Form " sheetId="20" r:id="rId11"/>
    <sheet name="Sheet2" sheetId="26" state="hidden" r:id="rId12"/>
    <sheet name="Q &amp; C (2)" sheetId="21" state="hidden" r:id="rId13"/>
    <sheet name="Q &amp; C" sheetId="22" state="hidden" r:id="rId14"/>
    <sheet name="N to W" sheetId="23" state="hidden" r:id="rId15"/>
    <sheet name="Sheet1" sheetId="24" state="hidden" r:id="rId16"/>
    <sheet name="Sheet3" sheetId="25" state="hidden" r:id="rId17"/>
  </sheets>
  <externalReferences>
    <externalReference r:id="rId18"/>
  </externalReferences>
  <definedNames>
    <definedName name="\A" localSheetId="4">#REF!</definedName>
    <definedName name="\A">#REF!</definedName>
    <definedName name="\B" localSheetId="4">#REF!</definedName>
    <definedName name="\B">#REF!</definedName>
    <definedName name="\C" localSheetId="4">#REF!</definedName>
    <definedName name="\C">#REF!</definedName>
    <definedName name="\M" localSheetId="4">#REF!</definedName>
    <definedName name="\M">#REF!</definedName>
    <definedName name="\N" localSheetId="4">#REF!</definedName>
    <definedName name="\N">#REF!</definedName>
    <definedName name="\P" localSheetId="4">#REF!</definedName>
    <definedName name="\P">#REF!</definedName>
    <definedName name="\R" localSheetId="4">#REF!</definedName>
    <definedName name="\R">#REF!</definedName>
    <definedName name="\U" localSheetId="4">#REF!</definedName>
    <definedName name="\U">#REF!</definedName>
    <definedName name="\V" localSheetId="4">#REF!</definedName>
    <definedName name="\V">#REF!</definedName>
    <definedName name="_xlnm._FilterDatabase" localSheetId="4" hidden="1">'Sch-1 '!$A$15:$AW$24</definedName>
    <definedName name="ab" localSheetId="4">#REF!</definedName>
    <definedName name="ab">#REF!</definedName>
    <definedName name="logo1">"Picture 7"</definedName>
    <definedName name="_xlnm.Print_Area" localSheetId="10">'Bid Form '!$A$1:$F$63</definedName>
    <definedName name="_xlnm.Print_Area" localSheetId="8">'Entry Tax'!$A$1:$E$16</definedName>
    <definedName name="_xlnm.Print_Area" localSheetId="2">Instructions!$A$1:$C$52</definedName>
    <definedName name="_xlnm.Print_Area" localSheetId="3">'Names of Bidder'!$B$1:$D$34</definedName>
    <definedName name="_xlnm.Print_Area" localSheetId="7">Octroi!$A$1:$E$16</definedName>
    <definedName name="_xlnm.Print_Area" localSheetId="9">'Other Taxes &amp; Duties'!$A$1:$F$16</definedName>
    <definedName name="_xlnm.Print_Area" localSheetId="13">'Q &amp; C'!$A$1:$F$38</definedName>
    <definedName name="_xlnm.Print_Area" localSheetId="12">'Q &amp; C (2)'!$A$1:$F$44</definedName>
    <definedName name="_xlnm.Print_Area" localSheetId="4">'Sch-1 '!$A$1:$N$26</definedName>
    <definedName name="_xlnm.Print_Area" localSheetId="5">'Sch-2'!$A$1:$E$21</definedName>
    <definedName name="_xlnm.Print_Area" localSheetId="6">'Sch-3'!$A$1:$D$28</definedName>
    <definedName name="_xlnm.Print_Titles" localSheetId="4">'Sch-1 '!$13:$16</definedName>
    <definedName name="_xlnm.Print_Titles" localSheetId="5">'Sch-2'!$3:$13</definedName>
    <definedName name="_xlnm.Print_Titles" localSheetId="6">'Sch-3'!$3:$13</definedName>
    <definedName name="_xlnm.Recorder" localSheetId="4">#REF!</definedName>
    <definedName name="_xlnm.Recorder">#REF!</definedName>
    <definedName name="TEST" localSheetId="4">#REF!</definedName>
    <definedName name="TEST">#REF!</definedName>
    <definedName name="Z_01ACF2E1_8E61_4459_ABC1_B6C183DEED61_.wvu.PrintArea" localSheetId="10" hidden="1">'Bid Form '!$A$1:$F$65</definedName>
    <definedName name="Z_01ACF2E1_8E61_4459_ABC1_B6C183DEED61_.wvu.PrintArea" localSheetId="8" hidden="1">'Entry Tax'!$A$1:$E$16</definedName>
    <definedName name="Z_01ACF2E1_8E61_4459_ABC1_B6C183DEED61_.wvu.PrintArea" localSheetId="3" hidden="1">'Names of Bidder'!$B$1:$D$32</definedName>
    <definedName name="Z_01ACF2E1_8E61_4459_ABC1_B6C183DEED61_.wvu.PrintArea" localSheetId="7" hidden="1">Octroi!$A$1:$E$16</definedName>
    <definedName name="Z_01ACF2E1_8E61_4459_ABC1_B6C183DEED61_.wvu.PrintArea" localSheetId="9" hidden="1">'Other Taxes &amp; Duties'!$A$1:$F$16</definedName>
    <definedName name="Z_01ACF2E1_8E61_4459_ABC1_B6C183DEED61_.wvu.PrintArea" localSheetId="13" hidden="1">'Q &amp; C'!$A$1:$F$38</definedName>
    <definedName name="Z_01ACF2E1_8E61_4459_ABC1_B6C183DEED61_.wvu.PrintArea" localSheetId="4" hidden="1">'Sch-1 '!$A$1:$K$16</definedName>
    <definedName name="Z_01ACF2E1_8E61_4459_ABC1_B6C183DEED61_.wvu.PrintArea" localSheetId="5" hidden="1">'Sch-2'!$A$1:$E$22</definedName>
    <definedName name="Z_01ACF2E1_8E61_4459_ABC1_B6C183DEED61_.wvu.PrintArea" localSheetId="6" hidden="1">'Sch-3'!$A$1:$D$30</definedName>
    <definedName name="Z_01ACF2E1_8E61_4459_ABC1_B6C183DEED61_.wvu.PrintTitles" localSheetId="4" hidden="1">'Sch-1 '!$13:$16</definedName>
    <definedName name="Z_01ACF2E1_8E61_4459_ABC1_B6C183DEED61_.wvu.PrintTitles" localSheetId="5" hidden="1">'Sch-2'!$3:$13</definedName>
    <definedName name="Z_01ACF2E1_8E61_4459_ABC1_B6C183DEED61_.wvu.PrintTitles" localSheetId="6" hidden="1">'Sch-3'!$3:$13</definedName>
    <definedName name="Z_14D7F02E_BCCA_4517_ABC7_537FF4AEB67A_.wvu.Cols" localSheetId="4" hidden="1">'Sch-1 '!$AF:$AK</definedName>
    <definedName name="Z_14D7F02E_BCCA_4517_ABC7_537FF4AEB67A_.wvu.Cols" localSheetId="5" hidden="1">'Sch-2'!$I:$P</definedName>
    <definedName name="Z_14D7F02E_BCCA_4517_ABC7_537FF4AEB67A_.wvu.FilterData" localSheetId="4" hidden="1">'Sch-1 '!$A$15:$K$21</definedName>
    <definedName name="Z_14D7F02E_BCCA_4517_ABC7_537FF4AEB67A_.wvu.PrintArea" localSheetId="10" hidden="1">'Bid Form '!$A$1:$F$65</definedName>
    <definedName name="Z_14D7F02E_BCCA_4517_ABC7_537FF4AEB67A_.wvu.PrintArea" localSheetId="2" hidden="1">Instructions!$A$1:$C$52</definedName>
    <definedName name="Z_14D7F02E_BCCA_4517_ABC7_537FF4AEB67A_.wvu.PrintArea" localSheetId="3" hidden="1">'Names of Bidder'!$B$1:$D$32</definedName>
    <definedName name="Z_14D7F02E_BCCA_4517_ABC7_537FF4AEB67A_.wvu.PrintArea" localSheetId="13" hidden="1">'Q &amp; C'!$A$1:$F$38</definedName>
    <definedName name="Z_14D7F02E_BCCA_4517_ABC7_537FF4AEB67A_.wvu.PrintArea" localSheetId="4" hidden="1">'Sch-1 '!$A$1:$K$21</definedName>
    <definedName name="Z_14D7F02E_BCCA_4517_ABC7_537FF4AEB67A_.wvu.PrintArea" localSheetId="5" hidden="1">'Sch-2'!$A$1:$E$21</definedName>
    <definedName name="Z_14D7F02E_BCCA_4517_ABC7_537FF4AEB67A_.wvu.PrintArea" localSheetId="6" hidden="1">'Sch-3'!$A$1:$D$29</definedName>
    <definedName name="Z_14D7F02E_BCCA_4517_ABC7_537FF4AEB67A_.wvu.PrintTitles" localSheetId="4" hidden="1">'Sch-1 '!$13:$16</definedName>
    <definedName name="Z_14D7F02E_BCCA_4517_ABC7_537FF4AEB67A_.wvu.PrintTitles" localSheetId="5" hidden="1">'Sch-2'!$3:$13</definedName>
    <definedName name="Z_14D7F02E_BCCA_4517_ABC7_537FF4AEB67A_.wvu.PrintTitles" localSheetId="6" hidden="1">'Sch-3'!$3:$13</definedName>
    <definedName name="Z_14D7F02E_BCCA_4517_ABC7_537FF4AEB67A_.wvu.Rows" localSheetId="4" hidden="1">'Sch-1 '!#REF!</definedName>
    <definedName name="Z_17F5C48B_526E_48D2_9F97_823D578F9893_.wvu.Cols" localSheetId="10" hidden="1">'Bid Form '!$G:$AO</definedName>
    <definedName name="Z_17F5C48B_526E_48D2_9F97_823D578F9893_.wvu.Cols" localSheetId="4" hidden="1">'Sch-1 '!$M:$U,'Sch-1 '!$AF:$AK</definedName>
    <definedName name="Z_17F5C48B_526E_48D2_9F97_823D578F9893_.wvu.Cols" localSheetId="5" hidden="1">'Sch-2'!$I:$P</definedName>
    <definedName name="Z_17F5C48B_526E_48D2_9F97_823D578F9893_.wvu.FilterData" localSheetId="4" hidden="1">'Sch-1 '!#REF!</definedName>
    <definedName name="Z_17F5C48B_526E_48D2_9F97_823D578F9893_.wvu.PrintArea" localSheetId="10" hidden="1">'Bid Form '!$A$1:$F$65</definedName>
    <definedName name="Z_17F5C48B_526E_48D2_9F97_823D578F9893_.wvu.PrintArea" localSheetId="8" hidden="1">'Entry Tax'!$A$1:$E$16</definedName>
    <definedName name="Z_17F5C48B_526E_48D2_9F97_823D578F9893_.wvu.PrintArea" localSheetId="2" hidden="1">Instructions!$A$1:$C$52</definedName>
    <definedName name="Z_17F5C48B_526E_48D2_9F97_823D578F9893_.wvu.PrintArea" localSheetId="3" hidden="1">'Names of Bidder'!$B$1:$D$34</definedName>
    <definedName name="Z_17F5C48B_526E_48D2_9F97_823D578F9893_.wvu.PrintArea" localSheetId="7" hidden="1">Octroi!$A$1:$E$16</definedName>
    <definedName name="Z_17F5C48B_526E_48D2_9F97_823D578F9893_.wvu.PrintArea" localSheetId="9" hidden="1">'Other Taxes &amp; Duties'!$A$1:$F$16</definedName>
    <definedName name="Z_17F5C48B_526E_48D2_9F97_823D578F9893_.wvu.PrintArea" localSheetId="13" hidden="1">'Q &amp; C'!$A$1:$F$38</definedName>
    <definedName name="Z_17F5C48B_526E_48D2_9F97_823D578F9893_.wvu.PrintArea" localSheetId="12" hidden="1">'Q &amp; C (2)'!$A$1:$F$44</definedName>
    <definedName name="Z_17F5C48B_526E_48D2_9F97_823D578F9893_.wvu.PrintArea" localSheetId="4" hidden="1">'Sch-1 '!$A$1:$L$21</definedName>
    <definedName name="Z_17F5C48B_526E_48D2_9F97_823D578F9893_.wvu.PrintArea" localSheetId="5" hidden="1">'Sch-2'!$A$1:$E$21</definedName>
    <definedName name="Z_17F5C48B_526E_48D2_9F97_823D578F9893_.wvu.PrintArea" localSheetId="6" hidden="1">'Sch-3'!$A$1:$D$28</definedName>
    <definedName name="Z_17F5C48B_526E_48D2_9F97_823D578F9893_.wvu.PrintTitles" localSheetId="4" hidden="1">'Sch-1 '!$13:$16</definedName>
    <definedName name="Z_17F5C48B_526E_48D2_9F97_823D578F9893_.wvu.PrintTitles" localSheetId="5" hidden="1">'Sch-2'!$3:$13</definedName>
    <definedName name="Z_17F5C48B_526E_48D2_9F97_823D578F9893_.wvu.PrintTitles" localSheetId="6" hidden="1">'Sch-3'!$3:$13</definedName>
    <definedName name="Z_17F5C48B_526E_48D2_9F97_823D578F9893_.wvu.Rows" localSheetId="1" hidden="1">Cover!$7:$7</definedName>
    <definedName name="Z_1C17CD43_623F_494D_A516_DE13D3E5AF44_.wvu.Cols" localSheetId="4" hidden="1">'Sch-1 '!$AF:$AK</definedName>
    <definedName name="Z_1C17CD43_623F_494D_A516_DE13D3E5AF44_.wvu.FilterData" localSheetId="4" hidden="1">'Sch-1 '!#REF!</definedName>
    <definedName name="Z_1C17CD43_623F_494D_A516_DE13D3E5AF44_.wvu.PrintArea" localSheetId="4" hidden="1">'Sch-1 '!$A$1:$L$21</definedName>
    <definedName name="Z_1C17CD43_623F_494D_A516_DE13D3E5AF44_.wvu.PrintTitles" localSheetId="4" hidden="1">'Sch-1 '!$13:$16</definedName>
    <definedName name="Z_223BC0FC_814D_40F0_9795_CE82A16FF3A5_.wvu.Cols" localSheetId="4" hidden="1">'Sch-1 '!$Q:$Z,'Sch-1 '!$AF:$AK</definedName>
    <definedName name="Z_223BC0FC_814D_40F0_9795_CE82A16FF3A5_.wvu.Cols" localSheetId="5" hidden="1">'Sch-2'!$I:$P</definedName>
    <definedName name="Z_223BC0FC_814D_40F0_9795_CE82A16FF3A5_.wvu.FilterData" localSheetId="4" hidden="1">'Sch-1 '!#REF!</definedName>
    <definedName name="Z_223BC0FC_814D_40F0_9795_CE82A16FF3A5_.wvu.PrintArea" localSheetId="10" hidden="1">'Bid Form '!$A$1:$F$65</definedName>
    <definedName name="Z_223BC0FC_814D_40F0_9795_CE82A16FF3A5_.wvu.PrintArea" localSheetId="8" hidden="1">'Entry Tax'!$A$1:$E$16</definedName>
    <definedName name="Z_223BC0FC_814D_40F0_9795_CE82A16FF3A5_.wvu.PrintArea" localSheetId="2" hidden="1">Instructions!$A$1:$C$52</definedName>
    <definedName name="Z_223BC0FC_814D_40F0_9795_CE82A16FF3A5_.wvu.PrintArea" localSheetId="3" hidden="1">'Names of Bidder'!$B$1:$D$34</definedName>
    <definedName name="Z_223BC0FC_814D_40F0_9795_CE82A16FF3A5_.wvu.PrintArea" localSheetId="7" hidden="1">Octroi!$A$1:$E$16</definedName>
    <definedName name="Z_223BC0FC_814D_40F0_9795_CE82A16FF3A5_.wvu.PrintArea" localSheetId="9" hidden="1">'Other Taxes &amp; Duties'!$A$1:$F$16</definedName>
    <definedName name="Z_223BC0FC_814D_40F0_9795_CE82A16FF3A5_.wvu.PrintArea" localSheetId="13" hidden="1">'Q &amp; C'!$A$1:$F$38</definedName>
    <definedName name="Z_223BC0FC_814D_40F0_9795_CE82A16FF3A5_.wvu.PrintArea" localSheetId="12" hidden="1">'Q &amp; C (2)'!$A$1:$F$44</definedName>
    <definedName name="Z_223BC0FC_814D_40F0_9795_CE82A16FF3A5_.wvu.PrintArea" localSheetId="4" hidden="1">'Sch-1 '!$A$1:$K$21</definedName>
    <definedName name="Z_223BC0FC_814D_40F0_9795_CE82A16FF3A5_.wvu.PrintArea" localSheetId="5" hidden="1">'Sch-2'!$A$1:$E$21</definedName>
    <definedName name="Z_223BC0FC_814D_40F0_9795_CE82A16FF3A5_.wvu.PrintArea" localSheetId="6" hidden="1">'Sch-3'!$A$1:$D$28</definedName>
    <definedName name="Z_223BC0FC_814D_40F0_9795_CE82A16FF3A5_.wvu.PrintTitles" localSheetId="4" hidden="1">'Sch-1 '!$13:$16</definedName>
    <definedName name="Z_223BC0FC_814D_40F0_9795_CE82A16FF3A5_.wvu.PrintTitles" localSheetId="5" hidden="1">'Sch-2'!$3:$13</definedName>
    <definedName name="Z_223BC0FC_814D_40F0_9795_CE82A16FF3A5_.wvu.PrintTitles" localSheetId="6" hidden="1">'Sch-3'!$3:$13</definedName>
    <definedName name="Z_223BC0FC_814D_40F0_9795_CE82A16FF3A5_.wvu.Rows" localSheetId="1" hidden="1">Cover!$7:$7</definedName>
    <definedName name="Z_27A45B7A_04F2_4516_B80B_5ED0825D4ED3_.wvu.Cols" localSheetId="4" hidden="1">'Sch-1 '!$Q:$Q,'Sch-1 '!$AF:$AK</definedName>
    <definedName name="Z_27A45B7A_04F2_4516_B80B_5ED0825D4ED3_.wvu.Cols" localSheetId="5" hidden="1">'Sch-2'!$I:$P</definedName>
    <definedName name="Z_27A45B7A_04F2_4516_B80B_5ED0825D4ED3_.wvu.FilterData" localSheetId="4" hidden="1">'Sch-1 '!#REF!</definedName>
    <definedName name="Z_27A45B7A_04F2_4516_B80B_5ED0825D4ED3_.wvu.PrintArea" localSheetId="10" hidden="1">'Bid Form '!$A$1:$F$65</definedName>
    <definedName name="Z_27A45B7A_04F2_4516_B80B_5ED0825D4ED3_.wvu.PrintArea" localSheetId="8" hidden="1">'Entry Tax'!$A$1:$E$16</definedName>
    <definedName name="Z_27A45B7A_04F2_4516_B80B_5ED0825D4ED3_.wvu.PrintArea" localSheetId="2" hidden="1">Instructions!$A$1:$C$52</definedName>
    <definedName name="Z_27A45B7A_04F2_4516_B80B_5ED0825D4ED3_.wvu.PrintArea" localSheetId="3" hidden="1">'Names of Bidder'!$B$1:$D$32</definedName>
    <definedName name="Z_27A45B7A_04F2_4516_B80B_5ED0825D4ED3_.wvu.PrintArea" localSheetId="7" hidden="1">Octroi!$A$1:$E$16</definedName>
    <definedName name="Z_27A45B7A_04F2_4516_B80B_5ED0825D4ED3_.wvu.PrintArea" localSheetId="9" hidden="1">'Other Taxes &amp; Duties'!$A$1:$F$16</definedName>
    <definedName name="Z_27A45B7A_04F2_4516_B80B_5ED0825D4ED3_.wvu.PrintArea" localSheetId="13" hidden="1">'Q &amp; C'!$A$1:$F$38</definedName>
    <definedName name="Z_27A45B7A_04F2_4516_B80B_5ED0825D4ED3_.wvu.PrintArea" localSheetId="12" hidden="1">'Q &amp; C (2)'!$A$1:$F$43</definedName>
    <definedName name="Z_27A45B7A_04F2_4516_B80B_5ED0825D4ED3_.wvu.PrintArea" localSheetId="4" hidden="1">'Sch-1 '!$A$1:$K$21</definedName>
    <definedName name="Z_27A45B7A_04F2_4516_B80B_5ED0825D4ED3_.wvu.PrintArea" localSheetId="5" hidden="1">'Sch-2'!$A$1:$E$21</definedName>
    <definedName name="Z_27A45B7A_04F2_4516_B80B_5ED0825D4ED3_.wvu.PrintArea" localSheetId="6" hidden="1">'Sch-3'!$A$1:$D$29</definedName>
    <definedName name="Z_27A45B7A_04F2_4516_B80B_5ED0825D4ED3_.wvu.PrintTitles" localSheetId="4" hidden="1">'Sch-1 '!$13:$16</definedName>
    <definedName name="Z_27A45B7A_04F2_4516_B80B_5ED0825D4ED3_.wvu.PrintTitles" localSheetId="5" hidden="1">'Sch-2'!$3:$13</definedName>
    <definedName name="Z_27A45B7A_04F2_4516_B80B_5ED0825D4ED3_.wvu.PrintTitles" localSheetId="6" hidden="1">'Sch-3'!$3:$13</definedName>
    <definedName name="Z_27A45B7A_04F2_4516_B80B_5ED0825D4ED3_.wvu.Rows" localSheetId="1" hidden="1">Cover!$7:$7</definedName>
    <definedName name="Z_3D662AA8_535D_445A_A535_5FFD33E1146F_.wvu.PrintArea" localSheetId="13" hidden="1">'Q &amp; C'!$A$1:$F$38</definedName>
    <definedName name="Z_3D662AA8_535D_445A_A535_5FFD33E1146F_.wvu.PrintArea" localSheetId="12" hidden="1">'Q &amp; C (2)'!$A$1:$F$43</definedName>
    <definedName name="Z_420F5FBD_E556_4311_8218_D9BF2725836B_.wvu.PrintArea" localSheetId="12" hidden="1">'Q &amp; C (2)'!$A$1:$F$43</definedName>
    <definedName name="Z_4AA1107B_A795_4744_B566_827168772C7A_.wvu.Cols" localSheetId="4" hidden="1">'Sch-1 '!$Q:$Z,'Sch-1 '!$AF:$AK</definedName>
    <definedName name="Z_4AA1107B_A795_4744_B566_827168772C7A_.wvu.Cols" localSheetId="5" hidden="1">'Sch-2'!$I:$P</definedName>
    <definedName name="Z_4AA1107B_A795_4744_B566_827168772C7A_.wvu.FilterData" localSheetId="4" hidden="1">'Sch-1 '!#REF!</definedName>
    <definedName name="Z_4AA1107B_A795_4744_B566_827168772C7A_.wvu.PrintArea" localSheetId="10" hidden="1">'Bid Form '!$A$1:$F$65</definedName>
    <definedName name="Z_4AA1107B_A795_4744_B566_827168772C7A_.wvu.PrintArea" localSheetId="8" hidden="1">'Entry Tax'!$A$1:$E$16</definedName>
    <definedName name="Z_4AA1107B_A795_4744_B566_827168772C7A_.wvu.PrintArea" localSheetId="2" hidden="1">Instructions!$A$1:$C$52</definedName>
    <definedName name="Z_4AA1107B_A795_4744_B566_827168772C7A_.wvu.PrintArea" localSheetId="3" hidden="1">'Names of Bidder'!$B$1:$D$34</definedName>
    <definedName name="Z_4AA1107B_A795_4744_B566_827168772C7A_.wvu.PrintArea" localSheetId="7" hidden="1">Octroi!$A$1:$E$16</definedName>
    <definedName name="Z_4AA1107B_A795_4744_B566_827168772C7A_.wvu.PrintArea" localSheetId="9" hidden="1">'Other Taxes &amp; Duties'!$A$1:$F$16</definedName>
    <definedName name="Z_4AA1107B_A795_4744_B566_827168772C7A_.wvu.PrintArea" localSheetId="13" hidden="1">'Q &amp; C'!$A$1:$F$38</definedName>
    <definedName name="Z_4AA1107B_A795_4744_B566_827168772C7A_.wvu.PrintArea" localSheetId="12" hidden="1">'Q &amp; C (2)'!$A$1:$F$44</definedName>
    <definedName name="Z_4AA1107B_A795_4744_B566_827168772C7A_.wvu.PrintArea" localSheetId="4" hidden="1">'Sch-1 '!$A$1:$K$21</definedName>
    <definedName name="Z_4AA1107B_A795_4744_B566_827168772C7A_.wvu.PrintArea" localSheetId="5" hidden="1">'Sch-2'!$A$1:$E$21</definedName>
    <definedName name="Z_4AA1107B_A795_4744_B566_827168772C7A_.wvu.PrintArea" localSheetId="6" hidden="1">'Sch-3'!$A$1:$D$28</definedName>
    <definedName name="Z_4AA1107B_A795_4744_B566_827168772C7A_.wvu.PrintTitles" localSheetId="4" hidden="1">'Sch-1 '!$13:$16</definedName>
    <definedName name="Z_4AA1107B_A795_4744_B566_827168772C7A_.wvu.PrintTitles" localSheetId="5" hidden="1">'Sch-2'!$3:$13</definedName>
    <definedName name="Z_4AA1107B_A795_4744_B566_827168772C7A_.wvu.PrintTitles" localSheetId="6" hidden="1">'Sch-3'!$3:$13</definedName>
    <definedName name="Z_4AA1107B_A795_4744_B566_827168772C7A_.wvu.Rows" localSheetId="1" hidden="1">Cover!$7:$7</definedName>
    <definedName name="Z_4F65FF32_EC61_4022_A399_2986D7B6B8B3_.wvu.Cols" localSheetId="10" hidden="1">'Bid Form '!$Z:$AJ</definedName>
    <definedName name="Z_4F65FF32_EC61_4022_A399_2986D7B6B8B3_.wvu.Cols" localSheetId="4" hidden="1">'Sch-1 '!$AF:$AK</definedName>
    <definedName name="Z_4F65FF32_EC61_4022_A399_2986D7B6B8B3_.wvu.Cols" localSheetId="5" hidden="1">'Sch-2'!$I:$P</definedName>
    <definedName name="Z_4F65FF32_EC61_4022_A399_2986D7B6B8B3_.wvu.PrintArea" localSheetId="10" hidden="1">'Bid Form '!$A$1:$F$65</definedName>
    <definedName name="Z_4F65FF32_EC61_4022_A399_2986D7B6B8B3_.wvu.PrintArea" localSheetId="8" hidden="1">'Entry Tax'!$A$1:$E$16</definedName>
    <definedName name="Z_4F65FF32_EC61_4022_A399_2986D7B6B8B3_.wvu.PrintArea" localSheetId="2" hidden="1">Instructions!$A$1:$C$52</definedName>
    <definedName name="Z_4F65FF32_EC61_4022_A399_2986D7B6B8B3_.wvu.PrintArea" localSheetId="3" hidden="1">'Names of Bidder'!$B$1:$D$32</definedName>
    <definedName name="Z_4F65FF32_EC61_4022_A399_2986D7B6B8B3_.wvu.PrintArea" localSheetId="7" hidden="1">Octroi!$A$1:$E$16</definedName>
    <definedName name="Z_4F65FF32_EC61_4022_A399_2986D7B6B8B3_.wvu.PrintArea" localSheetId="9" hidden="1">'Other Taxes &amp; Duties'!$A$1:$F$16</definedName>
    <definedName name="Z_4F65FF32_EC61_4022_A399_2986D7B6B8B3_.wvu.PrintArea" localSheetId="13" hidden="1">'Q &amp; C'!$A$1:$F$38</definedName>
    <definedName name="Z_4F65FF32_EC61_4022_A399_2986D7B6B8B3_.wvu.PrintArea" localSheetId="4" hidden="1">'Sch-1 '!$A$1:$K$16</definedName>
    <definedName name="Z_4F65FF32_EC61_4022_A399_2986D7B6B8B3_.wvu.PrintArea" localSheetId="5" hidden="1">'Sch-2'!$A$1:$E$21</definedName>
    <definedName name="Z_4F65FF32_EC61_4022_A399_2986D7B6B8B3_.wvu.PrintArea" localSheetId="6" hidden="1">'Sch-3'!$A$1:$D$29</definedName>
    <definedName name="Z_4F65FF32_EC61_4022_A399_2986D7B6B8B3_.wvu.PrintTitles" localSheetId="4" hidden="1">'Sch-1 '!$13:$16</definedName>
    <definedName name="Z_4F65FF32_EC61_4022_A399_2986D7B6B8B3_.wvu.PrintTitles" localSheetId="5" hidden="1">'Sch-2'!$3:$13</definedName>
    <definedName name="Z_4F65FF32_EC61_4022_A399_2986D7B6B8B3_.wvu.PrintTitles" localSheetId="6" hidden="1">'Sch-3'!$3:$13</definedName>
    <definedName name="Z_4F65FF32_EC61_4022_A399_2986D7B6B8B3_.wvu.Rows" localSheetId="4" hidden="1">'Sch-1 '!#REF!</definedName>
    <definedName name="Z_58D82F59_8CF6_455F_B9F4_081499FDF243_.wvu.PrintArea" localSheetId="8" hidden="1">'Entry Tax'!$A$1:$E$16</definedName>
    <definedName name="Z_58D82F59_8CF6_455F_B9F4_081499FDF243_.wvu.PrintArea" localSheetId="7" hidden="1">Octroi!$A$1:$E$16</definedName>
    <definedName name="Z_58D82F59_8CF6_455F_B9F4_081499FDF243_.wvu.PrintArea" localSheetId="9" hidden="1">'Other Taxes &amp; Duties'!$A$1:$F$16</definedName>
    <definedName name="Z_58D82F59_8CF6_455F_B9F4_081499FDF243_.wvu.PrintArea" localSheetId="12" hidden="1">'Q &amp; C (2)'!$A$1:$F$43</definedName>
    <definedName name="Z_59ACD8B6_730E_4199_8297_1160D2A0693D_.wvu.PrintArea" localSheetId="12" hidden="1">'Q &amp; C (2)'!$A$1:$F$43</definedName>
    <definedName name="Z_696D9240_6693_44E8_B9A4_2BFADD101EE2_.wvu.PrintArea" localSheetId="8" hidden="1">'Entry Tax'!$A$1:$E$16</definedName>
    <definedName name="Z_696D9240_6693_44E8_B9A4_2BFADD101EE2_.wvu.PrintArea" localSheetId="7" hidden="1">Octroi!$A$1:$E$16</definedName>
    <definedName name="Z_696D9240_6693_44E8_B9A4_2BFADD101EE2_.wvu.PrintArea" localSheetId="9" hidden="1">'Other Taxes &amp; Duties'!$A$1:$F$16</definedName>
    <definedName name="Z_696D9240_6693_44E8_B9A4_2BFADD101EE2_.wvu.PrintArea" localSheetId="12" hidden="1">'Q &amp; C (2)'!$A$1:$F$43</definedName>
    <definedName name="Z_6E345679_47E0_4044_94F8_40B7719CE719_.wvu.PrintArea" localSheetId="12" hidden="1">'Q &amp; C (2)'!$A$1:$F$43</definedName>
    <definedName name="Z_7043F04C_1FA3_449D_BEB8_4AC08DF68A5A_.wvu.Cols" localSheetId="5" hidden="1">'Sch-2'!$I:$P</definedName>
    <definedName name="Z_7043F04C_1FA3_449D_BEB8_4AC08DF68A5A_.wvu.PrintArea" localSheetId="10" hidden="1">'Bid Form '!$A$1:$F$63</definedName>
    <definedName name="Z_7043F04C_1FA3_449D_BEB8_4AC08DF68A5A_.wvu.PrintArea" localSheetId="8" hidden="1">'Entry Tax'!$A$1:$E$16</definedName>
    <definedName name="Z_7043F04C_1FA3_449D_BEB8_4AC08DF68A5A_.wvu.PrintArea" localSheetId="2" hidden="1">Instructions!$A$1:$C$52</definedName>
    <definedName name="Z_7043F04C_1FA3_449D_BEB8_4AC08DF68A5A_.wvu.PrintArea" localSheetId="3" hidden="1">'Names of Bidder'!$B$1:$D$34</definedName>
    <definedName name="Z_7043F04C_1FA3_449D_BEB8_4AC08DF68A5A_.wvu.PrintArea" localSheetId="7" hidden="1">Octroi!$A$1:$E$16</definedName>
    <definedName name="Z_7043F04C_1FA3_449D_BEB8_4AC08DF68A5A_.wvu.PrintArea" localSheetId="9" hidden="1">'Other Taxes &amp; Duties'!$A$1:$F$16</definedName>
    <definedName name="Z_7043F04C_1FA3_449D_BEB8_4AC08DF68A5A_.wvu.PrintArea" localSheetId="13" hidden="1">'Q &amp; C'!$A$1:$F$38</definedName>
    <definedName name="Z_7043F04C_1FA3_449D_BEB8_4AC08DF68A5A_.wvu.PrintArea" localSheetId="12" hidden="1">'Q &amp; C (2)'!$A$1:$F$44</definedName>
    <definedName name="Z_7043F04C_1FA3_449D_BEB8_4AC08DF68A5A_.wvu.PrintArea" localSheetId="5" hidden="1">'Sch-2'!$A$1:$E$21</definedName>
    <definedName name="Z_7043F04C_1FA3_449D_BEB8_4AC08DF68A5A_.wvu.PrintArea" localSheetId="6" hidden="1">'Sch-3'!$A$1:$D$28</definedName>
    <definedName name="Z_7043F04C_1FA3_449D_BEB8_4AC08DF68A5A_.wvu.PrintTitles" localSheetId="5" hidden="1">'Sch-2'!$3:$13</definedName>
    <definedName name="Z_7043F04C_1FA3_449D_BEB8_4AC08DF68A5A_.wvu.PrintTitles" localSheetId="6" hidden="1">'Sch-3'!$3:$13</definedName>
    <definedName name="Z_7043F04C_1FA3_449D_BEB8_4AC08DF68A5A_.wvu.Rows" localSheetId="10" hidden="1">'Bid Form '!$22:$23,'Bid Form '!$26:$26,'Bid Form '!$37:$37</definedName>
    <definedName name="Z_7043F04C_1FA3_449D_BEB8_4AC08DF68A5A_.wvu.Rows" localSheetId="1" hidden="1">Cover!$7:$7</definedName>
    <definedName name="Z_7043F04C_1FA3_449D_BEB8_4AC08DF68A5A_.wvu.Rows" localSheetId="3" hidden="1">'Names of Bidder'!$6:$6</definedName>
    <definedName name="Z_7043F04C_1FA3_449D_BEB8_4AC08DF68A5A_.wvu.Rows" localSheetId="6" hidden="1">'Sch-3'!$16:$19,'Sch-3'!$22:$23</definedName>
    <definedName name="Z_7487ED9F_BBED_4B2A_9631_22F1A430946B_.wvu.Cols" localSheetId="4" hidden="1">'Sch-1 '!$Q:$Z,'Sch-1 '!$AF:$AK</definedName>
    <definedName name="Z_7487ED9F_BBED_4B2A_9631_22F1A430946B_.wvu.Cols" localSheetId="5" hidden="1">'Sch-2'!$I:$P</definedName>
    <definedName name="Z_7487ED9F_BBED_4B2A_9631_22F1A430946B_.wvu.FilterData" localSheetId="4" hidden="1">'Sch-1 '!#REF!</definedName>
    <definedName name="Z_7487ED9F_BBED_4B2A_9631_22F1A430946B_.wvu.PrintArea" localSheetId="10" hidden="1">'Bid Form '!$A$1:$F$65</definedName>
    <definedName name="Z_7487ED9F_BBED_4B2A_9631_22F1A430946B_.wvu.PrintArea" localSheetId="8" hidden="1">'Entry Tax'!$A$1:$E$16</definedName>
    <definedName name="Z_7487ED9F_BBED_4B2A_9631_22F1A430946B_.wvu.PrintArea" localSheetId="2" hidden="1">Instructions!$A$1:$C$52</definedName>
    <definedName name="Z_7487ED9F_BBED_4B2A_9631_22F1A430946B_.wvu.PrintArea" localSheetId="3" hidden="1">'Names of Bidder'!$B$1:$D$34</definedName>
    <definedName name="Z_7487ED9F_BBED_4B2A_9631_22F1A430946B_.wvu.PrintArea" localSheetId="7" hidden="1">Octroi!$A$1:$E$16</definedName>
    <definedName name="Z_7487ED9F_BBED_4B2A_9631_22F1A430946B_.wvu.PrintArea" localSheetId="9" hidden="1">'Other Taxes &amp; Duties'!$A$1:$F$16</definedName>
    <definedName name="Z_7487ED9F_BBED_4B2A_9631_22F1A430946B_.wvu.PrintArea" localSheetId="13" hidden="1">'Q &amp; C'!$A$1:$F$38</definedName>
    <definedName name="Z_7487ED9F_BBED_4B2A_9631_22F1A430946B_.wvu.PrintArea" localSheetId="12" hidden="1">'Q &amp; C (2)'!$A$1:$F$44</definedName>
    <definedName name="Z_7487ED9F_BBED_4B2A_9631_22F1A430946B_.wvu.PrintArea" localSheetId="4" hidden="1">'Sch-1 '!$A$1:$K$21</definedName>
    <definedName name="Z_7487ED9F_BBED_4B2A_9631_22F1A430946B_.wvu.PrintArea" localSheetId="5" hidden="1">'Sch-2'!$A$1:$E$21</definedName>
    <definedName name="Z_7487ED9F_BBED_4B2A_9631_22F1A430946B_.wvu.PrintArea" localSheetId="6" hidden="1">'Sch-3'!$A$1:$D$28</definedName>
    <definedName name="Z_7487ED9F_BBED_4B2A_9631_22F1A430946B_.wvu.PrintTitles" localSheetId="4" hidden="1">'Sch-1 '!$13:$16</definedName>
    <definedName name="Z_7487ED9F_BBED_4B2A_9631_22F1A430946B_.wvu.PrintTitles" localSheetId="5" hidden="1">'Sch-2'!$3:$13</definedName>
    <definedName name="Z_7487ED9F_BBED_4B2A_9631_22F1A430946B_.wvu.PrintTitles" localSheetId="6" hidden="1">'Sch-3'!$3:$13</definedName>
    <definedName name="Z_7487ED9F_BBED_4B2A_9631_22F1A430946B_.wvu.Rows" localSheetId="1" hidden="1">Cover!$7:$7</definedName>
    <definedName name="Z_75D87FDD_0292_4E5A_8E8F_63018B009393_.wvu.Cols" localSheetId="4" hidden="1">'Sch-1 '!$AF:$AK</definedName>
    <definedName name="Z_75D87FDD_0292_4E5A_8E8F_63018B009393_.wvu.Cols" localSheetId="5" hidden="1">'Sch-2'!$I:$P</definedName>
    <definedName name="Z_75D87FDD_0292_4E5A_8E8F_63018B009393_.wvu.FilterData" localSheetId="4" hidden="1">'Sch-1 '!#REF!</definedName>
    <definedName name="Z_75D87FDD_0292_4E5A_8E8F_63018B009393_.wvu.PrintArea" localSheetId="10" hidden="1">'Bid Form '!$A$1:$F$63</definedName>
    <definedName name="Z_75D87FDD_0292_4E5A_8E8F_63018B009393_.wvu.PrintArea" localSheetId="8" hidden="1">'Entry Tax'!$A$1:$E$16</definedName>
    <definedName name="Z_75D87FDD_0292_4E5A_8E8F_63018B009393_.wvu.PrintArea" localSheetId="2" hidden="1">Instructions!$A$1:$C$52</definedName>
    <definedName name="Z_75D87FDD_0292_4E5A_8E8F_63018B009393_.wvu.PrintArea" localSheetId="3" hidden="1">'Names of Bidder'!$B$1:$D$34</definedName>
    <definedName name="Z_75D87FDD_0292_4E5A_8E8F_63018B009393_.wvu.PrintArea" localSheetId="7" hidden="1">Octroi!$A$1:$E$16</definedName>
    <definedName name="Z_75D87FDD_0292_4E5A_8E8F_63018B009393_.wvu.PrintArea" localSheetId="9" hidden="1">'Other Taxes &amp; Duties'!$A$1:$F$16</definedName>
    <definedName name="Z_75D87FDD_0292_4E5A_8E8F_63018B009393_.wvu.PrintArea" localSheetId="13" hidden="1">'Q &amp; C'!$A$1:$F$38</definedName>
    <definedName name="Z_75D87FDD_0292_4E5A_8E8F_63018B009393_.wvu.PrintArea" localSheetId="12" hidden="1">'Q &amp; C (2)'!$A$1:$F$44</definedName>
    <definedName name="Z_75D87FDD_0292_4E5A_8E8F_63018B009393_.wvu.PrintArea" localSheetId="4" hidden="1">'Sch-1 '!$A$1:$L$21</definedName>
    <definedName name="Z_75D87FDD_0292_4E5A_8E8F_63018B009393_.wvu.PrintArea" localSheetId="5" hidden="1">'Sch-2'!$A$1:$E$21</definedName>
    <definedName name="Z_75D87FDD_0292_4E5A_8E8F_63018B009393_.wvu.PrintArea" localSheetId="6" hidden="1">'Sch-3'!$A$1:$D$28</definedName>
    <definedName name="Z_75D87FDD_0292_4E5A_8E8F_63018B009393_.wvu.PrintTitles" localSheetId="4" hidden="1">'Sch-1 '!$13:$16</definedName>
    <definedName name="Z_75D87FDD_0292_4E5A_8E8F_63018B009393_.wvu.PrintTitles" localSheetId="5" hidden="1">'Sch-2'!$3:$13</definedName>
    <definedName name="Z_75D87FDD_0292_4E5A_8E8F_63018B009393_.wvu.PrintTitles" localSheetId="6" hidden="1">'Sch-3'!$3:$13</definedName>
    <definedName name="Z_75D87FDD_0292_4E5A_8E8F_63018B009393_.wvu.Rows" localSheetId="10" hidden="1">'Bid Form '!$22:$23,'Bid Form '!$26:$26,'Bid Form '!$37:$37</definedName>
    <definedName name="Z_75D87FDD_0292_4E5A_8E8F_63018B009393_.wvu.Rows" localSheetId="1" hidden="1">Cover!$7:$7</definedName>
    <definedName name="Z_75D87FDD_0292_4E5A_8E8F_63018B009393_.wvu.Rows" localSheetId="2" hidden="1">Instructions!$15:$17,Instructions!$24:$24,Instructions!$26:$26,Instructions!$30:$34,Instructions!$40:$42</definedName>
    <definedName name="Z_75D87FDD_0292_4E5A_8E8F_63018B009393_.wvu.Rows" localSheetId="3" hidden="1">'Names of Bidder'!$6:$6</definedName>
    <definedName name="Z_75D87FDD_0292_4E5A_8E8F_63018B009393_.wvu.Rows" localSheetId="5" hidden="1">'Sch-2'!$16:$17</definedName>
    <definedName name="Z_75D87FDD_0292_4E5A_8E8F_63018B009393_.wvu.Rows" localSheetId="6" hidden="1">'Sch-3'!$18:$19,'Sch-3'!$22:$23</definedName>
    <definedName name="Z_7F1A5DE7_1043_4C11_AB2C_CC6BC6A0F482_.wvu.Cols" localSheetId="10" hidden="1">'Bid Form '!$G:$AO</definedName>
    <definedName name="Z_7F1A5DE7_1043_4C11_AB2C_CC6BC6A0F482_.wvu.Cols" localSheetId="5" hidden="1">'Sch-2'!$I:$P</definedName>
    <definedName name="Z_7F1A5DE7_1043_4C11_AB2C_CC6BC6A0F482_.wvu.PrintArea" localSheetId="10" hidden="1">'Bid Form '!$A$1:$F$65</definedName>
    <definedName name="Z_7F1A5DE7_1043_4C11_AB2C_CC6BC6A0F482_.wvu.PrintArea" localSheetId="8" hidden="1">'Entry Tax'!$A$1:$E$16</definedName>
    <definedName name="Z_7F1A5DE7_1043_4C11_AB2C_CC6BC6A0F482_.wvu.PrintArea" localSheetId="2" hidden="1">Instructions!$A$1:$C$52</definedName>
    <definedName name="Z_7F1A5DE7_1043_4C11_AB2C_CC6BC6A0F482_.wvu.PrintArea" localSheetId="3" hidden="1">'Names of Bidder'!$B$1:$D$34</definedName>
    <definedName name="Z_7F1A5DE7_1043_4C11_AB2C_CC6BC6A0F482_.wvu.PrintArea" localSheetId="7" hidden="1">Octroi!$A$1:$E$16</definedName>
    <definedName name="Z_7F1A5DE7_1043_4C11_AB2C_CC6BC6A0F482_.wvu.PrintArea" localSheetId="9" hidden="1">'Other Taxes &amp; Duties'!$A$1:$F$16</definedName>
    <definedName name="Z_7F1A5DE7_1043_4C11_AB2C_CC6BC6A0F482_.wvu.PrintArea" localSheetId="13" hidden="1">'Q &amp; C'!$A$1:$F$38</definedName>
    <definedName name="Z_7F1A5DE7_1043_4C11_AB2C_CC6BC6A0F482_.wvu.PrintArea" localSheetId="12" hidden="1">'Q &amp; C (2)'!$A$1:$F$44</definedName>
    <definedName name="Z_7F1A5DE7_1043_4C11_AB2C_CC6BC6A0F482_.wvu.PrintArea" localSheetId="5" hidden="1">'Sch-2'!$A$1:$E$21</definedName>
    <definedName name="Z_7F1A5DE7_1043_4C11_AB2C_CC6BC6A0F482_.wvu.PrintArea" localSheetId="6" hidden="1">'Sch-3'!$A$1:$D$28</definedName>
    <definedName name="Z_7F1A5DE7_1043_4C11_AB2C_CC6BC6A0F482_.wvu.PrintTitles" localSheetId="5" hidden="1">'Sch-2'!$3:$13</definedName>
    <definedName name="Z_7F1A5DE7_1043_4C11_AB2C_CC6BC6A0F482_.wvu.PrintTitles" localSheetId="6" hidden="1">'Sch-3'!$3:$13</definedName>
    <definedName name="Z_7F1A5DE7_1043_4C11_AB2C_CC6BC6A0F482_.wvu.Rows" localSheetId="1" hidden="1">Cover!$7:$7</definedName>
    <definedName name="Z_86B8F583_1D80_4706_A303_30286C17F3DF_.wvu.Cols" localSheetId="4" hidden="1">'Sch-1 '!$AF:$AK</definedName>
    <definedName name="Z_86B8F583_1D80_4706_A303_30286C17F3DF_.wvu.FilterData" localSheetId="4" hidden="1">'Sch-1 '!#REF!</definedName>
    <definedName name="Z_86B8F583_1D80_4706_A303_30286C17F3DF_.wvu.PrintArea" localSheetId="4" hidden="1">'Sch-1 '!$A$1:$L$21</definedName>
    <definedName name="Z_86B8F583_1D80_4706_A303_30286C17F3DF_.wvu.PrintTitles" localSheetId="4" hidden="1">'Sch-1 '!$13:$16</definedName>
    <definedName name="Z_A7DBDDEF_9245_44C6_9EBF_032DB6E1C0A2_.wvu.Cols" localSheetId="4" hidden="1">'Sch-1 '!$Q:$Z,'Sch-1 '!$AF:$AK</definedName>
    <definedName name="Z_A7DBDDEF_9245_44C6_9EBF_032DB6E1C0A2_.wvu.Cols" localSheetId="5" hidden="1">'Sch-2'!$I:$P</definedName>
    <definedName name="Z_A7DBDDEF_9245_44C6_9EBF_032DB6E1C0A2_.wvu.FilterData" localSheetId="4" hidden="1">'Sch-1 '!#REF!</definedName>
    <definedName name="Z_A7DBDDEF_9245_44C6_9EBF_032DB6E1C0A2_.wvu.PrintArea" localSheetId="10" hidden="1">'Bid Form '!$A$1:$F$65</definedName>
    <definedName name="Z_A7DBDDEF_9245_44C6_9EBF_032DB6E1C0A2_.wvu.PrintArea" localSheetId="8" hidden="1">'Entry Tax'!$A$1:$E$16</definedName>
    <definedName name="Z_A7DBDDEF_9245_44C6_9EBF_032DB6E1C0A2_.wvu.PrintArea" localSheetId="2" hidden="1">Instructions!$A$1:$C$52</definedName>
    <definedName name="Z_A7DBDDEF_9245_44C6_9EBF_032DB6E1C0A2_.wvu.PrintArea" localSheetId="3" hidden="1">'Names of Bidder'!$B$1:$D$34</definedName>
    <definedName name="Z_A7DBDDEF_9245_44C6_9EBF_032DB6E1C0A2_.wvu.PrintArea" localSheetId="7" hidden="1">Octroi!$A$1:$E$16</definedName>
    <definedName name="Z_A7DBDDEF_9245_44C6_9EBF_032DB6E1C0A2_.wvu.PrintArea" localSheetId="9" hidden="1">'Other Taxes &amp; Duties'!$A$1:$F$16</definedName>
    <definedName name="Z_A7DBDDEF_9245_44C6_9EBF_032DB6E1C0A2_.wvu.PrintArea" localSheetId="13" hidden="1">'Q &amp; C'!$A$1:$F$38</definedName>
    <definedName name="Z_A7DBDDEF_9245_44C6_9EBF_032DB6E1C0A2_.wvu.PrintArea" localSheetId="12" hidden="1">'Q &amp; C (2)'!$A$1:$F$44</definedName>
    <definedName name="Z_A7DBDDEF_9245_44C6_9EBF_032DB6E1C0A2_.wvu.PrintArea" localSheetId="4" hidden="1">'Sch-1 '!$A$1:$K$21</definedName>
    <definedName name="Z_A7DBDDEF_9245_44C6_9EBF_032DB6E1C0A2_.wvu.PrintArea" localSheetId="5" hidden="1">'Sch-2'!$A$1:$E$21</definedName>
    <definedName name="Z_A7DBDDEF_9245_44C6_9EBF_032DB6E1C0A2_.wvu.PrintArea" localSheetId="6" hidden="1">'Sch-3'!$A$1:$D$28</definedName>
    <definedName name="Z_A7DBDDEF_9245_44C6_9EBF_032DB6E1C0A2_.wvu.PrintTitles" localSheetId="4" hidden="1">'Sch-1 '!$13:$16</definedName>
    <definedName name="Z_A7DBDDEF_9245_44C6_9EBF_032DB6E1C0A2_.wvu.PrintTitles" localSheetId="5" hidden="1">'Sch-2'!$3:$13</definedName>
    <definedName name="Z_A7DBDDEF_9245_44C6_9EBF_032DB6E1C0A2_.wvu.PrintTitles" localSheetId="6" hidden="1">'Sch-3'!$3:$13</definedName>
    <definedName name="Z_A7DBDDEF_9245_44C6_9EBF_032DB6E1C0A2_.wvu.Rows" localSheetId="1" hidden="1">Cover!$7:$7</definedName>
    <definedName name="Z_A7DBDDEF_9245_44C6_9EBF_032DB6E1C0A2_.wvu.Rows" localSheetId="4" hidden="1">'Sch-1 '!#REF!,'Sch-1 '!#REF!,'Sch-1 '!#REF!,'Sch-1 '!#REF!</definedName>
    <definedName name="Z_B23AD343_29DA_4CE0_BD10_47BF44F3782F_.wvu.Cols" localSheetId="4" hidden="1">'Sch-1 '!$Q:$Z,'Sch-1 '!$AF:$AK</definedName>
    <definedName name="Z_B23AD343_29DA_4CE0_BD10_47BF44F3782F_.wvu.Cols" localSheetId="5" hidden="1">'Sch-2'!$I:$P</definedName>
    <definedName name="Z_B23AD343_29DA_4CE0_BD10_47BF44F3782F_.wvu.FilterData" localSheetId="4" hidden="1">'Sch-1 '!#REF!</definedName>
    <definedName name="Z_B23AD343_29DA_4CE0_BD10_47BF44F3782F_.wvu.PrintArea" localSheetId="10" hidden="1">'Bid Form '!$A$1:$F$65</definedName>
    <definedName name="Z_B23AD343_29DA_4CE0_BD10_47BF44F3782F_.wvu.PrintArea" localSheetId="8" hidden="1">'Entry Tax'!$A$1:$E$16</definedName>
    <definedName name="Z_B23AD343_29DA_4CE0_BD10_47BF44F3782F_.wvu.PrintArea" localSheetId="2" hidden="1">Instructions!$A$1:$C$52</definedName>
    <definedName name="Z_B23AD343_29DA_4CE0_BD10_47BF44F3782F_.wvu.PrintArea" localSheetId="3" hidden="1">'Names of Bidder'!$B$1:$D$32</definedName>
    <definedName name="Z_B23AD343_29DA_4CE0_BD10_47BF44F3782F_.wvu.PrintArea" localSheetId="7" hidden="1">Octroi!$A$1:$E$16</definedName>
    <definedName name="Z_B23AD343_29DA_4CE0_BD10_47BF44F3782F_.wvu.PrintArea" localSheetId="9" hidden="1">'Other Taxes &amp; Duties'!$A$1:$F$16</definedName>
    <definedName name="Z_B23AD343_29DA_4CE0_BD10_47BF44F3782F_.wvu.PrintArea" localSheetId="13" hidden="1">'Q &amp; C'!$A$1:$F$38</definedName>
    <definedName name="Z_B23AD343_29DA_4CE0_BD10_47BF44F3782F_.wvu.PrintArea" localSheetId="12" hidden="1">'Q &amp; C (2)'!$A$1:$F$44</definedName>
    <definedName name="Z_B23AD343_29DA_4CE0_BD10_47BF44F3782F_.wvu.PrintArea" localSheetId="4" hidden="1">'Sch-1 '!$A$1:$K$21</definedName>
    <definedName name="Z_B23AD343_29DA_4CE0_BD10_47BF44F3782F_.wvu.PrintArea" localSheetId="5" hidden="1">'Sch-2'!$A$1:$E$21</definedName>
    <definedName name="Z_B23AD343_29DA_4CE0_BD10_47BF44F3782F_.wvu.PrintArea" localSheetId="6" hidden="1">'Sch-3'!$A$1:$D$29</definedName>
    <definedName name="Z_B23AD343_29DA_4CE0_BD10_47BF44F3782F_.wvu.PrintTitles" localSheetId="4" hidden="1">'Sch-1 '!$13:$16</definedName>
    <definedName name="Z_B23AD343_29DA_4CE0_BD10_47BF44F3782F_.wvu.PrintTitles" localSheetId="5" hidden="1">'Sch-2'!$3:$13</definedName>
    <definedName name="Z_B23AD343_29DA_4CE0_BD10_47BF44F3782F_.wvu.PrintTitles" localSheetId="6" hidden="1">'Sch-3'!$3:$13</definedName>
    <definedName name="Z_B23AD343_29DA_4CE0_BD10_47BF44F3782F_.wvu.Rows" localSheetId="1" hidden="1">Cover!$7:$7</definedName>
    <definedName name="Z_B3CE7B10_A914_4559_A6DA_AED8C22AFD6D_.wvu.Cols" localSheetId="4" hidden="1">'Sch-1 '!$Q:$Z,'Sch-1 '!$AF:$AK</definedName>
    <definedName name="Z_B3CE7B10_A914_4559_A6DA_AED8C22AFD6D_.wvu.Cols" localSheetId="5" hidden="1">'Sch-2'!$I:$P</definedName>
    <definedName name="Z_B3CE7B10_A914_4559_A6DA_AED8C22AFD6D_.wvu.FilterData" localSheetId="4" hidden="1">'Sch-1 '!#REF!</definedName>
    <definedName name="Z_B3CE7B10_A914_4559_A6DA_AED8C22AFD6D_.wvu.PrintArea" localSheetId="10" hidden="1">'Bid Form '!$A$1:$F$65</definedName>
    <definedName name="Z_B3CE7B10_A914_4559_A6DA_AED8C22AFD6D_.wvu.PrintArea" localSheetId="8" hidden="1">'Entry Tax'!$A$1:$E$16</definedName>
    <definedName name="Z_B3CE7B10_A914_4559_A6DA_AED8C22AFD6D_.wvu.PrintArea" localSheetId="2" hidden="1">Instructions!$A$1:$C$52</definedName>
    <definedName name="Z_B3CE7B10_A914_4559_A6DA_AED8C22AFD6D_.wvu.PrintArea" localSheetId="3" hidden="1">'Names of Bidder'!$B$1:$D$34</definedName>
    <definedName name="Z_B3CE7B10_A914_4559_A6DA_AED8C22AFD6D_.wvu.PrintArea" localSheetId="7" hidden="1">Octroi!$A$1:$E$16</definedName>
    <definedName name="Z_B3CE7B10_A914_4559_A6DA_AED8C22AFD6D_.wvu.PrintArea" localSheetId="9" hidden="1">'Other Taxes &amp; Duties'!$A$1:$F$16</definedName>
    <definedName name="Z_B3CE7B10_A914_4559_A6DA_AED8C22AFD6D_.wvu.PrintArea" localSheetId="13" hidden="1">'Q &amp; C'!$A$1:$F$38</definedName>
    <definedName name="Z_B3CE7B10_A914_4559_A6DA_AED8C22AFD6D_.wvu.PrintArea" localSheetId="12" hidden="1">'Q &amp; C (2)'!$A$1:$F$44</definedName>
    <definedName name="Z_B3CE7B10_A914_4559_A6DA_AED8C22AFD6D_.wvu.PrintArea" localSheetId="4" hidden="1">'Sch-1 '!$A$1:$K$21</definedName>
    <definedName name="Z_B3CE7B10_A914_4559_A6DA_AED8C22AFD6D_.wvu.PrintArea" localSheetId="5" hidden="1">'Sch-2'!$A$1:$E$21</definedName>
    <definedName name="Z_B3CE7B10_A914_4559_A6DA_AED8C22AFD6D_.wvu.PrintArea" localSheetId="6" hidden="1">'Sch-3'!$A$1:$D$28</definedName>
    <definedName name="Z_B3CE7B10_A914_4559_A6DA_AED8C22AFD6D_.wvu.PrintTitles" localSheetId="4" hidden="1">'Sch-1 '!$13:$16</definedName>
    <definedName name="Z_B3CE7B10_A914_4559_A6DA_AED8C22AFD6D_.wvu.PrintTitles" localSheetId="5" hidden="1">'Sch-2'!$3:$13</definedName>
    <definedName name="Z_B3CE7B10_A914_4559_A6DA_AED8C22AFD6D_.wvu.PrintTitles" localSheetId="6" hidden="1">'Sch-3'!$3:$13</definedName>
    <definedName name="Z_B3CE7B10_A914_4559_A6DA_AED8C22AFD6D_.wvu.Rows" localSheetId="1" hidden="1">Cover!$7:$7</definedName>
    <definedName name="Z_B48B8B4C_A880_453D_8729_90D004BEF0DB_.wvu.Cols" localSheetId="4" hidden="1">'Sch-1 '!$AF:$AK</definedName>
    <definedName name="Z_B48B8B4C_A880_453D_8729_90D004BEF0DB_.wvu.Cols" localSheetId="5" hidden="1">'Sch-2'!$I:$P</definedName>
    <definedName name="Z_B48B8B4C_A880_453D_8729_90D004BEF0DB_.wvu.FilterData" localSheetId="4" hidden="1">'Sch-1 '!#REF!</definedName>
    <definedName name="Z_B48B8B4C_A880_453D_8729_90D004BEF0DB_.wvu.PrintArea" localSheetId="10" hidden="1">'Bid Form '!$A$1:$F$63</definedName>
    <definedName name="Z_B48B8B4C_A880_453D_8729_90D004BEF0DB_.wvu.PrintArea" localSheetId="8" hidden="1">'Entry Tax'!$A$1:$E$16</definedName>
    <definedName name="Z_B48B8B4C_A880_453D_8729_90D004BEF0DB_.wvu.PrintArea" localSheetId="2" hidden="1">Instructions!$A$1:$C$52</definedName>
    <definedName name="Z_B48B8B4C_A880_453D_8729_90D004BEF0DB_.wvu.PrintArea" localSheetId="3" hidden="1">'Names of Bidder'!$B$1:$D$34</definedName>
    <definedName name="Z_B48B8B4C_A880_453D_8729_90D004BEF0DB_.wvu.PrintArea" localSheetId="7" hidden="1">Octroi!$A$1:$E$16</definedName>
    <definedName name="Z_B48B8B4C_A880_453D_8729_90D004BEF0DB_.wvu.PrintArea" localSheetId="9" hidden="1">'Other Taxes &amp; Duties'!$A$1:$F$16</definedName>
    <definedName name="Z_B48B8B4C_A880_453D_8729_90D004BEF0DB_.wvu.PrintArea" localSheetId="13" hidden="1">'Q &amp; C'!$A$1:$F$38</definedName>
    <definedName name="Z_B48B8B4C_A880_453D_8729_90D004BEF0DB_.wvu.PrintArea" localSheetId="12" hidden="1">'Q &amp; C (2)'!$A$1:$F$44</definedName>
    <definedName name="Z_B48B8B4C_A880_453D_8729_90D004BEF0DB_.wvu.PrintArea" localSheetId="4" hidden="1">'Sch-1 '!$A$1:$L$21</definedName>
    <definedName name="Z_B48B8B4C_A880_453D_8729_90D004BEF0DB_.wvu.PrintArea" localSheetId="5" hidden="1">'Sch-2'!$A$1:$E$21</definedName>
    <definedName name="Z_B48B8B4C_A880_453D_8729_90D004BEF0DB_.wvu.PrintArea" localSheetId="6" hidden="1">'Sch-3'!$A$1:$D$28</definedName>
    <definedName name="Z_B48B8B4C_A880_453D_8729_90D004BEF0DB_.wvu.PrintTitles" localSheetId="4" hidden="1">'Sch-1 '!$13:$16</definedName>
    <definedName name="Z_B48B8B4C_A880_453D_8729_90D004BEF0DB_.wvu.PrintTitles" localSheetId="5" hidden="1">'Sch-2'!$3:$13</definedName>
    <definedName name="Z_B48B8B4C_A880_453D_8729_90D004BEF0DB_.wvu.PrintTitles" localSheetId="6" hidden="1">'Sch-3'!$3:$13</definedName>
    <definedName name="Z_B48B8B4C_A880_453D_8729_90D004BEF0DB_.wvu.Rows" localSheetId="10" hidden="1">'Bid Form '!$22:$23,'Bid Form '!$26:$26,'Bid Form '!$37:$37</definedName>
    <definedName name="Z_B48B8B4C_A880_453D_8729_90D004BEF0DB_.wvu.Rows" localSheetId="1" hidden="1">Cover!$7:$7</definedName>
    <definedName name="Z_B48B8B4C_A880_453D_8729_90D004BEF0DB_.wvu.Rows" localSheetId="2" hidden="1">Instructions!$15:$17,Instructions!$24:$24,Instructions!$26:$26,Instructions!$30:$34,Instructions!$40:$42</definedName>
    <definedName name="Z_B48B8B4C_A880_453D_8729_90D004BEF0DB_.wvu.Rows" localSheetId="3" hidden="1">'Names of Bidder'!$6:$6</definedName>
    <definedName name="Z_B48B8B4C_A880_453D_8729_90D004BEF0DB_.wvu.Rows" localSheetId="5" hidden="1">'Sch-2'!$16:$17</definedName>
    <definedName name="Z_B48B8B4C_A880_453D_8729_90D004BEF0DB_.wvu.Rows" localSheetId="6" hidden="1">'Sch-3'!$18:$19,'Sch-3'!$22:$23</definedName>
    <definedName name="Z_B835C05C_B615_4DCB_982D_4519616B3CD8_.wvu.Cols" localSheetId="4" hidden="1">'Sch-1 '!$Q:$Z,'Sch-1 '!$AF:$AK</definedName>
    <definedName name="Z_B835C05C_B615_4DCB_982D_4519616B3CD8_.wvu.Cols" localSheetId="5" hidden="1">'Sch-2'!$I:$P</definedName>
    <definedName name="Z_B835C05C_B615_4DCB_982D_4519616B3CD8_.wvu.FilterData" localSheetId="4" hidden="1">'Sch-1 '!#REF!</definedName>
    <definedName name="Z_B835C05C_B615_4DCB_982D_4519616B3CD8_.wvu.PrintArea" localSheetId="10" hidden="1">'Bid Form '!$A$1:$F$65</definedName>
    <definedName name="Z_B835C05C_B615_4DCB_982D_4519616B3CD8_.wvu.PrintArea" localSheetId="8" hidden="1">'Entry Tax'!$A$1:$E$16</definedName>
    <definedName name="Z_B835C05C_B615_4DCB_982D_4519616B3CD8_.wvu.PrintArea" localSheetId="2" hidden="1">Instructions!$A$1:$C$52</definedName>
    <definedName name="Z_B835C05C_B615_4DCB_982D_4519616B3CD8_.wvu.PrintArea" localSheetId="3" hidden="1">'Names of Bidder'!$B$1:$D$34</definedName>
    <definedName name="Z_B835C05C_B615_4DCB_982D_4519616B3CD8_.wvu.PrintArea" localSheetId="7" hidden="1">Octroi!$A$1:$E$16</definedName>
    <definedName name="Z_B835C05C_B615_4DCB_982D_4519616B3CD8_.wvu.PrintArea" localSheetId="9" hidden="1">'Other Taxes &amp; Duties'!$A$1:$F$16</definedName>
    <definedName name="Z_B835C05C_B615_4DCB_982D_4519616B3CD8_.wvu.PrintArea" localSheetId="13" hidden="1">'Q &amp; C'!$A$1:$F$38</definedName>
    <definedName name="Z_B835C05C_B615_4DCB_982D_4519616B3CD8_.wvu.PrintArea" localSheetId="12" hidden="1">'Q &amp; C (2)'!$A$1:$F$44</definedName>
    <definedName name="Z_B835C05C_B615_4DCB_982D_4519616B3CD8_.wvu.PrintArea" localSheetId="4" hidden="1">'Sch-1 '!$A$1:$K$21</definedName>
    <definedName name="Z_B835C05C_B615_4DCB_982D_4519616B3CD8_.wvu.PrintArea" localSheetId="5" hidden="1">'Sch-2'!$A$1:$E$21</definedName>
    <definedName name="Z_B835C05C_B615_4DCB_982D_4519616B3CD8_.wvu.PrintArea" localSheetId="6" hidden="1">'Sch-3'!$A$1:$D$28</definedName>
    <definedName name="Z_B835C05C_B615_4DCB_982D_4519616B3CD8_.wvu.PrintTitles" localSheetId="4" hidden="1">'Sch-1 '!$13:$16</definedName>
    <definedName name="Z_B835C05C_B615_4DCB_982D_4519616B3CD8_.wvu.PrintTitles" localSheetId="5" hidden="1">'Sch-2'!$3:$13</definedName>
    <definedName name="Z_B835C05C_B615_4DCB_982D_4519616B3CD8_.wvu.PrintTitles" localSheetId="6" hidden="1">'Sch-3'!$3:$13</definedName>
    <definedName name="Z_B835C05C_B615_4DCB_982D_4519616B3CD8_.wvu.Rows" localSheetId="1" hidden="1">Cover!$7:$7</definedName>
    <definedName name="Z_B84E1B9F_ABC9_444B_AF48_E02C4B05894D_.wvu.Cols" localSheetId="4" hidden="1">'Sch-1 '!$AF:$AK</definedName>
    <definedName name="Z_B84E1B9F_ABC9_444B_AF48_E02C4B05894D_.wvu.FilterData" localSheetId="4" hidden="1">'Sch-1 '!#REF!</definedName>
    <definedName name="Z_B84E1B9F_ABC9_444B_AF48_E02C4B05894D_.wvu.PrintArea" localSheetId="4" hidden="1">'Sch-1 '!$A$1:$L$21</definedName>
    <definedName name="Z_B84E1B9F_ABC9_444B_AF48_E02C4B05894D_.wvu.PrintTitles" localSheetId="4" hidden="1">'Sch-1 '!$13:$16</definedName>
    <definedName name="Z_D0757F9E_DF41_4B40_A5E5_F4F8FDD8D61D_.wvu.Cols" localSheetId="10" hidden="1">'Bid Form '!$G:$AO</definedName>
    <definedName name="Z_D0757F9E_DF41_4B40_A5E5_F4F8FDD8D61D_.wvu.Cols" localSheetId="4" hidden="1">'Sch-1 '!$Q:$Z,'Sch-1 '!$AF:$AK</definedName>
    <definedName name="Z_D0757F9E_DF41_4B40_A5E5_F4F8FDD8D61D_.wvu.Cols" localSheetId="5" hidden="1">'Sch-2'!$I:$P</definedName>
    <definedName name="Z_D0757F9E_DF41_4B40_A5E5_F4F8FDD8D61D_.wvu.FilterData" localSheetId="4" hidden="1">'Sch-1 '!#REF!</definedName>
    <definedName name="Z_D0757F9E_DF41_4B40_A5E5_F4F8FDD8D61D_.wvu.PrintArea" localSheetId="10" hidden="1">'Bid Form '!$A$1:$F$65</definedName>
    <definedName name="Z_D0757F9E_DF41_4B40_A5E5_F4F8FDD8D61D_.wvu.PrintArea" localSheetId="8" hidden="1">'Entry Tax'!$A$1:$E$16</definedName>
    <definedName name="Z_D0757F9E_DF41_4B40_A5E5_F4F8FDD8D61D_.wvu.PrintArea" localSheetId="2" hidden="1">Instructions!$A$1:$C$52</definedName>
    <definedName name="Z_D0757F9E_DF41_4B40_A5E5_F4F8FDD8D61D_.wvu.PrintArea" localSheetId="3" hidden="1">'Names of Bidder'!$B$1:$D$34</definedName>
    <definedName name="Z_D0757F9E_DF41_4B40_A5E5_F4F8FDD8D61D_.wvu.PrintArea" localSheetId="7" hidden="1">Octroi!$A$1:$E$16</definedName>
    <definedName name="Z_D0757F9E_DF41_4B40_A5E5_F4F8FDD8D61D_.wvu.PrintArea" localSheetId="9" hidden="1">'Other Taxes &amp; Duties'!$A$1:$F$16</definedName>
    <definedName name="Z_D0757F9E_DF41_4B40_A5E5_F4F8FDD8D61D_.wvu.PrintArea" localSheetId="13" hidden="1">'Q &amp; C'!$A$1:$F$38</definedName>
    <definedName name="Z_D0757F9E_DF41_4B40_A5E5_F4F8FDD8D61D_.wvu.PrintArea" localSheetId="12" hidden="1">'Q &amp; C (2)'!$A$1:$F$44</definedName>
    <definedName name="Z_D0757F9E_DF41_4B40_A5E5_F4F8FDD8D61D_.wvu.PrintArea" localSheetId="4" hidden="1">'Sch-1 '!$A$1:$K$21</definedName>
    <definedName name="Z_D0757F9E_DF41_4B40_A5E5_F4F8FDD8D61D_.wvu.PrintArea" localSheetId="5" hidden="1">'Sch-2'!$A$1:$E$21</definedName>
    <definedName name="Z_D0757F9E_DF41_4B40_A5E5_F4F8FDD8D61D_.wvu.PrintArea" localSheetId="6" hidden="1">'Sch-3'!$A$1:$D$28</definedName>
    <definedName name="Z_D0757F9E_DF41_4B40_A5E5_F4F8FDD8D61D_.wvu.PrintTitles" localSheetId="4" hidden="1">'Sch-1 '!$13:$16</definedName>
    <definedName name="Z_D0757F9E_DF41_4B40_A5E5_F4F8FDD8D61D_.wvu.PrintTitles" localSheetId="5" hidden="1">'Sch-2'!$3:$13</definedName>
    <definedName name="Z_D0757F9E_DF41_4B40_A5E5_F4F8FDD8D61D_.wvu.PrintTitles" localSheetId="6" hidden="1">'Sch-3'!$3:$13</definedName>
    <definedName name="Z_D0757F9E_DF41_4B40_A5E5_F4F8FDD8D61D_.wvu.Rows" localSheetId="1" hidden="1">Cover!$7:$7</definedName>
    <definedName name="Z_D53177B2_31EC_4222_B97A_A37DCFD9E45B_.wvu.Cols" localSheetId="4" hidden="1">'Sch-1 '!$Q:$Z,'Sch-1 '!$AF:$AK</definedName>
    <definedName name="Z_D53177B2_31EC_4222_B97A_A37DCFD9E45B_.wvu.Cols" localSheetId="5" hidden="1">'Sch-2'!$I:$P</definedName>
    <definedName name="Z_D53177B2_31EC_4222_B97A_A37DCFD9E45B_.wvu.FilterData" localSheetId="4" hidden="1">'Sch-1 '!#REF!</definedName>
    <definedName name="Z_D53177B2_31EC_4222_B97A_A37DCFD9E45B_.wvu.PrintArea" localSheetId="10" hidden="1">'Bid Form '!$A$1:$F$65</definedName>
    <definedName name="Z_D53177B2_31EC_4222_B97A_A37DCFD9E45B_.wvu.PrintArea" localSheetId="8" hidden="1">'Entry Tax'!$A$1:$E$16</definedName>
    <definedName name="Z_D53177B2_31EC_4222_B97A_A37DCFD9E45B_.wvu.PrintArea" localSheetId="2" hidden="1">Instructions!$A$1:$C$52</definedName>
    <definedName name="Z_D53177B2_31EC_4222_B97A_A37DCFD9E45B_.wvu.PrintArea" localSheetId="3" hidden="1">'Names of Bidder'!$B$1:$D$34</definedName>
    <definedName name="Z_D53177B2_31EC_4222_B97A_A37DCFD9E45B_.wvu.PrintArea" localSheetId="7" hidden="1">Octroi!$A$1:$E$16</definedName>
    <definedName name="Z_D53177B2_31EC_4222_B97A_A37DCFD9E45B_.wvu.PrintArea" localSheetId="9" hidden="1">'Other Taxes &amp; Duties'!$A$1:$F$16</definedName>
    <definedName name="Z_D53177B2_31EC_4222_B97A_A37DCFD9E45B_.wvu.PrintArea" localSheetId="13" hidden="1">'Q &amp; C'!$A$1:$F$38</definedName>
    <definedName name="Z_D53177B2_31EC_4222_B97A_A37DCFD9E45B_.wvu.PrintArea" localSheetId="12" hidden="1">'Q &amp; C (2)'!$A$1:$F$44</definedName>
    <definedName name="Z_D53177B2_31EC_4222_B97A_A37DCFD9E45B_.wvu.PrintArea" localSheetId="4" hidden="1">'Sch-1 '!$A$1:$K$21</definedName>
    <definedName name="Z_D53177B2_31EC_4222_B97A_A37DCFD9E45B_.wvu.PrintArea" localSheetId="5" hidden="1">'Sch-2'!$A$1:$E$21</definedName>
    <definedName name="Z_D53177B2_31EC_4222_B97A_A37DCFD9E45B_.wvu.PrintArea" localSheetId="6" hidden="1">'Sch-3'!$A$1:$D$28</definedName>
    <definedName name="Z_D53177B2_31EC_4222_B97A_A37DCFD9E45B_.wvu.PrintTitles" localSheetId="4" hidden="1">'Sch-1 '!$13:$16</definedName>
    <definedName name="Z_D53177B2_31EC_4222_B97A_A37DCFD9E45B_.wvu.PrintTitles" localSheetId="5" hidden="1">'Sch-2'!$3:$13</definedName>
    <definedName name="Z_D53177B2_31EC_4222_B97A_A37DCFD9E45B_.wvu.PrintTitles" localSheetId="6" hidden="1">'Sch-3'!$3:$13</definedName>
    <definedName name="Z_D53177B2_31EC_4222_B97A_A37DCFD9E45B_.wvu.Rows" localSheetId="1" hidden="1">Cover!$7:$7</definedName>
    <definedName name="Z_E81F0721_C35D_4189_B675_E46A21339863_.wvu.Cols" localSheetId="4" hidden="1">'Sch-1 '!$M:$U,'Sch-1 '!$AF:$AK</definedName>
    <definedName name="Z_E81F0721_C35D_4189_B675_E46A21339863_.wvu.Cols" localSheetId="5" hidden="1">'Sch-2'!$I:$P</definedName>
    <definedName name="Z_E81F0721_C35D_4189_B675_E46A21339863_.wvu.FilterData" localSheetId="4" hidden="1">'Sch-1 '!#REF!</definedName>
    <definedName name="Z_E81F0721_C35D_4189_B675_E46A21339863_.wvu.PrintArea" localSheetId="10" hidden="1">'Bid Form '!$A$1:$F$65</definedName>
    <definedName name="Z_E81F0721_C35D_4189_B675_E46A21339863_.wvu.PrintArea" localSheetId="8" hidden="1">'Entry Tax'!$A$1:$E$16</definedName>
    <definedName name="Z_E81F0721_C35D_4189_B675_E46A21339863_.wvu.PrintArea" localSheetId="2" hidden="1">Instructions!$A$1:$C$52</definedName>
    <definedName name="Z_E81F0721_C35D_4189_B675_E46A21339863_.wvu.PrintArea" localSheetId="3" hidden="1">'Names of Bidder'!$B$1:$D$34</definedName>
    <definedName name="Z_E81F0721_C35D_4189_B675_E46A21339863_.wvu.PrintArea" localSheetId="7" hidden="1">Octroi!$A$1:$E$16</definedName>
    <definedName name="Z_E81F0721_C35D_4189_B675_E46A21339863_.wvu.PrintArea" localSheetId="9" hidden="1">'Other Taxes &amp; Duties'!$A$1:$F$16</definedName>
    <definedName name="Z_E81F0721_C35D_4189_B675_E46A21339863_.wvu.PrintArea" localSheetId="13" hidden="1">'Q &amp; C'!$A$1:$F$38</definedName>
    <definedName name="Z_E81F0721_C35D_4189_B675_E46A21339863_.wvu.PrintArea" localSheetId="12" hidden="1">'Q &amp; C (2)'!$A$1:$F$44</definedName>
    <definedName name="Z_E81F0721_C35D_4189_B675_E46A21339863_.wvu.PrintArea" localSheetId="4" hidden="1">'Sch-1 '!$A$1:$L$21</definedName>
    <definedName name="Z_E81F0721_C35D_4189_B675_E46A21339863_.wvu.PrintArea" localSheetId="5" hidden="1">'Sch-2'!$A$1:$E$21</definedName>
    <definedName name="Z_E81F0721_C35D_4189_B675_E46A21339863_.wvu.PrintArea" localSheetId="6" hidden="1">'Sch-3'!$A$1:$D$28</definedName>
    <definedName name="Z_E81F0721_C35D_4189_B675_E46A21339863_.wvu.PrintTitles" localSheetId="5" hidden="1">'Sch-2'!$3:$13</definedName>
    <definedName name="Z_E81F0721_C35D_4189_B675_E46A21339863_.wvu.PrintTitles" localSheetId="6" hidden="1">'Sch-3'!$3:$13</definedName>
    <definedName name="Z_E81F0721_C35D_4189_B675_E46A21339863_.wvu.Rows" localSheetId="1" hidden="1">Cover!$7:$7</definedName>
    <definedName name="Z_E97134B6_5E8D_4951_8DA0_73D065532361_.wvu.Cols" localSheetId="4" hidden="1">'Sch-1 '!$Q:$Z,'Sch-1 '!$AF:$AK</definedName>
    <definedName name="Z_E97134B6_5E8D_4951_8DA0_73D065532361_.wvu.Cols" localSheetId="5" hidden="1">'Sch-2'!$I:$P</definedName>
    <definedName name="Z_E97134B6_5E8D_4951_8DA0_73D065532361_.wvu.FilterData" localSheetId="4" hidden="1">'Sch-1 '!#REF!</definedName>
    <definedName name="Z_E97134B6_5E8D_4951_8DA0_73D065532361_.wvu.PrintArea" localSheetId="10" hidden="1">'Bid Form '!$A$1:$F$65</definedName>
    <definedName name="Z_E97134B6_5E8D_4951_8DA0_73D065532361_.wvu.PrintArea" localSheetId="8" hidden="1">'Entry Tax'!$A$1:$E$16</definedName>
    <definedName name="Z_E97134B6_5E8D_4951_8DA0_73D065532361_.wvu.PrintArea" localSheetId="2" hidden="1">Instructions!$A$1:$C$52</definedName>
    <definedName name="Z_E97134B6_5E8D_4951_8DA0_73D065532361_.wvu.PrintArea" localSheetId="3" hidden="1">'Names of Bidder'!$B$1:$D$34</definedName>
    <definedName name="Z_E97134B6_5E8D_4951_8DA0_73D065532361_.wvu.PrintArea" localSheetId="7" hidden="1">Octroi!$A$1:$E$16</definedName>
    <definedName name="Z_E97134B6_5E8D_4951_8DA0_73D065532361_.wvu.PrintArea" localSheetId="9" hidden="1">'Other Taxes &amp; Duties'!$A$1:$F$16</definedName>
    <definedName name="Z_E97134B6_5E8D_4951_8DA0_73D065532361_.wvu.PrintArea" localSheetId="13" hidden="1">'Q &amp; C'!$A$1:$F$38</definedName>
    <definedName name="Z_E97134B6_5E8D_4951_8DA0_73D065532361_.wvu.PrintArea" localSheetId="12" hidden="1">'Q &amp; C (2)'!$A$1:$F$44</definedName>
    <definedName name="Z_E97134B6_5E8D_4951_8DA0_73D065532361_.wvu.PrintArea" localSheetId="4" hidden="1">'Sch-1 '!$A$1:$K$21</definedName>
    <definedName name="Z_E97134B6_5E8D_4951_8DA0_73D065532361_.wvu.PrintArea" localSheetId="5" hidden="1">'Sch-2'!$A$1:$E$21</definedName>
    <definedName name="Z_E97134B6_5E8D_4951_8DA0_73D065532361_.wvu.PrintArea" localSheetId="6" hidden="1">'Sch-3'!$A$1:$D$28</definedName>
    <definedName name="Z_E97134B6_5E8D_4951_8DA0_73D065532361_.wvu.PrintTitles" localSheetId="4" hidden="1">'Sch-1 '!$13:$16</definedName>
    <definedName name="Z_E97134B6_5E8D_4951_8DA0_73D065532361_.wvu.PrintTitles" localSheetId="5" hidden="1">'Sch-2'!$3:$13</definedName>
    <definedName name="Z_E97134B6_5E8D_4951_8DA0_73D065532361_.wvu.PrintTitles" localSheetId="6" hidden="1">'Sch-3'!$3:$13</definedName>
    <definedName name="Z_E97134B6_5E8D_4951_8DA0_73D065532361_.wvu.Rows" localSheetId="1" hidden="1">Cover!$7:$7</definedName>
    <definedName name="Z_E9F4E142_7D26_464D_BECA_4F3806DB1FE1_.wvu.Cols" localSheetId="4" hidden="1">'Sch-1 '!$Q:$Z,'Sch-1 '!$AF:$AK</definedName>
    <definedName name="Z_E9F4E142_7D26_464D_BECA_4F3806DB1FE1_.wvu.Cols" localSheetId="5" hidden="1">'Sch-2'!$I:$P</definedName>
    <definedName name="Z_E9F4E142_7D26_464D_BECA_4F3806DB1FE1_.wvu.FilterData" localSheetId="4" hidden="1">'Sch-1 '!#REF!</definedName>
    <definedName name="Z_E9F4E142_7D26_464D_BECA_4F3806DB1FE1_.wvu.PrintArea" localSheetId="10" hidden="1">'Bid Form '!$A$1:$F$65</definedName>
    <definedName name="Z_E9F4E142_7D26_464D_BECA_4F3806DB1FE1_.wvu.PrintArea" localSheetId="8" hidden="1">'Entry Tax'!$A$1:$E$16</definedName>
    <definedName name="Z_E9F4E142_7D26_464D_BECA_4F3806DB1FE1_.wvu.PrintArea" localSheetId="2" hidden="1">Instructions!$A$1:$C$52</definedName>
    <definedName name="Z_E9F4E142_7D26_464D_BECA_4F3806DB1FE1_.wvu.PrintArea" localSheetId="3" hidden="1">'Names of Bidder'!$B$1:$D$32</definedName>
    <definedName name="Z_E9F4E142_7D26_464D_BECA_4F3806DB1FE1_.wvu.PrintArea" localSheetId="7" hidden="1">Octroi!$A$1:$E$16</definedName>
    <definedName name="Z_E9F4E142_7D26_464D_BECA_4F3806DB1FE1_.wvu.PrintArea" localSheetId="9" hidden="1">'Other Taxes &amp; Duties'!$A$1:$F$16</definedName>
    <definedName name="Z_E9F4E142_7D26_464D_BECA_4F3806DB1FE1_.wvu.PrintArea" localSheetId="13" hidden="1">'Q &amp; C'!$A$1:$F$38</definedName>
    <definedName name="Z_E9F4E142_7D26_464D_BECA_4F3806DB1FE1_.wvu.PrintArea" localSheetId="12" hidden="1">'Q &amp; C (2)'!$A$1:$F$44</definedName>
    <definedName name="Z_E9F4E142_7D26_464D_BECA_4F3806DB1FE1_.wvu.PrintArea" localSheetId="4" hidden="1">'Sch-1 '!$A$1:$K$21</definedName>
    <definedName name="Z_E9F4E142_7D26_464D_BECA_4F3806DB1FE1_.wvu.PrintArea" localSheetId="5" hidden="1">'Sch-2'!$A$1:$E$21</definedName>
    <definedName name="Z_E9F4E142_7D26_464D_BECA_4F3806DB1FE1_.wvu.PrintArea" localSheetId="6" hidden="1">'Sch-3'!$A$1:$D$29</definedName>
    <definedName name="Z_E9F4E142_7D26_464D_BECA_4F3806DB1FE1_.wvu.PrintTitles" localSheetId="4" hidden="1">'Sch-1 '!$13:$16</definedName>
    <definedName name="Z_E9F4E142_7D26_464D_BECA_4F3806DB1FE1_.wvu.PrintTitles" localSheetId="5" hidden="1">'Sch-2'!$3:$13</definedName>
    <definedName name="Z_E9F4E142_7D26_464D_BECA_4F3806DB1FE1_.wvu.PrintTitles" localSheetId="6" hidden="1">'Sch-3'!$3:$13</definedName>
    <definedName name="Z_E9F4E142_7D26_464D_BECA_4F3806DB1FE1_.wvu.Rows" localSheetId="1" hidden="1">Cover!$7:$7</definedName>
    <definedName name="Z_ECE9294F_C910_4036_88BC_B1F2176FB06B_.wvu.Cols" localSheetId="4" hidden="1">'Sch-1 '!$Q:$Z,'Sch-1 '!$AF:$AK</definedName>
    <definedName name="Z_ECE9294F_C910_4036_88BC_B1F2176FB06B_.wvu.Cols" localSheetId="5" hidden="1">'Sch-2'!$I:$P</definedName>
    <definedName name="Z_ECE9294F_C910_4036_88BC_B1F2176FB06B_.wvu.FilterData" localSheetId="4" hidden="1">'Sch-1 '!#REF!</definedName>
    <definedName name="Z_ECE9294F_C910_4036_88BC_B1F2176FB06B_.wvu.PrintArea" localSheetId="10" hidden="1">'Bid Form '!$A$1:$F$65</definedName>
    <definedName name="Z_ECE9294F_C910_4036_88BC_B1F2176FB06B_.wvu.PrintArea" localSheetId="8" hidden="1">'Entry Tax'!$A$1:$E$16</definedName>
    <definedName name="Z_ECE9294F_C910_4036_88BC_B1F2176FB06B_.wvu.PrintArea" localSheetId="2" hidden="1">Instructions!$A$1:$C$52</definedName>
    <definedName name="Z_ECE9294F_C910_4036_88BC_B1F2176FB06B_.wvu.PrintArea" localSheetId="3" hidden="1">'Names of Bidder'!$B$1:$D$32</definedName>
    <definedName name="Z_ECE9294F_C910_4036_88BC_B1F2176FB06B_.wvu.PrintArea" localSheetId="7" hidden="1">Octroi!$A$1:$E$16</definedName>
    <definedName name="Z_ECE9294F_C910_4036_88BC_B1F2176FB06B_.wvu.PrintArea" localSheetId="9" hidden="1">'Other Taxes &amp; Duties'!$A$1:$F$16</definedName>
    <definedName name="Z_ECE9294F_C910_4036_88BC_B1F2176FB06B_.wvu.PrintArea" localSheetId="13" hidden="1">'Q &amp; C'!$A$1:$F$38</definedName>
    <definedName name="Z_ECE9294F_C910_4036_88BC_B1F2176FB06B_.wvu.PrintArea" localSheetId="12" hidden="1">'Q &amp; C (2)'!$A$1:$F$44</definedName>
    <definedName name="Z_ECE9294F_C910_4036_88BC_B1F2176FB06B_.wvu.PrintArea" localSheetId="4" hidden="1">'Sch-1 '!$A$1:$K$21</definedName>
    <definedName name="Z_ECE9294F_C910_4036_88BC_B1F2176FB06B_.wvu.PrintArea" localSheetId="5" hidden="1">'Sch-2'!$A$1:$E$21</definedName>
    <definedName name="Z_ECE9294F_C910_4036_88BC_B1F2176FB06B_.wvu.PrintArea" localSheetId="6" hidden="1">'Sch-3'!$A$1:$D$29</definedName>
    <definedName name="Z_ECE9294F_C910_4036_88BC_B1F2176FB06B_.wvu.PrintTitles" localSheetId="4" hidden="1">'Sch-1 '!$13:$16</definedName>
    <definedName name="Z_ECE9294F_C910_4036_88BC_B1F2176FB06B_.wvu.PrintTitles" localSheetId="5" hidden="1">'Sch-2'!$3:$13</definedName>
    <definedName name="Z_ECE9294F_C910_4036_88BC_B1F2176FB06B_.wvu.PrintTitles" localSheetId="6" hidden="1">'Sch-3'!$3:$13</definedName>
    <definedName name="Z_ECE9294F_C910_4036_88BC_B1F2176FB06B_.wvu.Rows" localSheetId="1" hidden="1">Cover!$7:$7</definedName>
    <definedName name="Z_ECE9294F_C910_4036_88BC_B1F2176FB06B_.wvu.Rows" localSheetId="4" hidden="1">'Sch-1 '!#REF!</definedName>
    <definedName name="Z_EE46BCD1_F715_4FA9_A5FC_1B125AD601E0_.wvu.Cols" localSheetId="4" hidden="1">'Sch-1 '!$Q:$Z,'Sch-1 '!$AF:$AK</definedName>
    <definedName name="Z_EE46BCD1_F715_4FA9_A5FC_1B125AD601E0_.wvu.Cols" localSheetId="5" hidden="1">'Sch-2'!$I:$P</definedName>
    <definedName name="Z_EE46BCD1_F715_4FA9_A5FC_1B125AD601E0_.wvu.FilterData" localSheetId="4" hidden="1">'Sch-1 '!#REF!</definedName>
    <definedName name="Z_EE46BCD1_F715_4FA9_A5FC_1B125AD601E0_.wvu.PrintArea" localSheetId="10" hidden="1">'Bid Form '!$A$1:$F$65</definedName>
    <definedName name="Z_EE46BCD1_F715_4FA9_A5FC_1B125AD601E0_.wvu.PrintArea" localSheetId="8" hidden="1">'Entry Tax'!$A$1:$E$16</definedName>
    <definedName name="Z_EE46BCD1_F715_4FA9_A5FC_1B125AD601E0_.wvu.PrintArea" localSheetId="2" hidden="1">Instructions!$A$1:$C$52</definedName>
    <definedName name="Z_EE46BCD1_F715_4FA9_A5FC_1B125AD601E0_.wvu.PrintArea" localSheetId="3" hidden="1">'Names of Bidder'!$B$1:$D$34</definedName>
    <definedName name="Z_EE46BCD1_F715_4FA9_A5FC_1B125AD601E0_.wvu.PrintArea" localSheetId="7" hidden="1">Octroi!$A$1:$E$16</definedName>
    <definedName name="Z_EE46BCD1_F715_4FA9_A5FC_1B125AD601E0_.wvu.PrintArea" localSheetId="9" hidden="1">'Other Taxes &amp; Duties'!$A$1:$F$16</definedName>
    <definedName name="Z_EE46BCD1_F715_4FA9_A5FC_1B125AD601E0_.wvu.PrintArea" localSheetId="13" hidden="1">'Q &amp; C'!$A$1:$F$38</definedName>
    <definedName name="Z_EE46BCD1_F715_4FA9_A5FC_1B125AD601E0_.wvu.PrintArea" localSheetId="12" hidden="1">'Q &amp; C (2)'!$A$1:$F$44</definedName>
    <definedName name="Z_EE46BCD1_F715_4FA9_A5FC_1B125AD601E0_.wvu.PrintArea" localSheetId="4" hidden="1">'Sch-1 '!$A$1:$K$21</definedName>
    <definedName name="Z_EE46BCD1_F715_4FA9_A5FC_1B125AD601E0_.wvu.PrintArea" localSheetId="5" hidden="1">'Sch-2'!$A$1:$E$21</definedName>
    <definedName name="Z_EE46BCD1_F715_4FA9_A5FC_1B125AD601E0_.wvu.PrintArea" localSheetId="6" hidden="1">'Sch-3'!$A$1:$D$28</definedName>
    <definedName name="Z_EE46BCD1_F715_4FA9_A5FC_1B125AD601E0_.wvu.PrintTitles" localSheetId="4" hidden="1">'Sch-1 '!$13:$16</definedName>
    <definedName name="Z_EE46BCD1_F715_4FA9_A5FC_1B125AD601E0_.wvu.PrintTitles" localSheetId="5" hidden="1">'Sch-2'!$3:$13</definedName>
    <definedName name="Z_EE46BCD1_F715_4FA9_A5FC_1B125AD601E0_.wvu.PrintTitles" localSheetId="6" hidden="1">'Sch-3'!$3:$13</definedName>
    <definedName name="Z_EE46BCD1_F715_4FA9_A5FC_1B125AD601E0_.wvu.Rows" localSheetId="1" hidden="1">Cover!$7:$7</definedName>
  </definedNames>
  <calcPr calcId="191028"/>
  <customWorkbookViews>
    <customWorkbookView name="Dhinesh Kumar S {Dhinesh Kumar S} - Personal View" guid="{75D87FDD-0292-4E5A-8E8F-63018B009393}" mergeInterval="0" personalView="1" maximized="1" xWindow="-8" yWindow="-8" windowWidth="1382" windowHeight="744" tabRatio="821" activeSheetId="2"/>
    <customWorkbookView name="Jella Ramu {जेल्‍ला रामू} - Personal View" guid="{7F1A5DE7-1043-4C11-AB2C-CC6BC6A0F482}" mergeInterval="0" personalView="1" maximized="1" windowWidth="1362" windowHeight="543" tabRatio="821" activeSheetId="2"/>
    <customWorkbookView name="60003099 - Personal View" guid="{17F5C48B-526E-48D2-9F97-823D578F9893}" mergeInterval="0" personalView="1" maximized="1" windowWidth="1276" windowHeight="798" tabRatio="679" activeSheetId="20"/>
    <customWorkbookView name="60001959 - Personal View" guid="{B835C05C-B615-4DCB-982D-4519616B3CD8}" mergeInterval="0" personalView="1" maximized="1" windowWidth="1362" windowHeight="553" tabRatio="821" activeSheetId="10"/>
    <customWorkbookView name="Pankaj Pandey {पंकज पांडे} - Personal View" guid="{E97134B6-5E8D-4951-8DA0-73D065532361}" mergeInterval="0" personalView="1" maximized="1" windowWidth="1362" windowHeight="532" tabRatio="821" activeSheetId="5"/>
    <customWorkbookView name="admin - Personal View" guid="{EE46BCD1-F715-4FA9-A5FC-1B125AD601E0}" mergeInterval="0" personalView="1" maximized="1" xWindow="1" yWindow="1" windowWidth="1024" windowHeight="496" tabRatio="961" activeSheetId="20"/>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10"/>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0"/>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0"/>
    <customWorkbookView name="D Lucius - Personal View" guid="{E81F0721-C35D-4189-B675-E46A21339863}" mergeInterval="0" personalView="1" maximized="1" windowWidth="1362" windowHeight="523" tabRatio="821" activeSheetId="10"/>
    <customWorkbookView name="60031094 - Personal View" guid="{D0757F9E-DF41-4B40-A5E5-F4F8FDD8D61D}" mergeInterval="0" personalView="1" maximized="1" xWindow="1" yWindow="1" windowWidth="1362" windowHeight="538" tabRatio="821" activeSheetId="2"/>
    <customWorkbookView name="Pradeep Varun Ragiri {प्रदीप वरूण रागिरी} - Personal View" guid="{7043F04C-1FA3-449D-BEB8-4AC08DF68A5A}" mergeInterval="0" personalView="1" maximized="1" xWindow="-8" yWindow="-8" windowWidth="1382" windowHeight="744" tabRatio="821" activeSheetId="14"/>
    <customWorkbookView name="Sivadanam Sivakumar {शिवदानम शिवकुमार} - Personal View" guid="{B48B8B4C-A880-453D-8729-90D004BEF0DB}" mergeInterval="0" personalView="1" maximized="1" xWindow="-8" yWindow="-8" windowWidth="1936" windowHeight="1056" tabRatio="821"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0" l="1"/>
  <c r="F45" i="20"/>
  <c r="F44" i="20"/>
  <c r="B45" i="20"/>
  <c r="B44" i="20"/>
  <c r="K18" i="8"/>
  <c r="K20" i="8"/>
  <c r="K21" i="8"/>
  <c r="B11" i="14" l="1"/>
  <c r="B10" i="14"/>
  <c r="B9" i="14"/>
  <c r="B8" i="14"/>
  <c r="B11" i="12"/>
  <c r="B10" i="12"/>
  <c r="B9" i="12"/>
  <c r="B8" i="12"/>
  <c r="C9" i="8"/>
  <c r="C8" i="8"/>
  <c r="A1" i="3"/>
  <c r="M21" i="8"/>
  <c r="N21" i="8" s="1"/>
  <c r="L21" i="8" s="1"/>
  <c r="M20" i="8"/>
  <c r="N20" i="8" s="1"/>
  <c r="L20" i="8" s="1"/>
  <c r="K19" i="8"/>
  <c r="M19" i="8" s="1"/>
  <c r="N19" i="8" s="1"/>
  <c r="L19" i="8" s="1"/>
  <c r="M18" i="8" l="1"/>
  <c r="N18" i="8" s="1"/>
  <c r="L18" i="8" s="1"/>
  <c r="K22" i="8"/>
  <c r="A3" i="8" l="1"/>
  <c r="B3" i="2"/>
  <c r="L23" i="8" l="1"/>
  <c r="K24" i="8" s="1"/>
  <c r="F2" i="2"/>
  <c r="B17" i="20" l="1"/>
  <c r="A1" i="8" l="1"/>
  <c r="D11" i="8"/>
  <c r="AH10" i="8"/>
  <c r="D10" i="8"/>
  <c r="D9" i="8"/>
  <c r="D8" i="8"/>
  <c r="A7" i="8"/>
  <c r="AH6" i="8"/>
  <c r="A6" i="8"/>
  <c r="AH5" i="8"/>
  <c r="AH4" i="8"/>
  <c r="AH3" i="8"/>
  <c r="AH7" i="8" l="1"/>
  <c r="D18" i="14" l="1"/>
  <c r="A47" i="20"/>
  <c r="D15" i="12" l="1"/>
  <c r="F9" i="22" l="1"/>
  <c r="D11" i="22"/>
  <c r="F11" i="22" s="1"/>
  <c r="D16" i="22"/>
  <c r="F24" i="22" s="1"/>
  <c r="D17" i="22"/>
  <c r="F25" i="22" s="1"/>
  <c r="F17" i="22"/>
  <c r="F31" i="22"/>
  <c r="F32" i="22" s="1"/>
  <c r="F14" i="22" s="1"/>
  <c r="F18" i="22" s="1"/>
  <c r="I31" i="22"/>
  <c r="J31" i="22" s="1"/>
  <c r="M31" i="22"/>
  <c r="O31" i="22" s="1"/>
  <c r="I33" i="22"/>
  <c r="K33" i="22" s="1"/>
  <c r="M33" i="22"/>
  <c r="O33" i="22" s="1"/>
  <c r="I34" i="22"/>
  <c r="K34" i="22" s="1"/>
  <c r="M34" i="22"/>
  <c r="O34" i="22" s="1"/>
  <c r="I35" i="22"/>
  <c r="J35" i="22" s="1"/>
  <c r="M35" i="22"/>
  <c r="N35" i="22" s="1"/>
  <c r="I36" i="22"/>
  <c r="J36" i="22" s="1"/>
  <c r="M36" i="22"/>
  <c r="N36" i="22" s="1"/>
  <c r="I37" i="22"/>
  <c r="K37" i="22" s="1"/>
  <c r="M37" i="22"/>
  <c r="N37" i="22" s="1"/>
  <c r="I38" i="22"/>
  <c r="D4" i="21"/>
  <c r="F9" i="21"/>
  <c r="D16" i="21"/>
  <c r="L26" i="21" s="1"/>
  <c r="K26" i="21" s="1"/>
  <c r="D17" i="21"/>
  <c r="L27" i="21" s="1"/>
  <c r="K27" i="21" s="1"/>
  <c r="B27" i="21" s="1"/>
  <c r="F21" i="21"/>
  <c r="I24" i="21"/>
  <c r="I25" i="21"/>
  <c r="I26" i="21"/>
  <c r="L28" i="21"/>
  <c r="K28" i="21" s="1"/>
  <c r="B28" i="21" s="1"/>
  <c r="F32" i="21"/>
  <c r="F14" i="21" s="1"/>
  <c r="F33" i="21"/>
  <c r="F34" i="21" s="1"/>
  <c r="A43" i="21"/>
  <c r="B44" i="21"/>
  <c r="Z1" i="20"/>
  <c r="E49" i="20" s="1"/>
  <c r="A62"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D22" i="14"/>
  <c r="K14" i="12"/>
  <c r="D14" i="22" s="1"/>
  <c r="O14" i="12"/>
  <c r="X6" i="4"/>
  <c r="B7" i="4"/>
  <c r="B14" i="4"/>
  <c r="B15" i="4"/>
  <c r="E33" i="4"/>
  <c r="B2" i="2"/>
  <c r="B1" i="4" s="1"/>
  <c r="K31" i="22" l="1"/>
  <c r="N33" i="22"/>
  <c r="O32" i="22"/>
  <c r="O37" i="22"/>
  <c r="N34" i="22"/>
  <c r="J37" i="22"/>
  <c r="K36" i="22"/>
  <c r="D20" i="22"/>
  <c r="F20" i="22" s="1"/>
  <c r="E16" i="18"/>
  <c r="J34" i="22"/>
  <c r="J33" i="22"/>
  <c r="N31" i="22"/>
  <c r="E50" i="20"/>
  <c r="E16" i="17"/>
  <c r="B26" i="21"/>
  <c r="O36" i="22"/>
  <c r="F16" i="19"/>
  <c r="F36" i="21"/>
  <c r="F18" i="21" s="1"/>
  <c r="A1" i="20"/>
  <c r="A1" i="14"/>
  <c r="A1" i="12"/>
  <c r="Z2" i="20"/>
  <c r="C15" i="20"/>
  <c r="A38" i="22"/>
  <c r="A3" i="12"/>
  <c r="A3" i="14"/>
  <c r="B2" i="4"/>
  <c r="A7" i="14"/>
  <c r="A7" i="12"/>
  <c r="D4" i="22"/>
  <c r="F15" i="21"/>
  <c r="F33" i="22"/>
  <c r="F15" i="22" s="1"/>
  <c r="D15" i="22"/>
  <c r="F23" i="22" s="1"/>
  <c r="F22" i="22"/>
  <c r="F35" i="21"/>
  <c r="F16" i="21" s="1"/>
  <c r="O35" i="22"/>
  <c r="K35" i="22"/>
  <c r="K32" i="22"/>
  <c r="I39" i="22" l="1"/>
  <c r="I41" i="22"/>
  <c r="I40" i="22"/>
  <c r="D16" i="14"/>
  <c r="D7" i="21" s="1"/>
  <c r="F7" i="21" s="1"/>
  <c r="D14" i="14"/>
  <c r="F37" i="21"/>
  <c r="F38" i="21" s="1"/>
  <c r="F17" i="21" s="1"/>
  <c r="F19" i="21" s="1"/>
  <c r="AG6" i="20"/>
  <c r="AG7" i="20"/>
  <c r="AG8" i="20" s="1"/>
  <c r="AG9" i="20"/>
  <c r="D18" i="22"/>
  <c r="A6" i="14"/>
  <c r="A6" i="12"/>
  <c r="C48" i="20"/>
  <c r="B49" i="20"/>
  <c r="F48" i="20"/>
  <c r="B51" i="20"/>
  <c r="B50" i="20"/>
  <c r="H11" i="21" l="1"/>
  <c r="D11" i="21" s="1"/>
  <c r="F11" i="21" s="1"/>
  <c r="D7" i="22"/>
  <c r="F7" i="22" s="1"/>
  <c r="B39" i="20"/>
  <c r="D8" i="22"/>
  <c r="F8" i="22" s="1"/>
  <c r="D8" i="21"/>
  <c r="F8" i="21" s="1"/>
  <c r="D15" i="21"/>
  <c r="L25" i="21" s="1"/>
  <c r="K25" i="21" s="1"/>
  <c r="B25" i="21" s="1"/>
  <c r="D6" i="21"/>
  <c r="D6" i="22"/>
  <c r="F6" i="21" l="1"/>
  <c r="F10" i="21" s="1"/>
  <c r="D10" i="21"/>
  <c r="F6" i="22"/>
  <c r="F10" i="22" s="1"/>
  <c r="D10" i="22"/>
  <c r="F35" i="22"/>
  <c r="F36" i="22" s="1"/>
  <c r="F16" i="22" s="1"/>
  <c r="F20" i="21" l="1"/>
  <c r="F12" i="21"/>
  <c r="D12" i="22"/>
  <c r="D19" i="22"/>
  <c r="D14" i="21"/>
  <c r="F12" i="22"/>
  <c r="F19" i="22"/>
  <c r="D12" i="21"/>
  <c r="D19" i="21" l="1"/>
  <c r="D20" i="21" s="1"/>
  <c r="L24" i="21"/>
  <c r="K24" i="21" s="1"/>
  <c r="B24" i="21" s="1"/>
  <c r="A1" i="23"/>
  <c r="A7" i="23" l="1"/>
  <c r="B7" i="23" s="1"/>
  <c r="D7" i="23" s="1"/>
  <c r="A8" i="23"/>
  <c r="B8" i="23" s="1"/>
  <c r="D8" i="23" s="1"/>
  <c r="A9" i="23"/>
  <c r="B9" i="23" s="1"/>
  <c r="D9" i="23" s="1"/>
  <c r="A10" i="23"/>
  <c r="B10" i="23" s="1"/>
  <c r="D10" i="23" s="1"/>
  <c r="A11" i="23"/>
  <c r="B11" i="23" s="1"/>
  <c r="D11" i="23" s="1"/>
  <c r="A6" i="23"/>
  <c r="B6" i="23" s="1"/>
  <c r="A4" i="23" l="1"/>
  <c r="D20" i="14"/>
  <c r="D24" i="14" s="1"/>
</calcChain>
</file>

<file path=xl/sharedStrings.xml><?xml version="1.0" encoding="utf-8"?>
<sst xmlns="http://schemas.openxmlformats.org/spreadsheetml/2006/main" count="618" uniqueCount="429">
  <si>
    <t>Package Name</t>
  </si>
  <si>
    <t>Package Code</t>
  </si>
  <si>
    <t>Civil Works</t>
  </si>
  <si>
    <t>Specification No.</t>
  </si>
  <si>
    <t>REV_01</t>
  </si>
  <si>
    <t>Price Schedules</t>
  </si>
  <si>
    <t>Fill up only green shaded cells in Sch-1, Sch-2, Sch-3 and Bid Form of price bid</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</si>
  <si>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</si>
  <si>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</si>
  <si>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</si>
  <si>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</si>
  <si>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</si>
  <si>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</si>
  <si>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</si>
  <si>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</si>
  <si>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</si>
  <si>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</si>
  <si>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</si>
  <si>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</si>
  <si>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</si>
  <si>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</si>
  <si>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</si>
  <si>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</si>
  <si>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</si>
  <si>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</si>
  <si>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</si>
  <si>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</si>
  <si>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</si>
  <si>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</si>
  <si>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</si>
  <si>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</si>
  <si>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</si>
  <si>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</si>
  <si>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</si>
  <si>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</si>
  <si>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</si>
  <si>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proceed given at the right top of the worksheet and go to Sch-3.</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</si>
  <si>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</si>
  <si>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</si>
  <si>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</si>
  <si>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</si>
  <si>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</si>
  <si>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</si>
  <si>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Sch-1 (Service Contract) :</t>
  </si>
  <si>
    <t>Sch-4 (Training  Charges) :</t>
  </si>
  <si>
    <t>Not applicable, hence no cell is required to be filled up.</t>
  </si>
  <si>
    <t>Sch-2 (Summary of Taxes and Duties applicable on the Goods and Services) :</t>
  </si>
  <si>
    <t>No cell is required to be filled in by the bidder in this worksheet.</t>
  </si>
  <si>
    <t>Sch -3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</si>
  <si>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</si>
  <si>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</si>
  <si>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</si>
  <si>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</si>
  <si>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t>Bid from of price bid :</t>
  </si>
  <si>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</si>
  <si>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</si>
  <si>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</si>
  <si>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</si>
  <si>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</si>
  <si>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</si>
  <si>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</si>
  <si>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</si>
  <si>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2 or More</t>
  </si>
  <si>
    <t>Enter following details of the bidder</t>
  </si>
  <si>
    <t>Specify type of Bidder         [Select from drop down menu]</t>
  </si>
  <si>
    <t>Name of Bidder</t>
  </si>
  <si>
    <t>Address of Bidder</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</si>
  <si>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</si>
  <si>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</si>
  <si>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</si>
  <si>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</si>
  <si>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</si>
  <si>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</si>
  <si>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</si>
  <si>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</si>
  <si>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</si>
  <si>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</si>
  <si>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</si>
  <si>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- 3</t>
  </si>
  <si>
    <t>As per Lum-sum</t>
  </si>
  <si>
    <t>(SCHEDULE OF RATES AND PRICES )</t>
  </si>
  <si>
    <t>AS per Percent</t>
  </si>
  <si>
    <t>As per lum-sum on Sch-3</t>
  </si>
  <si>
    <t>To:</t>
  </si>
  <si>
    <t>As per Percent on Sch-3</t>
  </si>
  <si>
    <t>C&amp;M Department</t>
  </si>
  <si>
    <t>Total Discount</t>
  </si>
  <si>
    <t>Name        :</t>
  </si>
  <si>
    <t>Power Grid Corporation of India Ltd.</t>
  </si>
  <si>
    <t>Address    :</t>
  </si>
  <si>
    <t>SR-II, RHQ</t>
  </si>
  <si>
    <t>Singanayakkanahalli, Yelahanka</t>
  </si>
  <si>
    <t>Multipackage lum-sum</t>
  </si>
  <si>
    <t>Bangalore</t>
  </si>
  <si>
    <t>Amount after Discount (Rs.)</t>
  </si>
  <si>
    <t>Dis Alert</t>
  </si>
  <si>
    <t>Amount after MPD (Rs.)</t>
  </si>
  <si>
    <t>All Prices are in Indian Rupees.</t>
  </si>
  <si>
    <t>SI. No.</t>
  </si>
  <si>
    <t>SAC (Service Accounting Codes)</t>
  </si>
  <si>
    <t>Whether SAC in column '2’ is confirmed. If not  indicate applicable the SAC *</t>
  </si>
  <si>
    <t>Rate of GST applicable ( in %)</t>
  </si>
  <si>
    <t>Whether  rate of GST in column ‘ 4 ’ is confirmed. If not  indicate applicable rate of GST *</t>
  </si>
  <si>
    <t>Description</t>
  </si>
  <si>
    <t>Unit</t>
  </si>
  <si>
    <t>Quantity</t>
  </si>
  <si>
    <t xml:space="preserve">Unit Rate in Rs. </t>
  </si>
  <si>
    <t>Total in Rs.</t>
  </si>
  <si>
    <t>GST TAX as confirmed by Bidder</t>
  </si>
  <si>
    <t>Unit Erection Charges</t>
  </si>
  <si>
    <t>Total Erection Charges</t>
  </si>
  <si>
    <t>10 = 8 x 9</t>
  </si>
  <si>
    <t>6 = 4 x 5</t>
  </si>
  <si>
    <t>confirmed</t>
  </si>
  <si>
    <t>Sqm</t>
  </si>
  <si>
    <t xml:space="preserve"> Total </t>
  </si>
  <si>
    <t>Total GST Tax as confirmed by Bidder</t>
  </si>
  <si>
    <t>Grand Total including GST</t>
  </si>
  <si>
    <t>Schedule - 5</t>
  </si>
  <si>
    <t>(SUMMARY OF TAXES &amp; DUTIES APPLICABLE ON PLANT &amp; EQUIPMENT)</t>
  </si>
  <si>
    <t>Name     :</t>
  </si>
  <si>
    <t>Address :</t>
  </si>
  <si>
    <t>Sl. No.</t>
  </si>
  <si>
    <t>Item Nos.</t>
  </si>
  <si>
    <t>Total Price (INR)</t>
  </si>
  <si>
    <t>After Discount</t>
  </si>
  <si>
    <t>After MPDiscount</t>
  </si>
  <si>
    <t>1</t>
  </si>
  <si>
    <t>TOTAL GST ON Service</t>
  </si>
  <si>
    <t>Excise Duty</t>
  </si>
  <si>
    <t>Total GST for Supply of Services between the Contractor and the Employer (identified in Schedule 1') which are not included in the Unit price as per the provision of the Bidding Documents, as applicable.</t>
  </si>
  <si>
    <t>TOTAL GST ON GOODS</t>
  </si>
  <si>
    <t>Total GST on AMC charges</t>
  </si>
  <si>
    <t xml:space="preserve">Date         : </t>
  </si>
  <si>
    <t>Printed Name   :</t>
  </si>
  <si>
    <t>Place        :</t>
  </si>
  <si>
    <t>Designation   :</t>
  </si>
  <si>
    <t>Schedule - 6</t>
  </si>
  <si>
    <t>(GRAND SUMMARY)</t>
  </si>
  <si>
    <t>TOTAL SCHEDULE NO. 1</t>
  </si>
  <si>
    <t>Ex-works price of Plant and Equipment</t>
  </si>
  <si>
    <t>2</t>
  </si>
  <si>
    <t>TOTAL SCHEDULE NO. 2</t>
  </si>
  <si>
    <t>RATES AND PRICES : FREIGHT &amp; INSURANCE CHARGES</t>
  </si>
  <si>
    <t>TOTAL SCHEDULE NO. 3</t>
  </si>
  <si>
    <t xml:space="preserve">Service/ Installation </t>
  </si>
  <si>
    <t>TOTAL SCHEDULE NO. 5</t>
  </si>
  <si>
    <t>GST</t>
  </si>
  <si>
    <t>6</t>
  </si>
  <si>
    <t>TOTAL SCHEDULE NO. 7</t>
  </si>
  <si>
    <r>
      <t xml:space="preserve">Type Test Charges 
</t>
    </r>
    <r>
      <rPr>
        <sz val="10"/>
        <rFont val="Book Antiqua"/>
        <family val="1"/>
      </rPr>
      <t>[Total of this Schedule is included in Schedule - 1 above.]</t>
    </r>
  </si>
  <si>
    <t>GRAND TOTAL [1+2]</t>
  </si>
  <si>
    <t xml:space="preserve">Date          : </t>
  </si>
  <si>
    <t>Place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</si>
  <si>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</si>
  <si>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</si>
  <si>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</si>
  <si>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</si>
  <si>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</si>
  <si>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</si>
  <si>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</si>
  <si>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</si>
  <si>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</si>
  <si>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</si>
  <si>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</si>
  <si>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</si>
  <si>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</si>
  <si>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</si>
  <si>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</si>
  <si>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</si>
  <si>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</si>
  <si>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</si>
  <si>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</si>
  <si>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</si>
  <si>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</si>
  <si>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</si>
  <si>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</si>
  <si>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 xml:space="preserve">Bid Form </t>
  </si>
  <si>
    <t>st</t>
  </si>
  <si>
    <t>January</t>
  </si>
  <si>
    <t>nd</t>
  </si>
  <si>
    <t>February</t>
  </si>
  <si>
    <t>BID FORM (Price bid)</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</si>
  <si>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</si>
  <si>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</si>
  <si>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</si>
  <si>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</si>
  <si>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</si>
  <si>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</si>
  <si>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</si>
  <si>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</si>
  <si>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</si>
  <si>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</si>
  <si>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</si>
  <si>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</si>
  <si>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</si>
  <si>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</si>
  <si>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</si>
  <si>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</si>
  <si>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t>
  </si>
  <si>
    <t xml:space="preserve">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</si>
  <si>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</si>
  <si>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</si>
  <si>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</si>
  <si>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</si>
  <si>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t>
  </si>
  <si>
    <t>Schedule 2</t>
  </si>
  <si>
    <t>Local Transportation, In-transit Insurance, loading and unloading</t>
  </si>
  <si>
    <t>Schedule 4</t>
  </si>
  <si>
    <t>Training charges for training to be imparted.</t>
  </si>
  <si>
    <t>Schedule 5</t>
  </si>
  <si>
    <t>Taxes and Duties not included in Schedule 1</t>
  </si>
  <si>
    <t>Schedule 6</t>
  </si>
  <si>
    <t>Grand Summary [Schedule 1to 5]</t>
  </si>
  <si>
    <t>Schedule 7</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</si>
  <si>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</si>
  <si>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</si>
  <si>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in line with the bid documents &amp;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</si>
  <si>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</si>
  <si>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</si>
  <si>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</si>
  <si>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</si>
  <si>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to be incorporated into the Facilities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</si>
  <si>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</si>
  <si>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</si>
  <si>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</si>
  <si>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</si>
  <si>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</si>
  <si>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Signature :</t>
  </si>
  <si>
    <t>Date :</t>
  </si>
  <si>
    <t>Printed Name :</t>
  </si>
  <si>
    <t>Place :</t>
  </si>
  <si>
    <t>Designation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</si>
  <si>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</si>
  <si>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</si>
  <si>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</si>
  <si>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</si>
  <si>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</si>
  <si>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</si>
  <si>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</si>
  <si>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</si>
  <si>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</si>
  <si>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</si>
  <si>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</si>
  <si>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</si>
  <si>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</si>
  <si>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</si>
  <si>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</si>
  <si>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</si>
  <si>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</si>
  <si>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</si>
  <si>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</si>
  <si>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</si>
  <si>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</si>
  <si>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</si>
  <si>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</si>
  <si>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</si>
  <si>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</si>
  <si>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</si>
  <si>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</si>
  <si>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</si>
  <si>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</si>
  <si>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</si>
  <si>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</si>
  <si>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</si>
  <si>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</si>
  <si>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</si>
  <si>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</si>
  <si>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</si>
  <si>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</si>
  <si>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</si>
  <si>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</si>
  <si>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</si>
  <si>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</si>
  <si>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</si>
  <si>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</si>
  <si>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</si>
  <si>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</si>
  <si>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</si>
  <si>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</si>
  <si>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</si>
  <si>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</si>
  <si>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</si>
  <si>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</si>
  <si>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</si>
  <si>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</si>
  <si>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</si>
  <si>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</si>
  <si>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</si>
  <si>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</si>
  <si>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</si>
  <si>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</si>
  <si>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</si>
  <si>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</si>
  <si>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</si>
  <si>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</si>
  <si>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</si>
  <si>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</si>
  <si>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</si>
  <si>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</si>
  <si>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</si>
  <si>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</si>
  <si>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</si>
  <si>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</si>
  <si>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</si>
  <si>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</si>
  <si>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</si>
  <si>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</si>
  <si>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</si>
  <si>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</si>
  <si>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</si>
  <si>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</si>
  <si>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</si>
  <si>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</si>
  <si>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</si>
  <si>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</si>
  <si>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</si>
  <si>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</si>
  <si>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</si>
  <si>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</si>
  <si>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</si>
  <si>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</si>
  <si>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</si>
  <si>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</si>
  <si>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</si>
  <si>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</si>
  <si>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</si>
  <si>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</si>
  <si>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</si>
  <si>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</si>
  <si>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</si>
  <si>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</si>
  <si>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</si>
  <si>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</si>
  <si>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</si>
  <si>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</si>
  <si>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</si>
  <si>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</si>
  <si>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</si>
  <si>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</si>
  <si>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</si>
  <si>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</si>
  <si>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</si>
  <si>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</si>
  <si>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</si>
  <si>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</si>
  <si>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</si>
  <si>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</si>
  <si>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</si>
  <si>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</si>
  <si>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</si>
  <si>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</si>
  <si>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</si>
  <si>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</si>
  <si>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</si>
  <si>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</si>
  <si>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</si>
  <si>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</si>
  <si>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</si>
  <si>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</si>
  <si>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</si>
  <si>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</si>
  <si>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</si>
  <si>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</si>
  <si>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</si>
  <si>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</si>
  <si>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</si>
  <si>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</si>
  <si>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</si>
  <si>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</si>
  <si>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</si>
  <si>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</si>
  <si>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</si>
  <si>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</si>
  <si>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</si>
  <si>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</si>
  <si>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</si>
  <si>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</si>
  <si>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</si>
  <si>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</si>
  <si>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</si>
  <si>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</si>
  <si>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</si>
  <si>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</si>
  <si>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</si>
  <si>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</si>
  <si>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</si>
  <si>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</si>
  <si>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</si>
  <si>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</si>
  <si>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</si>
  <si>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</si>
  <si>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</si>
  <si>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</si>
  <si>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</si>
  <si>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</si>
  <si>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</si>
  <si>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</si>
  <si>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</si>
  <si>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</si>
  <si>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</si>
  <si>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</si>
  <si>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</si>
  <si>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</si>
  <si>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</si>
  <si>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</si>
  <si>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</si>
  <si>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</si>
  <si>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</si>
  <si>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</si>
  <si>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</si>
  <si>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</si>
  <si>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</si>
  <si>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</si>
  <si>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</si>
  <si>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</si>
  <si>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</si>
  <si>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</si>
  <si>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</si>
  <si>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</si>
  <si>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Engagement of comprehensive architectural and structural consultant for construction of office building cum transit camp at Chennai under SR-II region of POWERGRID</t>
  </si>
  <si>
    <t>SR-II/C&amp;M/WC-4528/2025</t>
  </si>
  <si>
    <t>Comprehensive Architectural, Structural, Engg design service of Building and services including preparation of detailed architectural drawings, structural working drawings, estimate, BoQ, Technical specification, tender documents, Key diagrams etc. from concept to completion stage as per the scope and details of Technical specifications and special conditions for Chennai office cum transit camp.</t>
  </si>
  <si>
    <t>For stilt floor</t>
  </si>
  <si>
    <t>a</t>
  </si>
  <si>
    <t xml:space="preserve"> Ref</t>
  </si>
  <si>
    <t>Office cum transit camp</t>
  </si>
  <si>
    <t>For Ground and other subsequent floors</t>
  </si>
  <si>
    <t xml:space="preserve">Office cum transit camp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</si>
</sst>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0.0"/>
    <numFmt numFmtId="166" formatCode="0.000"/>
    <numFmt numFmtId="167" formatCode="#,##0.0"/>
    <numFmt numFmtId="168" formatCode="_-&quot;£&quot;* #,##0.00_-;\-&quot;£&quot;* #,##0.00_-;_-&quot;£&quot;* &quot;-&quot;??_-;_-@_-"/>
    <numFmt numFmtId="169" formatCode="&quot;\&quot;#,##0.00;[Red]\-&quot;\&quot;#,##0.00"/>
    <numFmt numFmtId="170" formatCode="#,##0.000_);\(#,##0.000\)"/>
    <numFmt numFmtId="171" formatCode="0.0_)"/>
    <numFmt numFmtId="172" formatCode=";;"/>
    <numFmt numFmtId="173" formatCode="&quot; &quot;@"/>
    <numFmt numFmtId="174" formatCode="[$-409]dd\-mmm\-yy;@"/>
    <numFmt numFmtId="175" formatCode="_(* #,##0_);_(* \(#,##0\);_(* &quot;-&quot;??_);_(@_)"/>
  </numFmts>
  <fonts count="66">
    <font>
      <sz val="11"/>
      <name val="Book Antiqua"/>
      <family val="1"/>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b/>
      <sz val="12"/>
      <color indexed="9"/>
      <name val="Book Antiqua"/>
      <family val="1"/>
    </font>
    <font>
      <sz val="10"/>
      <color indexed="9"/>
      <name val="Arial"/>
      <family val="2"/>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color indexed="8"/>
      <name val="Book Antiqua"/>
      <family val="1"/>
    </font>
    <font>
      <sz val="9"/>
      <name val="Book Antiqua"/>
      <family val="1"/>
    </font>
    <font>
      <sz val="12"/>
      <color indexed="56"/>
      <name val="Book Antiqua"/>
      <family val="1"/>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sz val="11"/>
      <color indexed="8"/>
      <name val="Calibri"/>
      <family val="2"/>
    </font>
    <font>
      <sz val="14"/>
      <name val="AngsanaUPC"/>
      <family val="1"/>
      <charset val="222"/>
    </font>
    <font>
      <b/>
      <sz val="15"/>
      <color rgb="FFFF0000"/>
      <name val="Book Antiqua"/>
      <family val="1"/>
    </font>
    <font>
      <b/>
      <sz val="15"/>
      <color rgb="FFFF0000"/>
      <name val="Times New Roman"/>
      <family val="1"/>
    </font>
    <font>
      <b/>
      <sz val="14"/>
      <color rgb="FFFF0000"/>
      <name val="Book Antiqua"/>
      <family val="1"/>
    </font>
    <font>
      <sz val="12"/>
      <color indexed="8"/>
      <name val="Book Antiqua"/>
      <family val="1"/>
    </font>
    <font>
      <b/>
      <sz val="12"/>
      <color theme="1"/>
      <name val="Book Antiqua"/>
      <family val="1"/>
    </font>
    <font>
      <sz val="10"/>
      <color rgb="FF000000"/>
      <name val="Arial"/>
      <family val="2"/>
    </font>
    <font>
      <sz val="12"/>
      <color theme="1"/>
      <name val="Book Antiqua"/>
      <family val="1"/>
    </font>
    <font>
      <sz val="11"/>
      <name val="Calibri"/>
      <family val="2"/>
      <scheme val="minor"/>
    </font>
    <font>
      <sz val="12"/>
      <color rgb="FF000000"/>
      <name val="Book Antiqua"/>
      <family val="1"/>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s>
  <cellStyleXfs count="238">
    <xf numFmtId="0" fontId="0" fillId="0" borderId="0"/>
    <xf numFmtId="9" fontId="8" fillId="0" borderId="0"/>
    <xf numFmtId="9" fontId="49" fillId="0" borderId="0"/>
    <xf numFmtId="9" fontId="8" fillId="0" borderId="0"/>
    <xf numFmtId="9" fontId="55" fillId="0" borderId="0"/>
    <xf numFmtId="9" fontId="8" fillId="0" borderId="0"/>
    <xf numFmtId="16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0" fontId="9" fillId="0" borderId="0"/>
    <xf numFmtId="164" fontId="3" fillId="0" borderId="0" applyFont="0" applyFill="0" applyBorder="0" applyAlignment="0" applyProtection="0"/>
    <xf numFmtId="169" fontId="3" fillId="0" borderId="0"/>
    <xf numFmtId="169" fontId="32" fillId="0" borderId="0"/>
    <xf numFmtId="169" fontId="3" fillId="0" borderId="0"/>
    <xf numFmtId="169" fontId="32" fillId="0" borderId="0"/>
    <xf numFmtId="169" fontId="3" fillId="0" borderId="0"/>
    <xf numFmtId="169" fontId="32" fillId="0" borderId="0"/>
    <xf numFmtId="169" fontId="3" fillId="0" borderId="0"/>
    <xf numFmtId="169" fontId="32" fillId="0" borderId="0"/>
    <xf numFmtId="169" fontId="3" fillId="0" borderId="0"/>
    <xf numFmtId="169" fontId="32" fillId="0" borderId="0"/>
    <xf numFmtId="169" fontId="3" fillId="0" borderId="0"/>
    <xf numFmtId="169" fontId="32" fillId="0" borderId="0"/>
    <xf numFmtId="169" fontId="3" fillId="0" borderId="0"/>
    <xf numFmtId="169" fontId="32" fillId="0" borderId="0"/>
    <xf numFmtId="169" fontId="3" fillId="0" borderId="0"/>
    <xf numFmtId="169" fontId="32" fillId="0" borderId="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7" fontId="10" fillId="0" borderId="1">
      <alignment horizontal="right"/>
    </xf>
    <xf numFmtId="167" fontId="50" fillId="0" borderId="1">
      <alignment horizontal="right"/>
    </xf>
    <xf numFmtId="167"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37" fontId="52" fillId="0" borderId="0"/>
    <xf numFmtId="37" fontId="12" fillId="0" borderId="0"/>
    <xf numFmtId="166" fontId="3" fillId="0" borderId="0"/>
    <xf numFmtId="166"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2" fillId="0" borderId="0"/>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54" fillId="0" borderId="0"/>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 fillId="0" borderId="0" applyNumberFormat="0" applyFont="0" applyFill="0" applyBorder="0" applyAlignment="0" applyProtection="0">
      <alignment vertical="top"/>
    </xf>
    <xf numFmtId="0" fontId="17" fillId="0" borderId="0"/>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7" fillId="0" borderId="0"/>
    <xf numFmtId="0" fontId="32" fillId="0" borderId="0"/>
    <xf numFmtId="0"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0" fillId="0" borderId="0"/>
    <xf numFmtId="0" fontId="17" fillId="0" borderId="0"/>
    <xf numFmtId="0" fontId="30" fillId="0" borderId="0"/>
    <xf numFmtId="0" fontId="3" fillId="0" borderId="0"/>
    <xf numFmtId="0" fontId="17" fillId="0" borderId="0" applyNumberFormat="0" applyFill="0" applyBorder="0" applyProtection="0">
      <alignment vertical="top"/>
    </xf>
    <xf numFmtId="0" fontId="3" fillId="0" borderId="0" applyNumberFormat="0" applyFont="0" applyFill="0" applyBorder="0" applyAlignment="0" applyProtection="0">
      <alignment vertical="top"/>
    </xf>
    <xf numFmtId="0" fontId="3" fillId="0" borderId="0"/>
    <xf numFmtId="0" fontId="17" fillId="0" borderId="0"/>
    <xf numFmtId="0" fontId="17" fillId="0" borderId="0"/>
    <xf numFmtId="0" fontId="3" fillId="0" borderId="0"/>
    <xf numFmtId="0" fontId="3" fillId="0" borderId="0"/>
    <xf numFmtId="0" fontId="32" fillId="0" borderId="0"/>
    <xf numFmtId="0" fontId="3" fillId="0" borderId="0"/>
    <xf numFmtId="9" fontId="32" fillId="0" borderId="0" applyFill="0" applyBorder="0" applyAlignment="0" applyProtection="0"/>
    <xf numFmtId="9" fontId="32" fillId="0" borderId="0" applyFill="0" applyBorder="0" applyAlignment="0" applyProtection="0"/>
    <xf numFmtId="0" fontId="13" fillId="0" borderId="0" applyFont="0"/>
    <xf numFmtId="0" fontId="1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xf numFmtId="0" fontId="61" fillId="0" borderId="0"/>
    <xf numFmtId="0" fontId="2" fillId="0" borderId="0"/>
    <xf numFmtId="43" fontId="2"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3" fillId="0" borderId="0"/>
    <xf numFmtId="9" fontId="1" fillId="0" borderId="0" applyFont="0" applyFill="0" applyBorder="0" applyAlignment="0" applyProtection="0"/>
  </cellStyleXfs>
  <cellXfs count="581">
    <xf numFmtId="0" fontId="0" fillId="0" borderId="0" xfId="0"/>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5" xfId="0" applyFont="1" applyBorder="1" applyAlignment="1">
      <alignment horizontal="right" vertical="center"/>
    </xf>
    <xf numFmtId="0" fontId="17" fillId="0" borderId="0" xfId="0" applyFont="1" applyAlignment="1">
      <alignment horizontal="justify" vertical="center"/>
    </xf>
    <xf numFmtId="0" fontId="19" fillId="0" borderId="0" xfId="199" applyFont="1" applyAlignment="1" applyProtection="1">
      <alignment vertical="center"/>
      <protection hidden="1"/>
    </xf>
    <xf numFmtId="0" fontId="6" fillId="0" borderId="0" xfId="199" applyFont="1" applyAlignment="1" applyProtection="1">
      <alignment vertical="center"/>
      <protection hidden="1"/>
    </xf>
    <xf numFmtId="0" fontId="6" fillId="0" borderId="6" xfId="199" applyFont="1" applyBorder="1" applyAlignment="1" applyProtection="1">
      <alignment vertical="center"/>
      <protection hidden="1"/>
    </xf>
    <xf numFmtId="0" fontId="6" fillId="0" borderId="7" xfId="199" applyFont="1" applyBorder="1" applyAlignment="1" applyProtection="1">
      <alignment vertical="center"/>
      <protection hidden="1"/>
    </xf>
    <xf numFmtId="0" fontId="6" fillId="0" borderId="8" xfId="199" applyFont="1" applyBorder="1" applyAlignment="1" applyProtection="1">
      <alignment vertical="center"/>
      <protection hidden="1"/>
    </xf>
    <xf numFmtId="0" fontId="6" fillId="0" borderId="5" xfId="199" applyFont="1" applyBorder="1" applyAlignment="1" applyProtection="1">
      <alignment vertical="center"/>
      <protection hidden="1"/>
    </xf>
    <xf numFmtId="0" fontId="6" fillId="0" borderId="9" xfId="199" applyFont="1" applyBorder="1" applyAlignment="1" applyProtection="1">
      <alignment vertical="center"/>
      <protection hidden="1"/>
    </xf>
    <xf numFmtId="0" fontId="23" fillId="0" borderId="7" xfId="199" applyFont="1" applyBorder="1" applyAlignment="1" applyProtection="1">
      <alignment vertical="center"/>
      <protection hidden="1"/>
    </xf>
    <xf numFmtId="0" fontId="3" fillId="0" borderId="0" xfId="199" applyAlignment="1" applyProtection="1">
      <alignment vertical="center"/>
      <protection hidden="1"/>
    </xf>
    <xf numFmtId="0" fontId="18" fillId="0" borderId="7" xfId="199" applyFont="1" applyBorder="1" applyAlignment="1" applyProtection="1">
      <alignment vertical="center"/>
      <protection hidden="1"/>
    </xf>
    <xf numFmtId="0" fontId="25" fillId="0" borderId="0" xfId="199" applyFont="1" applyAlignment="1" applyProtection="1">
      <alignment vertical="center"/>
      <protection hidden="1"/>
    </xf>
    <xf numFmtId="0" fontId="18" fillId="0" borderId="9" xfId="199" applyFont="1" applyBorder="1" applyAlignment="1" applyProtection="1">
      <alignment vertical="center"/>
      <protection hidden="1"/>
    </xf>
    <xf numFmtId="0" fontId="6" fillId="0" borderId="10" xfId="199" applyFont="1" applyBorder="1" applyAlignment="1" applyProtection="1">
      <alignment vertical="center"/>
      <protection hidden="1"/>
    </xf>
    <xf numFmtId="0" fontId="18" fillId="0" borderId="0" xfId="199" applyFont="1" applyAlignment="1" applyProtection="1">
      <alignment vertical="center"/>
      <protection hidden="1"/>
    </xf>
    <xf numFmtId="0" fontId="16" fillId="0" borderId="0" xfId="200" applyFont="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xf numFmtId="0" fontId="6" fillId="0" borderId="0" xfId="199" applyFont="1" applyAlignment="1" applyProtection="1">
      <alignment vertical="top"/>
      <protection hidden="1"/>
    </xf>
    <xf numFmtId="0" fontId="26" fillId="0" borderId="0" xfId="199" applyFont="1" applyAlignment="1" applyProtection="1">
      <alignment horizontal="center" vertical="center"/>
      <protection hidden="1"/>
    </xf>
    <xf numFmtId="0" fontId="16" fillId="0" borderId="0" xfId="199" applyFont="1" applyAlignment="1" applyProtection="1">
      <alignment vertical="center"/>
      <protection hidden="1"/>
    </xf>
    <xf numFmtId="0" fontId="17" fillId="0" borderId="0" xfId="199" applyFont="1" applyAlignment="1" applyProtection="1">
      <alignment vertical="center"/>
      <protection hidden="1"/>
    </xf>
    <xf numFmtId="0" fontId="16" fillId="0" borderId="0" xfId="202" applyFont="1" applyAlignment="1" applyProtection="1">
      <alignment vertical="top"/>
      <protection hidden="1"/>
    </xf>
    <xf numFmtId="0" fontId="17" fillId="0" borderId="0" xfId="199" applyFont="1" applyAlignment="1" applyProtection="1">
      <alignment vertical="top"/>
      <protection hidden="1"/>
    </xf>
    <xf numFmtId="0" fontId="26" fillId="0" borderId="0" xfId="199" applyFont="1" applyAlignment="1" applyProtection="1">
      <alignment vertical="center"/>
      <protection hidden="1"/>
    </xf>
    <xf numFmtId="173" fontId="16" fillId="0" borderId="11" xfId="199" applyNumberFormat="1" applyFont="1" applyBorder="1" applyAlignment="1" applyProtection="1">
      <alignment horizontal="center" vertical="center"/>
      <protection hidden="1"/>
    </xf>
    <xf numFmtId="0" fontId="17" fillId="0" borderId="13" xfId="199" applyFont="1" applyBorder="1" applyAlignment="1" applyProtection="1">
      <alignment vertical="center"/>
      <protection hidden="1"/>
    </xf>
    <xf numFmtId="0" fontId="16" fillId="0" borderId="0" xfId="199" applyFont="1" applyAlignment="1" applyProtection="1">
      <alignment vertical="center" wrapText="1"/>
      <protection hidden="1"/>
    </xf>
    <xf numFmtId="4" fontId="16" fillId="0" borderId="0" xfId="199" applyNumberFormat="1" applyFont="1" applyAlignment="1" applyProtection="1">
      <alignment vertical="center"/>
      <protection hidden="1"/>
    </xf>
    <xf numFmtId="0" fontId="17" fillId="0" borderId="0" xfId="199" applyFont="1" applyAlignment="1" applyProtection="1">
      <alignment horizontal="right" vertical="center"/>
      <protection hidden="1"/>
    </xf>
    <xf numFmtId="0" fontId="7" fillId="0" borderId="0" xfId="199" applyFont="1" applyAlignment="1" applyProtection="1">
      <alignment horizontal="center" vertical="top"/>
      <protection hidden="1"/>
    </xf>
    <xf numFmtId="0" fontId="16" fillId="0" borderId="5" xfId="199" applyFont="1" applyBorder="1" applyAlignment="1" applyProtection="1">
      <alignment vertical="top"/>
      <protection hidden="1"/>
    </xf>
    <xf numFmtId="0" fontId="16" fillId="0" borderId="11" xfId="199" applyFont="1" applyBorder="1" applyAlignment="1" applyProtection="1">
      <alignment horizontal="justify" vertical="top" wrapText="1"/>
      <protection hidden="1"/>
    </xf>
    <xf numFmtId="0" fontId="16" fillId="0" borderId="11" xfId="199" applyFont="1" applyBorder="1" applyAlignment="1" applyProtection="1">
      <alignment horizontal="right" vertical="center" wrapText="1" indent="5"/>
      <protection hidden="1"/>
    </xf>
    <xf numFmtId="0" fontId="17" fillId="0" borderId="13" xfId="199" applyFont="1" applyBorder="1" applyAlignment="1" applyProtection="1">
      <alignment horizontal="center" vertical="center"/>
      <protection hidden="1"/>
    </xf>
    <xf numFmtId="0" fontId="17" fillId="0" borderId="0" xfId="199" applyFont="1" applyAlignment="1" applyProtection="1">
      <alignment horizontal="left" vertical="center"/>
      <protection hidden="1"/>
    </xf>
    <xf numFmtId="0" fontId="6" fillId="0" borderId="0" xfId="199" applyFont="1" applyAlignment="1" applyProtection="1">
      <alignment horizontal="right"/>
      <protection hidden="1"/>
    </xf>
    <xf numFmtId="0" fontId="16" fillId="0" borderId="5" xfId="0" applyFont="1" applyBorder="1" applyAlignment="1">
      <alignment horizontal="left" vertical="center"/>
    </xf>
    <xf numFmtId="0" fontId="16" fillId="0" borderId="5" xfId="0" applyFont="1" applyBorder="1" applyAlignment="1">
      <alignment horizontal="justify" vertical="center"/>
    </xf>
    <xf numFmtId="0" fontId="16" fillId="0" borderId="5" xfId="0" applyFont="1" applyBorder="1" applyAlignment="1">
      <alignment horizontal="center" vertical="center"/>
    </xf>
    <xf numFmtId="0" fontId="17" fillId="0" borderId="0" xfId="199" applyFont="1" applyAlignment="1" applyProtection="1">
      <alignment horizontal="left" vertical="center" indent="1"/>
      <protection hidden="1"/>
    </xf>
    <xf numFmtId="0" fontId="17" fillId="0" borderId="0" xfId="0" applyFont="1" applyAlignment="1" applyProtection="1">
      <alignment horizontal="left" vertical="center"/>
      <protection hidden="1"/>
    </xf>
    <xf numFmtId="0" fontId="16" fillId="0" borderId="11" xfId="199" applyFont="1" applyBorder="1" applyAlignment="1" applyProtection="1">
      <alignment horizontal="center" vertical="center" wrapText="1"/>
      <protection hidden="1"/>
    </xf>
    <xf numFmtId="0" fontId="17" fillId="0" borderId="0" xfId="199" applyFont="1" applyAlignment="1" applyProtection="1">
      <alignment horizontal="center" vertical="center"/>
      <protection hidden="1"/>
    </xf>
    <xf numFmtId="0" fontId="16" fillId="0" borderId="0" xfId="199" applyFont="1" applyAlignment="1" applyProtection="1">
      <alignment horizontal="left" vertical="center" wrapText="1"/>
      <protection hidden="1"/>
    </xf>
    <xf numFmtId="0" fontId="16" fillId="0" borderId="0" xfId="199" applyFont="1" applyAlignment="1" applyProtection="1">
      <alignment horizontal="right" vertical="center" wrapText="1"/>
      <protection hidden="1"/>
    </xf>
    <xf numFmtId="0" fontId="16" fillId="0" borderId="5" xfId="0" applyFont="1" applyBorder="1" applyAlignment="1" applyProtection="1">
      <alignment horizontal="left" vertical="center"/>
      <protection hidden="1"/>
    </xf>
    <xf numFmtId="0" fontId="16" fillId="0" borderId="5" xfId="0" applyFont="1" applyBorder="1" applyAlignment="1" applyProtection="1">
      <alignment horizontal="justify" vertical="center"/>
      <protection hidden="1"/>
    </xf>
    <xf numFmtId="0" fontId="16" fillId="0" borderId="5" xfId="0" applyFont="1" applyBorder="1" applyAlignment="1" applyProtection="1">
      <alignment vertical="center"/>
      <protection hidden="1"/>
    </xf>
    <xf numFmtId="0" fontId="16" fillId="0" borderId="5" xfId="0" applyFont="1" applyBorder="1" applyAlignment="1" applyProtection="1">
      <alignment horizontal="right" vertical="center"/>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0" borderId="0" xfId="0" applyFont="1" applyAlignment="1">
      <alignment horizontal="left" vertical="center" indent="1"/>
    </xf>
    <xf numFmtId="0" fontId="16" fillId="0" borderId="0" xfId="199" applyFont="1" applyAlignment="1" applyProtection="1">
      <alignment horizontal="left" vertical="center" indent="1"/>
      <protection hidden="1"/>
    </xf>
    <xf numFmtId="0" fontId="16" fillId="0" borderId="0" xfId="0" applyFont="1" applyAlignment="1" applyProtection="1">
      <alignment horizontal="left" vertical="center" indent="1"/>
      <protection hidden="1"/>
    </xf>
    <xf numFmtId="174" fontId="16" fillId="0" borderId="0" xfId="0" applyNumberFormat="1" applyFont="1" applyAlignment="1">
      <alignment horizontal="left" vertical="center" indent="1"/>
    </xf>
    <xf numFmtId="174" fontId="16" fillId="0" borderId="0" xfId="0" applyNumberFormat="1" applyFont="1" applyAlignment="1" applyProtection="1">
      <alignment horizontal="left" vertical="center" indent="1"/>
      <protection hidden="1"/>
    </xf>
    <xf numFmtId="0" fontId="3" fillId="0" borderId="0" xfId="196" applyAlignment="1" applyProtection="1">
      <alignment vertical="center"/>
      <protection hidden="1"/>
    </xf>
    <xf numFmtId="0" fontId="3" fillId="0" borderId="0" xfId="196" applyProtection="1">
      <protection hidden="1"/>
    </xf>
    <xf numFmtId="1" fontId="17" fillId="0" borderId="0" xfId="203" applyNumberFormat="1" applyFont="1" applyAlignment="1" applyProtection="1">
      <alignment vertical="center" wrapText="1"/>
      <protection hidden="1"/>
    </xf>
    <xf numFmtId="1" fontId="16" fillId="0" borderId="0" xfId="203" applyNumberFormat="1" applyFont="1" applyAlignment="1" applyProtection="1">
      <alignment horizontal="center" vertical="center" wrapText="1"/>
      <protection hidden="1"/>
    </xf>
    <xf numFmtId="0" fontId="16" fillId="0" borderId="0" xfId="203" applyFont="1" applyAlignment="1" applyProtection="1">
      <alignment horizontal="center" vertical="center" wrapText="1"/>
      <protection hidden="1"/>
    </xf>
    <xf numFmtId="0" fontId="3" fillId="0" borderId="0" xfId="203" applyProtection="1">
      <protection hidden="1"/>
    </xf>
    <xf numFmtId="4" fontId="16" fillId="0" borderId="0" xfId="203" applyNumberFormat="1" applyFont="1" applyAlignment="1" applyProtection="1">
      <alignment horizontal="center" vertical="center" wrapText="1"/>
      <protection hidden="1"/>
    </xf>
    <xf numFmtId="0" fontId="18" fillId="0" borderId="0" xfId="203" applyFont="1" applyProtection="1">
      <protection hidden="1"/>
    </xf>
    <xf numFmtId="4" fontId="16" fillId="0" borderId="4" xfId="203" applyNumberFormat="1" applyFont="1" applyBorder="1" applyAlignment="1" applyProtection="1">
      <alignment horizontal="center" vertical="center" wrapText="1"/>
      <protection hidden="1"/>
    </xf>
    <xf numFmtId="1" fontId="16" fillId="0" borderId="4" xfId="203" applyNumberFormat="1" applyFont="1" applyBorder="1" applyAlignment="1" applyProtection="1">
      <alignment vertical="center" wrapText="1"/>
      <protection hidden="1"/>
    </xf>
    <xf numFmtId="4" fontId="16" fillId="0" borderId="4" xfId="203" applyNumberFormat="1" applyFont="1" applyBorder="1" applyAlignment="1" applyProtection="1">
      <alignment horizontal="right" vertical="center" wrapText="1"/>
      <protection hidden="1"/>
    </xf>
    <xf numFmtId="4" fontId="16" fillId="0" borderId="14" xfId="203" applyNumberFormat="1" applyFont="1" applyBorder="1" applyAlignment="1" applyProtection="1">
      <alignment horizontal="right" vertical="center" wrapText="1"/>
      <protection hidden="1"/>
    </xf>
    <xf numFmtId="4" fontId="17" fillId="0" borderId="15" xfId="203" applyNumberFormat="1" applyFont="1" applyBorder="1" applyAlignment="1" applyProtection="1">
      <alignment horizontal="right" vertical="center" wrapText="1"/>
      <protection hidden="1"/>
    </xf>
    <xf numFmtId="0" fontId="18" fillId="0" borderId="0" xfId="203" applyFont="1" applyAlignment="1" applyProtection="1">
      <alignment vertical="center"/>
      <protection hidden="1"/>
    </xf>
    <xf numFmtId="1" fontId="17" fillId="0" borderId="4" xfId="203" applyNumberFormat="1" applyFont="1" applyBorder="1" applyAlignment="1" applyProtection="1">
      <alignment horizontal="center" vertical="center" wrapText="1"/>
      <protection hidden="1"/>
    </xf>
    <xf numFmtId="0" fontId="16" fillId="0" borderId="14" xfId="203" applyFont="1" applyBorder="1" applyAlignment="1" applyProtection="1">
      <alignment vertical="center" wrapText="1"/>
      <protection hidden="1"/>
    </xf>
    <xf numFmtId="0" fontId="16" fillId="0" borderId="15" xfId="203" applyFont="1" applyBorder="1" applyAlignment="1" applyProtection="1">
      <alignment vertical="center" wrapText="1"/>
      <protection hidden="1"/>
    </xf>
    <xf numFmtId="4" fontId="17" fillId="0" borderId="4" xfId="203" applyNumberFormat="1" applyFont="1" applyBorder="1" applyAlignment="1" applyProtection="1">
      <alignment vertical="center" wrapText="1"/>
      <protection hidden="1"/>
    </xf>
    <xf numFmtId="4" fontId="16" fillId="0" borderId="14" xfId="203" applyNumberFormat="1" applyFont="1" applyBorder="1" applyAlignment="1" applyProtection="1">
      <alignment vertical="center" wrapText="1"/>
      <protection hidden="1"/>
    </xf>
    <xf numFmtId="4" fontId="17" fillId="0" borderId="15" xfId="203" applyNumberFormat="1" applyFont="1" applyBorder="1" applyAlignment="1" applyProtection="1">
      <alignment vertical="center" wrapText="1"/>
      <protection hidden="1"/>
    </xf>
    <xf numFmtId="3" fontId="18" fillId="0" borderId="0" xfId="203" applyNumberFormat="1" applyFont="1" applyProtection="1">
      <protection hidden="1"/>
    </xf>
    <xf numFmtId="4" fontId="17" fillId="0" borderId="4" xfId="203" applyNumberFormat="1" applyFont="1" applyBorder="1" applyAlignment="1" applyProtection="1">
      <alignment horizontal="right" vertical="center" wrapText="1"/>
      <protection hidden="1"/>
    </xf>
    <xf numFmtId="4" fontId="16" fillId="0" borderId="4" xfId="203" applyNumberFormat="1" applyFont="1" applyBorder="1" applyAlignment="1" applyProtection="1">
      <alignment vertical="center" wrapText="1"/>
      <protection hidden="1"/>
    </xf>
    <xf numFmtId="4" fontId="16" fillId="0" borderId="15" xfId="203" applyNumberFormat="1" applyFont="1" applyBorder="1" applyAlignment="1" applyProtection="1">
      <alignment vertical="center" wrapText="1"/>
      <protection hidden="1"/>
    </xf>
    <xf numFmtId="0" fontId="16" fillId="2" borderId="14" xfId="203" applyFont="1" applyFill="1" applyBorder="1" applyAlignment="1" applyProtection="1">
      <alignment vertical="center" wrapText="1"/>
      <protection hidden="1"/>
    </xf>
    <xf numFmtId="0" fontId="17" fillId="0" borderId="15" xfId="203" applyFont="1" applyBorder="1" applyAlignment="1" applyProtection="1">
      <alignment vertical="center" wrapText="1"/>
      <protection hidden="1"/>
    </xf>
    <xf numFmtId="4" fontId="17" fillId="0" borderId="14" xfId="203" applyNumberFormat="1" applyFont="1" applyBorder="1" applyAlignment="1" applyProtection="1">
      <alignment vertical="center" wrapText="1"/>
      <protection hidden="1"/>
    </xf>
    <xf numFmtId="175" fontId="18" fillId="0" borderId="0" xfId="203" applyNumberFormat="1" applyFont="1" applyProtection="1">
      <protection hidden="1"/>
    </xf>
    <xf numFmtId="0" fontId="17" fillId="0" borderId="15" xfId="203" applyFont="1" applyBorder="1" applyAlignment="1" applyProtection="1">
      <alignment horizontal="center" vertical="center" wrapText="1"/>
      <protection hidden="1"/>
    </xf>
    <xf numFmtId="3" fontId="17" fillId="0" borderId="14" xfId="203" applyNumberFormat="1" applyFont="1" applyBorder="1" applyAlignment="1" applyProtection="1">
      <alignment horizontal="right" vertical="center" wrapText="1"/>
      <protection hidden="1"/>
    </xf>
    <xf numFmtId="3" fontId="16" fillId="0" borderId="14" xfId="203" applyNumberFormat="1" applyFont="1" applyBorder="1" applyAlignment="1" applyProtection="1">
      <alignment horizontal="right" vertical="center" wrapText="1"/>
      <protection hidden="1"/>
    </xf>
    <xf numFmtId="4" fontId="16" fillId="0" borderId="15" xfId="11" applyNumberFormat="1" applyFont="1" applyBorder="1" applyAlignment="1" applyProtection="1">
      <alignment horizontal="right" vertical="center" wrapText="1"/>
      <protection hidden="1"/>
    </xf>
    <xf numFmtId="4" fontId="16" fillId="0" borderId="14" xfId="11" applyNumberFormat="1" applyFont="1" applyBorder="1" applyAlignment="1" applyProtection="1">
      <alignment horizontal="right" vertical="center" wrapText="1"/>
      <protection hidden="1"/>
    </xf>
    <xf numFmtId="4" fontId="16" fillId="0" borderId="14" xfId="203" applyNumberFormat="1" applyFont="1" applyBorder="1" applyAlignment="1" applyProtection="1">
      <alignment horizontal="center" vertical="center" wrapText="1"/>
      <protection hidden="1"/>
    </xf>
    <xf numFmtId="4" fontId="16" fillId="0" borderId="15" xfId="203" applyNumberFormat="1" applyFont="1" applyBorder="1" applyAlignment="1" applyProtection="1">
      <alignment horizontal="right" vertical="center" wrapText="1"/>
      <protection hidden="1"/>
    </xf>
    <xf numFmtId="1" fontId="16" fillId="0" borderId="6" xfId="203" applyNumberFormat="1" applyFont="1" applyBorder="1" applyAlignment="1" applyProtection="1">
      <alignment horizontal="center" vertical="center" wrapText="1"/>
      <protection hidden="1"/>
    </xf>
    <xf numFmtId="0" fontId="17" fillId="0" borderId="0" xfId="203" applyFont="1" applyAlignment="1" applyProtection="1">
      <alignment horizontal="justify" vertical="center" wrapText="1"/>
      <protection hidden="1"/>
    </xf>
    <xf numFmtId="1" fontId="17" fillId="0" borderId="6" xfId="203" applyNumberFormat="1" applyFont="1" applyBorder="1" applyAlignment="1" applyProtection="1">
      <alignment horizontal="left" vertical="center" wrapText="1" indent="3"/>
      <protection hidden="1"/>
    </xf>
    <xf numFmtId="3" fontId="17" fillId="0" borderId="7" xfId="203" applyNumberFormat="1" applyFont="1" applyBorder="1" applyAlignment="1" applyProtection="1">
      <alignment horizontal="right" vertical="center" wrapText="1"/>
      <protection hidden="1"/>
    </xf>
    <xf numFmtId="4" fontId="17" fillId="0" borderId="7" xfId="203" applyNumberFormat="1" applyFont="1" applyBorder="1" applyAlignment="1" applyProtection="1">
      <alignment horizontal="right" vertical="center" wrapText="1"/>
      <protection hidden="1"/>
    </xf>
    <xf numFmtId="4" fontId="17" fillId="0" borderId="0" xfId="203" applyNumberFormat="1" applyFont="1" applyAlignment="1" applyProtection="1">
      <alignment vertical="center" wrapText="1"/>
      <protection hidden="1"/>
    </xf>
    <xf numFmtId="1" fontId="16" fillId="0" borderId="6" xfId="203" applyNumberFormat="1" applyFont="1" applyBorder="1" applyAlignment="1" applyProtection="1">
      <alignment horizontal="center" vertical="top" wrapText="1"/>
      <protection hidden="1"/>
    </xf>
    <xf numFmtId="0" fontId="33" fillId="0" borderId="0" xfId="199" applyFont="1" applyAlignment="1" applyProtection="1">
      <alignment vertical="top"/>
      <protection hidden="1"/>
    </xf>
    <xf numFmtId="0" fontId="30" fillId="0" borderId="0" xfId="195" applyProtection="1">
      <protection hidden="1"/>
    </xf>
    <xf numFmtId="0" fontId="34" fillId="0" borderId="0" xfId="195" applyFont="1" applyAlignment="1" applyProtection="1">
      <alignment horizontal="center" vertical="center" wrapText="1"/>
      <protection hidden="1"/>
    </xf>
    <xf numFmtId="0" fontId="17" fillId="0" borderId="0" xfId="195" applyFont="1" applyAlignment="1" applyProtection="1">
      <alignment vertical="center"/>
      <protection hidden="1"/>
    </xf>
    <xf numFmtId="0" fontId="16" fillId="0" borderId="0" xfId="195" applyFont="1" applyAlignment="1" applyProtection="1">
      <alignment horizontal="center" vertical="center"/>
      <protection hidden="1"/>
    </xf>
    <xf numFmtId="0" fontId="17" fillId="0" borderId="0" xfId="195" applyFont="1" applyAlignment="1" applyProtection="1">
      <alignment horizontal="justify" vertical="center"/>
      <protection hidden="1"/>
    </xf>
    <xf numFmtId="0" fontId="30" fillId="0" borderId="0" xfId="195" applyAlignment="1" applyProtection="1">
      <alignment vertical="center"/>
      <protection hidden="1"/>
    </xf>
    <xf numFmtId="0" fontId="17" fillId="0" borderId="0" xfId="195" applyFont="1" applyAlignment="1" applyProtection="1">
      <alignment horizontal="center" vertical="center"/>
      <protection hidden="1"/>
    </xf>
    <xf numFmtId="0" fontId="17" fillId="0" borderId="0" xfId="195" applyFont="1" applyProtection="1">
      <protection hidden="1"/>
    </xf>
    <xf numFmtId="0" fontId="17" fillId="0" borderId="0" xfId="195" applyFont="1" applyAlignment="1" applyProtection="1">
      <alignment vertical="center" wrapText="1"/>
      <protection hidden="1"/>
    </xf>
    <xf numFmtId="0" fontId="17" fillId="0" borderId="16" xfId="195" applyFont="1" applyBorder="1" applyAlignment="1" applyProtection="1">
      <alignment vertical="center"/>
      <protection hidden="1"/>
    </xf>
    <xf numFmtId="0" fontId="17" fillId="0" borderId="17" xfId="195" applyFont="1" applyBorder="1" applyAlignment="1" applyProtection="1">
      <alignment vertical="center"/>
      <protection hidden="1"/>
    </xf>
    <xf numFmtId="0" fontId="17" fillId="0" borderId="18" xfId="195" applyFont="1" applyBorder="1" applyAlignment="1" applyProtection="1">
      <alignment vertical="center"/>
      <protection hidden="1"/>
    </xf>
    <xf numFmtId="0" fontId="17" fillId="0" borderId="19" xfId="195" applyFont="1" applyBorder="1" applyAlignment="1" applyProtection="1">
      <alignment vertical="center"/>
      <protection hidden="1"/>
    </xf>
    <xf numFmtId="0" fontId="17" fillId="0" borderId="20" xfId="195" applyFont="1" applyBorder="1" applyAlignment="1" applyProtection="1">
      <alignment vertical="center"/>
      <protection hidden="1"/>
    </xf>
    <xf numFmtId="0" fontId="17" fillId="0" borderId="21" xfId="195" applyFont="1" applyBorder="1" applyAlignment="1" applyProtection="1">
      <alignment vertical="center"/>
      <protection hidden="1"/>
    </xf>
    <xf numFmtId="0" fontId="17" fillId="0" borderId="8" xfId="195" applyFont="1" applyBorder="1" applyAlignment="1" applyProtection="1">
      <alignment vertical="center"/>
      <protection hidden="1"/>
    </xf>
    <xf numFmtId="0" fontId="17" fillId="0" borderId="9" xfId="195" applyFont="1" applyBorder="1" applyAlignment="1" applyProtection="1">
      <alignment vertical="center"/>
      <protection hidden="1"/>
    </xf>
    <xf numFmtId="0" fontId="17" fillId="0" borderId="14" xfId="195" applyFont="1" applyBorder="1" applyAlignment="1" applyProtection="1">
      <alignment horizontal="left" vertical="center"/>
      <protection hidden="1"/>
    </xf>
    <xf numFmtId="0" fontId="17" fillId="0" borderId="15" xfId="195" applyFont="1" applyBorder="1" applyAlignment="1" applyProtection="1">
      <alignment horizontal="left" vertical="center"/>
      <protection hidden="1"/>
    </xf>
    <xf numFmtId="0" fontId="17" fillId="0" borderId="0" xfId="195" applyFont="1" applyAlignment="1" applyProtection="1">
      <alignment horizontal="left" vertical="center"/>
      <protection hidden="1"/>
    </xf>
    <xf numFmtId="0" fontId="16" fillId="0" borderId="0" xfId="197" applyNumberFormat="1" applyFont="1" applyFill="1" applyBorder="1" applyAlignment="1" applyProtection="1">
      <alignment horizontal="left" vertical="center"/>
    </xf>
    <xf numFmtId="0" fontId="35" fillId="0" borderId="0" xfId="195" applyFont="1" applyAlignment="1" applyProtection="1">
      <alignment vertical="center"/>
      <protection hidden="1"/>
    </xf>
    <xf numFmtId="0" fontId="35" fillId="0" borderId="0" xfId="195" applyFont="1" applyProtection="1">
      <protection hidden="1"/>
    </xf>
    <xf numFmtId="0" fontId="29" fillId="0" borderId="0" xfId="0" applyFont="1" applyAlignment="1" applyProtection="1">
      <alignment vertical="center"/>
      <protection hidden="1"/>
    </xf>
    <xf numFmtId="0" fontId="29" fillId="0" borderId="0" xfId="0" applyFont="1" applyAlignment="1" applyProtection="1">
      <alignment horizontal="justify" vertical="center"/>
      <protection hidden="1"/>
    </xf>
    <xf numFmtId="0" fontId="29" fillId="0" borderId="0" xfId="0"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29" fillId="0" borderId="0" xfId="199" applyFont="1" applyAlignment="1" applyProtection="1">
      <alignment vertical="center"/>
      <protection hidden="1"/>
    </xf>
    <xf numFmtId="0" fontId="29" fillId="0" borderId="0" xfId="199" applyFont="1" applyAlignment="1" applyProtection="1">
      <alignment horizontal="right" vertical="center"/>
      <protection hidden="1"/>
    </xf>
    <xf numFmtId="0" fontId="29" fillId="0" borderId="0" xfId="199" applyFont="1" applyAlignment="1" applyProtection="1">
      <alignment horizontal="left" vertical="center"/>
      <protection hidden="1"/>
    </xf>
    <xf numFmtId="4" fontId="16" fillId="0" borderId="11" xfId="199" applyNumberFormat="1" applyFont="1" applyBorder="1" applyAlignment="1" applyProtection="1">
      <alignment horizontal="right" vertical="center"/>
      <protection hidden="1"/>
    </xf>
    <xf numFmtId="4" fontId="16" fillId="0" borderId="4" xfId="11" applyNumberFormat="1" applyFont="1" applyBorder="1" applyAlignment="1" applyProtection="1">
      <alignment horizontal="right" vertical="center" wrapText="1"/>
      <protection hidden="1"/>
    </xf>
    <xf numFmtId="0" fontId="3" fillId="0" borderId="6" xfId="203" applyBorder="1" applyProtection="1">
      <protection hidden="1"/>
    </xf>
    <xf numFmtId="0" fontId="3" fillId="0" borderId="7" xfId="203" applyBorder="1" applyProtection="1">
      <protection hidden="1"/>
    </xf>
    <xf numFmtId="0" fontId="18" fillId="0" borderId="6" xfId="203" applyFont="1" applyBorder="1" applyProtection="1">
      <protection hidden="1"/>
    </xf>
    <xf numFmtId="0" fontId="18" fillId="0" borderId="7" xfId="203" applyFont="1" applyBorder="1" applyProtection="1">
      <protection hidden="1"/>
    </xf>
    <xf numFmtId="1" fontId="17" fillId="0" borderId="8" xfId="203" applyNumberFormat="1" applyFont="1" applyBorder="1" applyAlignment="1" applyProtection="1">
      <alignment horizontal="left" vertical="center" wrapText="1" indent="3"/>
      <protection hidden="1"/>
    </xf>
    <xf numFmtId="0" fontId="17" fillId="0" borderId="5" xfId="203" applyFont="1" applyBorder="1" applyAlignment="1" applyProtection="1">
      <alignment horizontal="justify" vertical="center" wrapText="1"/>
      <protection hidden="1"/>
    </xf>
    <xf numFmtId="4" fontId="17" fillId="0" borderId="9" xfId="203" applyNumberFormat="1" applyFont="1" applyBorder="1" applyAlignment="1" applyProtection="1">
      <alignment horizontal="justify" vertical="center" wrapText="1"/>
      <protection hidden="1"/>
    </xf>
    <xf numFmtId="0" fontId="16" fillId="0" borderId="0" xfId="0" applyFont="1" applyProtection="1">
      <protection hidden="1"/>
    </xf>
    <xf numFmtId="0" fontId="37" fillId="0" borderId="0" xfId="199" applyFont="1" applyAlignment="1" applyProtection="1">
      <alignment vertical="top"/>
      <protection hidden="1"/>
    </xf>
    <xf numFmtId="0" fontId="29" fillId="0" borderId="0" xfId="0" applyFont="1" applyAlignment="1" applyProtection="1">
      <alignment horizontal="right" vertical="center"/>
      <protection hidden="1"/>
    </xf>
    <xf numFmtId="0" fontId="38" fillId="0" borderId="0" xfId="203" applyFont="1" applyProtection="1">
      <protection hidden="1"/>
    </xf>
    <xf numFmtId="0" fontId="29" fillId="0" borderId="0" xfId="198" applyNumberFormat="1" applyFont="1" applyFill="1" applyBorder="1" applyAlignment="1" applyProtection="1">
      <alignment vertical="center" wrapText="1"/>
      <protection hidden="1"/>
    </xf>
    <xf numFmtId="0" fontId="38" fillId="3" borderId="0" xfId="203" applyFont="1" applyFill="1" applyProtection="1">
      <protection hidden="1"/>
    </xf>
    <xf numFmtId="4" fontId="17" fillId="4" borderId="7" xfId="203" applyNumberFormat="1" applyFont="1" applyFill="1" applyBorder="1" applyAlignment="1" applyProtection="1">
      <alignment horizontal="right" vertical="center" wrapText="1"/>
      <protection hidden="1"/>
    </xf>
    <xf numFmtId="0" fontId="20" fillId="0" borderId="18" xfId="199" applyFont="1" applyBorder="1" applyAlignment="1" applyProtection="1">
      <alignment horizontal="center" vertical="center"/>
      <protection hidden="1"/>
    </xf>
    <xf numFmtId="0" fontId="0" fillId="0" borderId="0" xfId="0" applyAlignment="1">
      <alignment vertical="top"/>
    </xf>
    <xf numFmtId="0" fontId="5" fillId="0" borderId="4" xfId="199" applyFont="1" applyBorder="1" applyAlignment="1" applyProtection="1">
      <alignment vertical="center"/>
      <protection hidden="1"/>
    </xf>
    <xf numFmtId="0" fontId="41"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6" fillId="0" borderId="0" xfId="0" applyFont="1" applyAlignment="1" applyProtection="1">
      <alignment vertical="top"/>
      <protection hidden="1"/>
    </xf>
    <xf numFmtId="0" fontId="6" fillId="0" borderId="0" xfId="0" applyFont="1" applyAlignment="1" applyProtection="1">
      <alignment vertical="center"/>
      <protection hidden="1"/>
    </xf>
    <xf numFmtId="0" fontId="19" fillId="0" borderId="0" xfId="0" applyFont="1" applyProtection="1">
      <protection hidden="1"/>
    </xf>
    <xf numFmtId="0" fontId="16" fillId="0" borderId="0" xfId="0" applyFont="1" applyAlignment="1" applyProtection="1">
      <alignment horizontal="center" vertical="top"/>
      <protection hidden="1"/>
    </xf>
    <xf numFmtId="0" fontId="6"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7" fillId="0" borderId="0" xfId="0" quotePrefix="1" applyNumberFormat="1" applyFont="1" applyAlignment="1" applyProtection="1">
      <alignment horizontal="left" vertical="top" wrapText="1" indent="1"/>
      <protection hidden="1"/>
    </xf>
    <xf numFmtId="0" fontId="6" fillId="0" borderId="0" xfId="0" applyFont="1" applyAlignment="1" applyProtection="1">
      <alignment horizontal="justify" vertical="top"/>
      <protection hidden="1"/>
    </xf>
    <xf numFmtId="165" fontId="7"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6" fillId="0" borderId="0" xfId="0" applyFont="1" applyAlignment="1" applyProtection="1">
      <alignment horizontal="right" vertical="top" wrapText="1"/>
      <protection hidden="1"/>
    </xf>
    <xf numFmtId="0" fontId="6" fillId="0" borderId="0" xfId="0" applyFont="1" applyAlignment="1" applyProtection="1">
      <alignment horizontal="center" vertical="top" wrapText="1"/>
      <protection hidden="1"/>
    </xf>
    <xf numFmtId="0" fontId="17" fillId="0" borderId="0" xfId="0" applyFont="1" applyAlignment="1" applyProtection="1">
      <alignment vertical="top"/>
      <protection hidden="1"/>
    </xf>
    <xf numFmtId="0" fontId="6" fillId="0" borderId="0" xfId="0" applyFont="1" applyAlignment="1" applyProtection="1">
      <alignment horizontal="justify"/>
      <protection hidden="1"/>
    </xf>
    <xf numFmtId="0" fontId="6" fillId="0" borderId="0" xfId="0" applyFont="1" applyProtection="1">
      <protection hidden="1"/>
    </xf>
    <xf numFmtId="0" fontId="20" fillId="0" borderId="0" xfId="0" applyFont="1" applyAlignment="1" applyProtection="1">
      <alignment horizontal="center" vertical="top"/>
      <protection hidden="1"/>
    </xf>
    <xf numFmtId="0" fontId="43" fillId="0" borderId="0" xfId="205" applyFont="1" applyAlignment="1" applyProtection="1">
      <alignment horizontal="center"/>
      <protection hidden="1"/>
    </xf>
    <xf numFmtId="0" fontId="43" fillId="0" borderId="0" xfId="205" applyFont="1" applyProtection="1">
      <protection hidden="1"/>
    </xf>
    <xf numFmtId="0" fontId="43" fillId="0" borderId="0" xfId="196" applyFont="1" applyAlignment="1" applyProtection="1">
      <alignment horizontal="left" vertical="center"/>
      <protection hidden="1"/>
    </xf>
    <xf numFmtId="0" fontId="43" fillId="0" borderId="0" xfId="196" applyFont="1" applyProtection="1">
      <protection hidden="1"/>
    </xf>
    <xf numFmtId="0" fontId="43" fillId="0" borderId="0" xfId="196" applyFont="1" applyAlignment="1" applyProtection="1">
      <alignment vertical="center"/>
      <protection hidden="1"/>
    </xf>
    <xf numFmtId="0" fontId="43" fillId="0" borderId="0" xfId="196" applyFont="1" applyAlignment="1" applyProtection="1">
      <alignment horizontal="center" vertical="center"/>
      <protection hidden="1"/>
    </xf>
    <xf numFmtId="0" fontId="43" fillId="0" borderId="0" xfId="196" applyFont="1" applyAlignment="1" applyProtection="1">
      <alignment horizontal="left"/>
      <protection hidden="1"/>
    </xf>
    <xf numFmtId="0" fontId="43" fillId="0" borderId="0" xfId="196" applyFont="1" applyAlignment="1" applyProtection="1">
      <alignment horizontal="center"/>
      <protection hidden="1"/>
    </xf>
    <xf numFmtId="0" fontId="44" fillId="0" borderId="0" xfId="195" applyFont="1" applyAlignment="1" applyProtection="1">
      <alignment vertical="center"/>
      <protection hidden="1"/>
    </xf>
    <xf numFmtId="0" fontId="30" fillId="0" borderId="0" xfId="195" applyAlignment="1" applyProtection="1">
      <alignment horizontal="center"/>
      <protection hidden="1"/>
    </xf>
    <xf numFmtId="0" fontId="17" fillId="0" borderId="0" xfId="0" applyFont="1" applyAlignment="1">
      <alignment horizontal="right" vertical="center"/>
    </xf>
    <xf numFmtId="0" fontId="16" fillId="0" borderId="0" xfId="0" applyFont="1" applyAlignment="1">
      <alignment horizontal="left" vertical="center"/>
    </xf>
    <xf numFmtId="0" fontId="16" fillId="0" borderId="5" xfId="193" applyFont="1" applyBorder="1" applyAlignment="1">
      <alignment vertical="center"/>
    </xf>
    <xf numFmtId="0" fontId="17" fillId="0" borderId="5" xfId="193" applyFont="1" applyBorder="1" applyAlignment="1">
      <alignment vertical="center"/>
    </xf>
    <xf numFmtId="0" fontId="16" fillId="0" borderId="5" xfId="193" applyFont="1" applyBorder="1" applyAlignment="1">
      <alignment horizontal="right" vertical="center"/>
    </xf>
    <xf numFmtId="0" fontId="17" fillId="0" borderId="0" xfId="193" applyFont="1" applyAlignment="1">
      <alignment vertical="center"/>
    </xf>
    <xf numFmtId="0" fontId="17" fillId="0" borderId="0" xfId="193" applyFont="1"/>
    <xf numFmtId="0" fontId="29" fillId="0" borderId="0" xfId="193" applyFont="1"/>
    <xf numFmtId="0" fontId="29" fillId="0" borderId="0" xfId="193" applyFont="1" applyAlignment="1">
      <alignment horizontal="center" vertical="center"/>
    </xf>
    <xf numFmtId="0" fontId="42" fillId="0" borderId="0" xfId="193" applyFont="1"/>
    <xf numFmtId="0" fontId="42" fillId="0" borderId="0" xfId="193" applyFont="1" applyAlignment="1">
      <alignment vertical="center"/>
    </xf>
    <xf numFmtId="0" fontId="16" fillId="0" borderId="0" xfId="193" applyFont="1" applyAlignment="1">
      <alignment horizontal="center" vertical="center"/>
    </xf>
    <xf numFmtId="0" fontId="42" fillId="0" borderId="0" xfId="193" applyFont="1" applyAlignment="1">
      <alignment horizontal="left" vertical="center"/>
    </xf>
    <xf numFmtId="0" fontId="29" fillId="0" borderId="0" xfId="193" applyFont="1" applyAlignment="1">
      <alignment horizontal="center"/>
    </xf>
    <xf numFmtId="0" fontId="16" fillId="0" borderId="0" xfId="194" applyFont="1" applyAlignment="1">
      <alignment horizontal="left" vertical="center"/>
    </xf>
    <xf numFmtId="0" fontId="17" fillId="0" borderId="0" xfId="193" applyFont="1" applyAlignment="1">
      <alignment horizontal="justify" vertical="center"/>
    </xf>
    <xf numFmtId="4" fontId="16" fillId="0" borderId="0" xfId="193" applyNumberFormat="1" applyFont="1" applyAlignment="1">
      <alignment vertical="center"/>
    </xf>
    <xf numFmtId="0" fontId="16" fillId="0" borderId="0" xfId="193" applyFont="1" applyAlignment="1">
      <alignment horizontal="justify" vertical="center"/>
    </xf>
    <xf numFmtId="0" fontId="29" fillId="0" borderId="0" xfId="193" applyFont="1" applyAlignment="1">
      <alignment vertical="center"/>
    </xf>
    <xf numFmtId="174" fontId="16" fillId="0" borderId="0" xfId="193" applyNumberFormat="1" applyFont="1" applyAlignment="1">
      <alignment vertical="center"/>
    </xf>
    <xf numFmtId="0" fontId="16" fillId="0" borderId="0" xfId="193" applyFont="1" applyAlignment="1">
      <alignment horizontal="right" vertical="center"/>
    </xf>
    <xf numFmtId="0" fontId="17" fillId="0" borderId="0" xfId="193" applyFont="1" applyAlignment="1">
      <alignment horizontal="left" vertical="center"/>
    </xf>
    <xf numFmtId="0" fontId="16" fillId="0" borderId="0" xfId="193" applyFont="1" applyAlignment="1">
      <alignment horizontal="left" vertical="center" indent="2"/>
    </xf>
    <xf numFmtId="0" fontId="16" fillId="0" borderId="0" xfId="193" applyFont="1" applyAlignment="1">
      <alignment horizontal="left" vertical="center" indent="1"/>
    </xf>
    <xf numFmtId="0" fontId="17" fillId="0" borderId="0" xfId="193" applyFont="1" applyAlignment="1">
      <alignment horizontal="left" vertical="center" inden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6" fillId="0" borderId="4" xfId="0" applyFont="1" applyBorder="1" applyAlignment="1" applyProtection="1">
      <alignment vertical="center" wrapText="1"/>
      <protection hidden="1"/>
    </xf>
    <xf numFmtId="0" fontId="16"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6" fillId="0" borderId="0" xfId="0" quotePrefix="1" applyFont="1" applyAlignment="1" applyProtection="1">
      <alignment horizontal="center" vertical="center"/>
      <protection hidden="1"/>
    </xf>
    <xf numFmtId="0" fontId="48" fillId="0" borderId="0" xfId="199" applyFont="1" applyAlignment="1" applyProtection="1">
      <alignment vertical="top"/>
      <protection hidden="1"/>
    </xf>
    <xf numFmtId="1" fontId="17" fillId="0" borderId="0" xfId="204" applyNumberFormat="1" applyFont="1" applyAlignment="1" applyProtection="1">
      <alignment vertical="center" wrapText="1"/>
      <protection hidden="1"/>
    </xf>
    <xf numFmtId="1" fontId="16" fillId="0" borderId="0" xfId="204" applyNumberFormat="1" applyFont="1" applyAlignment="1" applyProtection="1">
      <alignment horizontal="center" vertical="center" wrapText="1"/>
      <protection hidden="1"/>
    </xf>
    <xf numFmtId="0" fontId="16" fillId="0" borderId="0" xfId="204" applyFont="1" applyAlignment="1" applyProtection="1">
      <alignment horizontal="center" vertical="center" wrapText="1"/>
      <protection hidden="1"/>
    </xf>
    <xf numFmtId="0" fontId="32" fillId="0" borderId="0" xfId="204" applyProtection="1">
      <protection hidden="1"/>
    </xf>
    <xf numFmtId="4" fontId="16" fillId="0" borderId="0" xfId="204" applyNumberFormat="1" applyFont="1" applyAlignment="1" applyProtection="1">
      <alignment horizontal="center" vertical="center" wrapText="1"/>
      <protection hidden="1"/>
    </xf>
    <xf numFmtId="0" fontId="18" fillId="0" borderId="0" xfId="204" applyFont="1" applyProtection="1">
      <protection hidden="1"/>
    </xf>
    <xf numFmtId="1" fontId="16" fillId="0" borderId="4" xfId="204" applyNumberFormat="1" applyFont="1" applyBorder="1" applyAlignment="1" applyProtection="1">
      <alignment vertical="center" wrapText="1"/>
      <protection hidden="1"/>
    </xf>
    <xf numFmtId="4" fontId="16" fillId="0" borderId="4" xfId="204" applyNumberFormat="1" applyFont="1" applyBorder="1" applyAlignment="1" applyProtection="1">
      <alignment horizontal="right" vertical="center" wrapText="1"/>
      <protection hidden="1"/>
    </xf>
    <xf numFmtId="4" fontId="16" fillId="0" borderId="14" xfId="204" applyNumberFormat="1" applyFont="1" applyBorder="1" applyAlignment="1" applyProtection="1">
      <alignment horizontal="right" vertical="center" wrapText="1"/>
      <protection hidden="1"/>
    </xf>
    <xf numFmtId="4" fontId="17" fillId="0" borderId="15" xfId="204" applyNumberFormat="1" applyFont="1" applyBorder="1" applyAlignment="1" applyProtection="1">
      <alignment horizontal="right" vertical="center" wrapText="1"/>
      <protection hidden="1"/>
    </xf>
    <xf numFmtId="0" fontId="18" fillId="0" borderId="0" xfId="204" applyFont="1" applyAlignment="1" applyProtection="1">
      <alignment vertical="center"/>
      <protection hidden="1"/>
    </xf>
    <xf numFmtId="1" fontId="17" fillId="0" borderId="4" xfId="204" applyNumberFormat="1" applyFont="1" applyBorder="1" applyAlignment="1" applyProtection="1">
      <alignment horizontal="center" vertical="center" wrapText="1"/>
      <protection hidden="1"/>
    </xf>
    <xf numFmtId="0" fontId="16" fillId="0" borderId="14" xfId="204" applyFont="1" applyBorder="1" applyAlignment="1" applyProtection="1">
      <alignment vertical="center" wrapText="1"/>
      <protection hidden="1"/>
    </xf>
    <xf numFmtId="0" fontId="16" fillId="0" borderId="15" xfId="204" applyFont="1" applyBorder="1" applyAlignment="1" applyProtection="1">
      <alignment vertical="center" wrapText="1"/>
      <protection hidden="1"/>
    </xf>
    <xf numFmtId="4" fontId="17" fillId="0" borderId="4" xfId="204" applyNumberFormat="1" applyFont="1" applyBorder="1" applyAlignment="1" applyProtection="1">
      <alignment vertical="center" wrapText="1"/>
      <protection hidden="1"/>
    </xf>
    <xf numFmtId="4" fontId="16" fillId="0" borderId="14" xfId="204" applyNumberFormat="1" applyFont="1" applyBorder="1" applyAlignment="1" applyProtection="1">
      <alignment vertical="center" wrapText="1"/>
      <protection hidden="1"/>
    </xf>
    <xf numFmtId="4" fontId="17" fillId="0" borderId="15" xfId="204" applyNumberFormat="1" applyFont="1" applyBorder="1" applyAlignment="1" applyProtection="1">
      <alignment vertical="center" wrapText="1"/>
      <protection hidden="1"/>
    </xf>
    <xf numFmtId="3" fontId="18" fillId="0" borderId="0" xfId="204" applyNumberFormat="1" applyFont="1" applyProtection="1">
      <protection hidden="1"/>
    </xf>
    <xf numFmtId="4" fontId="17" fillId="0" borderId="4" xfId="204" applyNumberFormat="1" applyFont="1" applyBorder="1" applyAlignment="1" applyProtection="1">
      <alignment horizontal="right" vertical="center" wrapText="1"/>
      <protection hidden="1"/>
    </xf>
    <xf numFmtId="4" fontId="16" fillId="0" borderId="4" xfId="204" applyNumberFormat="1" applyFont="1" applyBorder="1" applyAlignment="1" applyProtection="1">
      <alignment vertical="center" wrapText="1"/>
      <protection hidden="1"/>
    </xf>
    <xf numFmtId="4" fontId="16" fillId="0" borderId="15" xfId="204" applyNumberFormat="1" applyFont="1" applyBorder="1" applyAlignment="1" applyProtection="1">
      <alignment vertical="center" wrapText="1"/>
      <protection hidden="1"/>
    </xf>
    <xf numFmtId="0" fontId="16" fillId="2" borderId="14" xfId="204" applyFont="1" applyFill="1" applyBorder="1" applyAlignment="1" applyProtection="1">
      <alignment vertical="center" wrapText="1"/>
      <protection hidden="1"/>
    </xf>
    <xf numFmtId="0" fontId="17" fillId="0" borderId="15" xfId="204" applyFont="1" applyBorder="1" applyAlignment="1" applyProtection="1">
      <alignment vertical="center" wrapText="1"/>
      <protection hidden="1"/>
    </xf>
    <xf numFmtId="4" fontId="17" fillId="0" borderId="14" xfId="204" applyNumberFormat="1" applyFont="1" applyBorder="1" applyAlignment="1" applyProtection="1">
      <alignment vertical="center" wrapText="1"/>
      <protection hidden="1"/>
    </xf>
    <xf numFmtId="2" fontId="18" fillId="0" borderId="0" xfId="204" applyNumberFormat="1" applyFont="1" applyProtection="1">
      <protection hidden="1"/>
    </xf>
    <xf numFmtId="175" fontId="18" fillId="0" borderId="0" xfId="204" applyNumberFormat="1" applyFont="1" applyProtection="1">
      <protection hidden="1"/>
    </xf>
    <xf numFmtId="0" fontId="17" fillId="0" borderId="15" xfId="204" applyFont="1" applyBorder="1" applyAlignment="1" applyProtection="1">
      <alignment horizontal="center" vertical="center" wrapText="1"/>
      <protection hidden="1"/>
    </xf>
    <xf numFmtId="3" fontId="17" fillId="0" borderId="4" xfId="204" applyNumberFormat="1" applyFont="1" applyBorder="1" applyAlignment="1" applyProtection="1">
      <alignment horizontal="right" vertical="center" wrapText="1"/>
      <protection hidden="1"/>
    </xf>
    <xf numFmtId="3" fontId="17" fillId="0" borderId="14" xfId="204" applyNumberFormat="1" applyFont="1" applyBorder="1" applyAlignment="1" applyProtection="1">
      <alignment horizontal="right" vertical="center" wrapText="1"/>
      <protection hidden="1"/>
    </xf>
    <xf numFmtId="3" fontId="16" fillId="0" borderId="14" xfId="204" applyNumberFormat="1" applyFont="1" applyBorder="1" applyAlignment="1" applyProtection="1">
      <alignment horizontal="right" vertical="center" wrapText="1"/>
      <protection hidden="1"/>
    </xf>
    <xf numFmtId="4" fontId="16" fillId="0" borderId="15" xfId="38" applyNumberFormat="1" applyFont="1" applyBorder="1" applyAlignment="1" applyProtection="1">
      <alignment horizontal="right" vertical="center" wrapText="1"/>
      <protection hidden="1"/>
    </xf>
    <xf numFmtId="3" fontId="16" fillId="0" borderId="4" xfId="38" applyNumberFormat="1" applyFont="1" applyBorder="1" applyAlignment="1" applyProtection="1">
      <alignment horizontal="right" vertical="center" wrapText="1"/>
      <protection hidden="1"/>
    </xf>
    <xf numFmtId="4" fontId="16" fillId="0" borderId="14" xfId="38" applyNumberFormat="1" applyFont="1" applyBorder="1" applyAlignment="1" applyProtection="1">
      <alignment horizontal="right" vertical="center" wrapText="1"/>
      <protection hidden="1"/>
    </xf>
    <xf numFmtId="4" fontId="16" fillId="0" borderId="14" xfId="204" applyNumberFormat="1" applyFont="1" applyBorder="1" applyAlignment="1" applyProtection="1">
      <alignment horizontal="center" vertical="center" wrapText="1"/>
      <protection hidden="1"/>
    </xf>
    <xf numFmtId="4" fontId="16" fillId="0" borderId="15" xfId="204" applyNumberFormat="1" applyFont="1" applyBorder="1" applyAlignment="1" applyProtection="1">
      <alignment horizontal="right" vertical="center" wrapText="1"/>
      <protection hidden="1"/>
    </xf>
    <xf numFmtId="1" fontId="17" fillId="0" borderId="27" xfId="204" applyNumberFormat="1" applyFont="1" applyBorder="1" applyAlignment="1" applyProtection="1">
      <alignment horizontal="center" vertical="center" wrapText="1"/>
      <protection hidden="1"/>
    </xf>
    <xf numFmtId="0" fontId="16" fillId="0" borderId="10" xfId="204" applyFont="1" applyBorder="1" applyAlignment="1" applyProtection="1">
      <alignment vertical="center" wrapText="1"/>
      <protection hidden="1"/>
    </xf>
    <xf numFmtId="4" fontId="17" fillId="0" borderId="10" xfId="204" applyNumberFormat="1" applyFont="1" applyBorder="1" applyAlignment="1" applyProtection="1">
      <alignment vertical="center" wrapText="1"/>
      <protection hidden="1"/>
    </xf>
    <xf numFmtId="4" fontId="16" fillId="0" borderId="10" xfId="204" applyNumberFormat="1" applyFont="1" applyBorder="1" applyAlignment="1" applyProtection="1">
      <alignment vertical="center" wrapText="1"/>
      <protection hidden="1"/>
    </xf>
    <xf numFmtId="4" fontId="17" fillId="0" borderId="28" xfId="204" applyNumberFormat="1" applyFont="1" applyBorder="1" applyAlignment="1" applyProtection="1">
      <alignment vertical="center" wrapText="1"/>
      <protection hidden="1"/>
    </xf>
    <xf numFmtId="1" fontId="16" fillId="0" borderId="6" xfId="204" applyNumberFormat="1" applyFont="1" applyBorder="1" applyAlignment="1" applyProtection="1">
      <alignment horizontal="center" vertical="center" wrapText="1"/>
      <protection hidden="1"/>
    </xf>
    <xf numFmtId="0" fontId="17" fillId="0" borderId="0" xfId="204" applyFont="1" applyAlignment="1" applyProtection="1">
      <alignment horizontal="justify" vertical="center" wrapText="1"/>
      <protection hidden="1"/>
    </xf>
    <xf numFmtId="2" fontId="0" fillId="0" borderId="6" xfId="204" applyNumberFormat="1" applyFont="1" applyBorder="1" applyAlignment="1" applyProtection="1">
      <alignment horizontal="left" vertical="center" wrapText="1" indent="3"/>
      <protection hidden="1"/>
    </xf>
    <xf numFmtId="0" fontId="0" fillId="0" borderId="0" xfId="204" applyFont="1" applyAlignment="1" applyProtection="1">
      <alignment vertical="center" wrapText="1"/>
      <protection hidden="1"/>
    </xf>
    <xf numFmtId="2" fontId="17" fillId="0" borderId="0" xfId="204" applyNumberFormat="1" applyFont="1" applyAlignment="1" applyProtection="1">
      <alignment horizontal="left" vertical="center" wrapText="1"/>
      <protection hidden="1"/>
    </xf>
    <xf numFmtId="0" fontId="0" fillId="0" borderId="0" xfId="204" applyFont="1" applyAlignment="1" applyProtection="1">
      <alignment horizontal="justify" vertical="center" wrapText="1"/>
      <protection hidden="1"/>
    </xf>
    <xf numFmtId="3" fontId="17" fillId="0" borderId="7" xfId="204" applyNumberFormat="1" applyFont="1" applyBorder="1" applyAlignment="1" applyProtection="1">
      <alignment horizontal="right" vertical="center" wrapText="1"/>
      <protection hidden="1"/>
    </xf>
    <xf numFmtId="10" fontId="17" fillId="0" borderId="0" xfId="204" applyNumberFormat="1" applyFont="1" applyAlignment="1" applyProtection="1">
      <alignment horizontal="left" vertical="center" wrapText="1"/>
      <protection hidden="1"/>
    </xf>
    <xf numFmtId="4" fontId="17" fillId="0" borderId="7" xfId="204" applyNumberFormat="1" applyFont="1" applyBorder="1" applyAlignment="1" applyProtection="1">
      <alignment horizontal="right" vertical="center" wrapText="1"/>
      <protection hidden="1"/>
    </xf>
    <xf numFmtId="1" fontId="16" fillId="0" borderId="6" xfId="204" applyNumberFormat="1" applyFont="1" applyBorder="1" applyAlignment="1" applyProtection="1">
      <alignment horizontal="center" vertical="top" wrapText="1"/>
      <protection hidden="1"/>
    </xf>
    <xf numFmtId="1" fontId="17" fillId="0" borderId="6" xfId="204" applyNumberFormat="1" applyFont="1" applyBorder="1" applyAlignment="1" applyProtection="1">
      <alignment horizontal="left" vertical="center" wrapText="1" indent="3"/>
      <protection hidden="1"/>
    </xf>
    <xf numFmtId="0" fontId="17" fillId="0" borderId="0" xfId="204" applyFont="1" applyAlignment="1" applyProtection="1">
      <alignment vertical="center" wrapText="1"/>
      <protection hidden="1"/>
    </xf>
    <xf numFmtId="10" fontId="16" fillId="6" borderId="0" xfId="204" applyNumberFormat="1" applyFont="1" applyFill="1" applyAlignment="1" applyProtection="1">
      <alignment vertical="center" wrapText="1"/>
      <protection locked="0" hidden="1"/>
    </xf>
    <xf numFmtId="1" fontId="0" fillId="0" borderId="6" xfId="204" applyNumberFormat="1" applyFont="1" applyBorder="1" applyAlignment="1" applyProtection="1">
      <alignment horizontal="left" vertical="center" wrapText="1" indent="3"/>
      <protection hidden="1"/>
    </xf>
    <xf numFmtId="2" fontId="16" fillId="0" borderId="0" xfId="204" applyNumberFormat="1" applyFont="1" applyAlignment="1" applyProtection="1">
      <alignment vertical="center" wrapText="1"/>
      <protection hidden="1"/>
    </xf>
    <xf numFmtId="4" fontId="17" fillId="6" borderId="7" xfId="204" applyNumberFormat="1" applyFont="1" applyFill="1" applyBorder="1" applyAlignment="1" applyProtection="1">
      <alignment horizontal="right" vertical="center" wrapText="1"/>
      <protection locked="0" hidden="1"/>
    </xf>
    <xf numFmtId="3" fontId="17" fillId="6" borderId="7" xfId="204" applyNumberFormat="1" applyFont="1" applyFill="1" applyBorder="1" applyAlignment="1" applyProtection="1">
      <alignment horizontal="right" vertical="center" wrapText="1"/>
      <protection locked="0" hidden="1"/>
    </xf>
    <xf numFmtId="4" fontId="17" fillId="0" borderId="7" xfId="204" applyNumberFormat="1" applyFont="1" applyBorder="1" applyAlignment="1" applyProtection="1">
      <alignment horizontal="justify" vertical="center" wrapText="1"/>
      <protection hidden="1"/>
    </xf>
    <xf numFmtId="1" fontId="0" fillId="0" borderId="0" xfId="204" applyNumberFormat="1" applyFont="1" applyAlignment="1" applyProtection="1">
      <alignment vertical="center" wrapText="1"/>
      <protection hidden="1"/>
    </xf>
    <xf numFmtId="4" fontId="17" fillId="0" borderId="0" xfId="204" applyNumberFormat="1" applyFont="1" applyAlignment="1" applyProtection="1">
      <alignment vertical="center" wrapText="1"/>
      <protection hidden="1"/>
    </xf>
    <xf numFmtId="1" fontId="47" fillId="0" borderId="8" xfId="204" applyNumberFormat="1" applyFont="1" applyBorder="1" applyAlignment="1" applyProtection="1">
      <alignment vertical="center" wrapText="1"/>
      <protection hidden="1"/>
    </xf>
    <xf numFmtId="1" fontId="17" fillId="0" borderId="5" xfId="204" applyNumberFormat="1" applyFont="1" applyBorder="1" applyAlignment="1" applyProtection="1">
      <alignment vertical="center" wrapText="1"/>
      <protection hidden="1"/>
    </xf>
    <xf numFmtId="1" fontId="17" fillId="0" borderId="9" xfId="204" applyNumberFormat="1" applyFont="1" applyBorder="1" applyAlignment="1" applyProtection="1">
      <alignment vertical="center" wrapText="1"/>
      <protection hidden="1"/>
    </xf>
    <xf numFmtId="4" fontId="17" fillId="0" borderId="8" xfId="204" applyNumberFormat="1" applyFont="1" applyBorder="1" applyAlignment="1" applyProtection="1">
      <alignment vertical="center" wrapText="1"/>
      <protection hidden="1"/>
    </xf>
    <xf numFmtId="4" fontId="17" fillId="0" borderId="9" xfId="204" applyNumberFormat="1" applyFont="1" applyBorder="1" applyAlignment="1" applyProtection="1">
      <alignment vertical="center" wrapText="1"/>
      <protection hidden="1"/>
    </xf>
    <xf numFmtId="4" fontId="16" fillId="0" borderId="11" xfId="204" applyNumberFormat="1" applyFont="1" applyBorder="1" applyAlignment="1" applyProtection="1">
      <alignment horizontal="center" vertical="center" wrapText="1"/>
      <protection hidden="1"/>
    </xf>
    <xf numFmtId="4" fontId="17" fillId="0" borderId="13" xfId="204" applyNumberFormat="1" applyFont="1" applyBorder="1" applyAlignment="1" applyProtection="1">
      <alignment vertical="center" wrapText="1"/>
      <protection hidden="1"/>
    </xf>
    <xf numFmtId="0" fontId="7" fillId="0" borderId="5" xfId="0" applyFont="1" applyBorder="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200" applyFont="1" applyAlignment="1" applyProtection="1">
      <alignment vertical="center"/>
      <protection hidden="1"/>
    </xf>
    <xf numFmtId="0" fontId="6" fillId="0" borderId="0" xfId="197" applyNumberFormat="1" applyFont="1" applyFill="1" applyBorder="1" applyProtection="1">
      <alignment vertical="top"/>
    </xf>
    <xf numFmtId="0" fontId="7" fillId="0" borderId="5" xfId="0" applyFont="1" applyBorder="1" applyAlignment="1">
      <alignment horizontal="justify" vertical="center"/>
    </xf>
    <xf numFmtId="0" fontId="7" fillId="0" borderId="5" xfId="0" applyFont="1" applyBorder="1" applyAlignment="1">
      <alignment horizontal="center" vertical="center"/>
    </xf>
    <xf numFmtId="0" fontId="6" fillId="0" borderId="0" xfId="0" applyFont="1" applyAlignment="1">
      <alignment horizontal="justify" vertical="center"/>
    </xf>
    <xf numFmtId="0" fontId="6" fillId="0" borderId="0" xfId="197" applyNumberFormat="1" applyFont="1" applyFill="1" applyBorder="1" applyAlignment="1" applyProtection="1">
      <alignment horizontal="center" vertical="center"/>
    </xf>
    <xf numFmtId="0" fontId="6" fillId="0" borderId="0" xfId="197" applyNumberFormat="1" applyFont="1" applyFill="1" applyBorder="1" applyAlignment="1" applyProtection="1">
      <alignment vertical="center"/>
    </xf>
    <xf numFmtId="0" fontId="6" fillId="0" borderId="0" xfId="200" applyFont="1" applyAlignment="1" applyProtection="1">
      <alignment horizontal="center" vertical="center"/>
      <protection hidden="1"/>
    </xf>
    <xf numFmtId="0" fontId="6" fillId="0" borderId="0" xfId="200" applyFont="1" applyAlignment="1" applyProtection="1">
      <alignment horizontal="left" vertical="center"/>
      <protection hidden="1"/>
    </xf>
    <xf numFmtId="0" fontId="18" fillId="0" borderId="4" xfId="199" quotePrefix="1" applyFont="1" applyBorder="1" applyAlignment="1" applyProtection="1">
      <alignment horizontal="left" vertical="center"/>
      <protection hidden="1"/>
    </xf>
    <xf numFmtId="0" fontId="17" fillId="0" borderId="8" xfId="195" applyFont="1" applyBorder="1" applyAlignment="1" applyProtection="1">
      <alignment vertical="center" wrapText="1"/>
      <protection hidden="1"/>
    </xf>
    <xf numFmtId="0" fontId="17" fillId="0" borderId="29" xfId="195" applyFont="1" applyBorder="1" applyAlignment="1" applyProtection="1">
      <alignment vertical="center" wrapText="1"/>
      <protection hidden="1"/>
    </xf>
    <xf numFmtId="0" fontId="17" fillId="0" borderId="5" xfId="195" applyFont="1" applyBorder="1" applyAlignment="1" applyProtection="1">
      <alignment vertical="center" wrapText="1"/>
      <protection hidden="1"/>
    </xf>
    <xf numFmtId="0" fontId="17" fillId="0" borderId="30" xfId="195" applyFont="1" applyBorder="1" applyAlignment="1" applyProtection="1">
      <alignment vertical="center" wrapText="1"/>
      <protection hidden="1"/>
    </xf>
    <xf numFmtId="0" fontId="6" fillId="0" borderId="0" xfId="197" applyNumberFormat="1" applyFont="1" applyFill="1" applyBorder="1" applyAlignment="1" applyProtection="1">
      <alignment horizontal="justify" vertical="center" wrapText="1"/>
    </xf>
    <xf numFmtId="0" fontId="6" fillId="0" borderId="0" xfId="200" applyFont="1" applyAlignment="1" applyProtection="1">
      <alignment horizontal="justify" vertical="center"/>
      <protection hidden="1"/>
    </xf>
    <xf numFmtId="0" fontId="33" fillId="0" borderId="0" xfId="0" applyFont="1" applyAlignment="1">
      <alignment horizontal="center" vertical="top"/>
    </xf>
    <xf numFmtId="0" fontId="33" fillId="0" borderId="0" xfId="0" applyFont="1" applyAlignment="1">
      <alignment vertical="top"/>
    </xf>
    <xf numFmtId="0" fontId="6" fillId="0" borderId="0" xfId="0" applyFont="1" applyAlignment="1">
      <alignment vertical="top"/>
    </xf>
    <xf numFmtId="0" fontId="37" fillId="0" borderId="0" xfId="0" applyFont="1" applyAlignment="1" applyProtection="1">
      <alignment horizontal="center" vertical="top"/>
      <protection hidden="1"/>
    </xf>
    <xf numFmtId="0" fontId="7" fillId="0" borderId="4" xfId="197" applyNumberFormat="1" applyFont="1" applyFill="1" applyBorder="1" applyAlignment="1" applyProtection="1">
      <alignment horizontal="center" vertical="center"/>
    </xf>
    <xf numFmtId="0" fontId="7" fillId="0" borderId="4" xfId="197" applyNumberFormat="1" applyFont="1" applyFill="1" applyBorder="1" applyAlignment="1" applyProtection="1">
      <alignment horizontal="center" vertical="center" wrapText="1"/>
    </xf>
    <xf numFmtId="0" fontId="0" fillId="0" borderId="0" xfId="193" quotePrefix="1" applyFont="1" applyAlignment="1">
      <alignment horizontal="justify"/>
    </xf>
    <xf numFmtId="0" fontId="0" fillId="0" borderId="0" xfId="193" applyFont="1" applyAlignment="1">
      <alignment vertical="top"/>
    </xf>
    <xf numFmtId="0" fontId="56" fillId="0" borderId="0" xfId="0" applyFont="1" applyAlignment="1">
      <alignment wrapText="1"/>
    </xf>
    <xf numFmtId="0" fontId="56" fillId="0" borderId="0" xfId="0" applyFont="1"/>
    <xf numFmtId="0" fontId="56" fillId="0" borderId="0" xfId="0" applyFont="1" applyAlignment="1">
      <alignment horizontal="left"/>
    </xf>
    <xf numFmtId="0" fontId="0" fillId="0" borderId="0" xfId="193" applyFont="1" applyAlignment="1">
      <alignment horizontal="justify"/>
    </xf>
    <xf numFmtId="0" fontId="17" fillId="0" borderId="4" xfId="199" applyFont="1" applyBorder="1" applyAlignment="1" applyProtection="1">
      <alignment horizontal="center" vertical="center"/>
      <protection hidden="1"/>
    </xf>
    <xf numFmtId="0" fontId="33" fillId="0" borderId="0" xfId="0" applyFont="1" applyAlignment="1">
      <alignment horizontal="left" vertical="top"/>
    </xf>
    <xf numFmtId="10" fontId="33" fillId="0" borderId="0" xfId="0" applyNumberFormat="1" applyFont="1" applyAlignment="1">
      <alignment horizontal="center" vertical="top"/>
    </xf>
    <xf numFmtId="0" fontId="59" fillId="0" borderId="0" xfId="0" applyFont="1" applyAlignment="1">
      <alignment vertical="top"/>
    </xf>
    <xf numFmtId="0" fontId="37" fillId="0" borderId="0" xfId="197" applyNumberFormat="1" applyFont="1" applyFill="1" applyBorder="1" applyAlignment="1" applyProtection="1">
      <alignment horizontal="center" vertical="top" wrapText="1"/>
      <protection hidden="1"/>
    </xf>
    <xf numFmtId="0" fontId="59" fillId="0" borderId="0" xfId="197" applyNumberFormat="1" applyFont="1" applyFill="1" applyBorder="1" applyProtection="1">
      <alignment vertical="top"/>
    </xf>
    <xf numFmtId="173" fontId="16" fillId="0" borderId="4" xfId="199" applyNumberFormat="1" applyFont="1" applyBorder="1" applyAlignment="1" applyProtection="1">
      <alignment horizontal="center" vertical="center"/>
      <protection hidden="1"/>
    </xf>
    <xf numFmtId="2" fontId="16" fillId="5" borderId="4" xfId="199" applyNumberFormat="1" applyFont="1" applyFill="1" applyBorder="1" applyAlignment="1" applyProtection="1">
      <alignment horizontal="center" vertical="center" wrapText="1"/>
      <protection hidden="1"/>
    </xf>
    <xf numFmtId="2" fontId="16" fillId="5" borderId="4" xfId="199" applyNumberFormat="1" applyFont="1" applyFill="1" applyBorder="1" applyAlignment="1" applyProtection="1">
      <alignment vertical="center" wrapText="1"/>
      <protection hidden="1"/>
    </xf>
    <xf numFmtId="2" fontId="16" fillId="0" borderId="4" xfId="199" applyNumberFormat="1" applyFont="1" applyBorder="1" applyAlignment="1" applyProtection="1">
      <alignment horizontal="center" vertical="center"/>
      <protection hidden="1"/>
    </xf>
    <xf numFmtId="0" fontId="0" fillId="0" borderId="16" xfId="195" applyFont="1" applyBorder="1" applyAlignment="1" applyProtection="1">
      <alignment vertical="center"/>
      <protection hidden="1"/>
    </xf>
    <xf numFmtId="0" fontId="0" fillId="0" borderId="18" xfId="195" applyFont="1" applyBorder="1" applyAlignment="1" applyProtection="1">
      <alignment vertical="center"/>
      <protection hidden="1"/>
    </xf>
    <xf numFmtId="0" fontId="3" fillId="0" borderId="0" xfId="199" applyAlignment="1">
      <alignment vertical="center"/>
    </xf>
    <xf numFmtId="0" fontId="3" fillId="0" borderId="0" xfId="199" quotePrefix="1" applyAlignment="1">
      <alignment horizontal="left" vertical="center"/>
    </xf>
    <xf numFmtId="0" fontId="37" fillId="0" borderId="0" xfId="0" applyFont="1" applyAlignment="1">
      <alignment horizontal="center" vertical="top"/>
    </xf>
    <xf numFmtId="165" fontId="7" fillId="0" borderId="5" xfId="0" applyNumberFormat="1" applyFont="1" applyBorder="1" applyAlignment="1">
      <alignment horizontal="left" vertical="center"/>
    </xf>
    <xf numFmtId="165" fontId="6" fillId="0" borderId="0" xfId="0" applyNumberFormat="1" applyFont="1" applyAlignment="1">
      <alignment horizontal="center" vertical="center"/>
    </xf>
    <xf numFmtId="165" fontId="6" fillId="0" borderId="0" xfId="197" applyNumberFormat="1" applyFont="1" applyFill="1" applyBorder="1" applyAlignment="1" applyProtection="1">
      <alignment horizontal="center" vertical="center"/>
    </xf>
    <xf numFmtId="165" fontId="7" fillId="0" borderId="0" xfId="200" applyNumberFormat="1" applyFont="1" applyAlignment="1" applyProtection="1">
      <alignment horizontal="left" vertical="center"/>
      <protection hidden="1"/>
    </xf>
    <xf numFmtId="165" fontId="6" fillId="0" borderId="0" xfId="200" applyNumberFormat="1" applyFont="1" applyAlignment="1" applyProtection="1">
      <alignment horizontal="center" vertical="center"/>
      <protection hidden="1"/>
    </xf>
    <xf numFmtId="165" fontId="6" fillId="0" borderId="0" xfId="200" applyNumberFormat="1" applyFont="1" applyAlignment="1" applyProtection="1">
      <alignment horizontal="left" vertical="center"/>
      <protection hidden="1"/>
    </xf>
    <xf numFmtId="165" fontId="7" fillId="0" borderId="4" xfId="197" applyNumberFormat="1" applyFont="1" applyFill="1" applyBorder="1" applyAlignment="1" applyProtection="1">
      <alignment horizontal="center" vertical="center" wrapText="1"/>
    </xf>
    <xf numFmtId="1" fontId="7"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165" fontId="6" fillId="0" borderId="4" xfId="0" applyNumberFormat="1" applyFont="1" applyBorder="1" applyAlignment="1">
      <alignment horizontal="center" vertical="center"/>
    </xf>
    <xf numFmtId="165" fontId="6" fillId="0" borderId="4" xfId="197" applyNumberFormat="1" applyFont="1" applyFill="1" applyBorder="1" applyAlignment="1" applyProtection="1">
      <alignment horizontal="center" vertical="center"/>
    </xf>
    <xf numFmtId="165" fontId="7" fillId="0" borderId="5" xfId="0" applyNumberFormat="1" applyFont="1" applyBorder="1" applyAlignment="1">
      <alignment horizontal="center" vertical="center"/>
    </xf>
    <xf numFmtId="165" fontId="7" fillId="0" borderId="0" xfId="200" applyNumberFormat="1" applyFont="1" applyAlignment="1" applyProtection="1">
      <alignment horizontal="center" vertical="center"/>
      <protection hidden="1"/>
    </xf>
    <xf numFmtId="0" fontId="7" fillId="0" borderId="4" xfId="0" applyFont="1" applyBorder="1" applyAlignment="1">
      <alignment horizontal="center" vertical="center" wrapText="1"/>
    </xf>
    <xf numFmtId="1" fontId="6" fillId="0" borderId="4" xfId="197" applyNumberFormat="1" applyFont="1" applyFill="1" applyBorder="1" applyAlignment="1" applyProtection="1">
      <alignment horizontal="center" vertical="center"/>
      <protection locked="0"/>
    </xf>
    <xf numFmtId="1" fontId="6" fillId="0" borderId="4" xfId="0" applyNumberFormat="1" applyFont="1" applyBorder="1" applyAlignment="1">
      <alignment horizontal="center" vertical="center"/>
    </xf>
    <xf numFmtId="0" fontId="6" fillId="0" borderId="0" xfId="200" applyFont="1" applyAlignment="1">
      <alignment horizontal="left" vertical="center"/>
    </xf>
    <xf numFmtId="0" fontId="7" fillId="0" borderId="4" xfId="0" applyFont="1" applyBorder="1" applyAlignment="1">
      <alignment horizontal="center" vertical="center"/>
    </xf>
    <xf numFmtId="0" fontId="6" fillId="0" borderId="4" xfId="0" applyFont="1" applyBorder="1" applyAlignment="1">
      <alignment horizontal="justify" vertical="center" wrapText="1"/>
    </xf>
    <xf numFmtId="0" fontId="7" fillId="0" borderId="4" xfId="0" applyFont="1" applyBorder="1" applyAlignment="1">
      <alignment vertical="center"/>
    </xf>
    <xf numFmtId="0" fontId="6" fillId="0" borderId="4" xfId="197" applyNumberFormat="1" applyFont="1" applyFill="1" applyBorder="1" applyAlignment="1" applyProtection="1">
      <alignment vertical="center"/>
    </xf>
    <xf numFmtId="0" fontId="6" fillId="0" borderId="0" xfId="200" applyFont="1" applyAlignment="1">
      <alignment horizontal="center" vertical="center"/>
    </xf>
    <xf numFmtId="0" fontId="62" fillId="11" borderId="4" xfId="0" applyFont="1" applyFill="1" applyBorder="1" applyAlignment="1">
      <alignment horizontal="center" vertical="center"/>
    </xf>
    <xf numFmtId="0" fontId="6" fillId="0" borderId="4" xfId="197" applyNumberFormat="1" applyFont="1" applyFill="1" applyBorder="1" applyAlignment="1" applyProtection="1">
      <alignment horizontal="center" vertical="center"/>
    </xf>
    <xf numFmtId="2" fontId="6" fillId="0" borderId="4" xfId="197"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hidden="1"/>
    </xf>
    <xf numFmtId="9" fontId="6" fillId="0" borderId="0" xfId="197" applyNumberFormat="1" applyFont="1" applyFill="1" applyBorder="1" applyAlignment="1" applyProtection="1">
      <alignment horizontal="center" vertical="center"/>
    </xf>
    <xf numFmtId="0" fontId="6" fillId="0" borderId="0" xfId="0" applyFont="1" applyAlignment="1">
      <alignment horizontal="right" vertical="center" indent="1"/>
    </xf>
    <xf numFmtId="2" fontId="6" fillId="0" borderId="0" xfId="0" applyNumberFormat="1" applyFont="1" applyAlignment="1">
      <alignment horizontal="right" vertical="center" indent="1"/>
    </xf>
    <xf numFmtId="10" fontId="6" fillId="0" borderId="4" xfId="197" applyNumberFormat="1" applyFont="1" applyFill="1" applyBorder="1" applyAlignment="1" applyProtection="1">
      <alignment horizontal="center" vertical="center"/>
      <protection locked="0"/>
    </xf>
    <xf numFmtId="0" fontId="62" fillId="0" borderId="4" xfId="0" applyFont="1" applyBorder="1" applyAlignment="1">
      <alignment horizontal="center" vertical="center" wrapText="1"/>
    </xf>
    <xf numFmtId="0" fontId="7" fillId="0" borderId="4" xfId="0" applyFont="1" applyBorder="1" applyAlignment="1">
      <alignment horizontal="justify" vertical="center"/>
    </xf>
    <xf numFmtId="9" fontId="60" fillId="0" borderId="4" xfId="0" applyNumberFormat="1" applyFont="1" applyBorder="1" applyAlignment="1">
      <alignment horizontal="center" vertical="center" wrapText="1"/>
    </xf>
    <xf numFmtId="1" fontId="7" fillId="0" borderId="5" xfId="0" applyNumberFormat="1" applyFont="1" applyBorder="1" applyAlignment="1">
      <alignment horizontal="left" vertical="center"/>
    </xf>
    <xf numFmtId="1" fontId="6" fillId="0" borderId="0" xfId="0" applyNumberFormat="1" applyFont="1" applyAlignment="1">
      <alignment horizontal="center" vertical="center"/>
    </xf>
    <xf numFmtId="1" fontId="6" fillId="0" borderId="0" xfId="197" applyNumberFormat="1" applyFont="1" applyFill="1" applyBorder="1" applyAlignment="1" applyProtection="1">
      <alignment horizontal="center" vertical="center"/>
    </xf>
    <xf numFmtId="1" fontId="7" fillId="0" borderId="0" xfId="200" applyNumberFormat="1" applyFont="1" applyAlignment="1" applyProtection="1">
      <alignment horizontal="left" vertical="center"/>
      <protection hidden="1"/>
    </xf>
    <xf numFmtId="1" fontId="6" fillId="0" borderId="0" xfId="200" applyNumberFormat="1" applyFont="1" applyAlignment="1" applyProtection="1">
      <alignment horizontal="center" vertical="center"/>
      <protection hidden="1"/>
    </xf>
    <xf numFmtId="1" fontId="6" fillId="0" borderId="0" xfId="200" applyNumberFormat="1" applyFont="1" applyAlignment="1" applyProtection="1">
      <alignment horizontal="left" vertical="center"/>
      <protection hidden="1"/>
    </xf>
    <xf numFmtId="1" fontId="7" fillId="0" borderId="4" xfId="0" applyNumberFormat="1" applyFont="1" applyBorder="1" applyAlignment="1">
      <alignment horizontal="center" vertical="center" wrapText="1"/>
    </xf>
    <xf numFmtId="1" fontId="6" fillId="0" borderId="4" xfId="197" applyNumberFormat="1" applyFont="1" applyFill="1" applyBorder="1" applyAlignment="1" applyProtection="1">
      <alignment horizontal="center" vertical="center"/>
    </xf>
    <xf numFmtId="0" fontId="6" fillId="0" borderId="0" xfId="200" applyFont="1" applyAlignment="1">
      <alignment horizontal="justify" vertical="center"/>
    </xf>
    <xf numFmtId="0" fontId="60" fillId="0" borderId="4" xfId="0" applyFont="1" applyBorder="1" applyAlignment="1">
      <alignment horizontal="right" vertical="center" wrapText="1"/>
    </xf>
    <xf numFmtId="0" fontId="7" fillId="0" borderId="4" xfId="0" applyFont="1" applyBorder="1" applyAlignment="1">
      <alignment horizontal="right" vertical="center"/>
    </xf>
    <xf numFmtId="0" fontId="7" fillId="0" borderId="4" xfId="197" applyNumberFormat="1" applyFont="1" applyFill="1" applyBorder="1" applyAlignment="1" applyProtection="1">
      <alignment horizontal="right" vertical="center" wrapText="1"/>
    </xf>
    <xf numFmtId="2" fontId="63" fillId="0" borderId="0" xfId="236" applyNumberFormat="1" applyFont="1" applyAlignment="1">
      <alignment horizontal="left" vertical="center" wrapText="1"/>
    </xf>
    <xf numFmtId="0" fontId="7" fillId="0" borderId="34" xfId="0" applyFont="1" applyBorder="1" applyAlignment="1">
      <alignment horizontal="right" vertical="center" indent="1"/>
    </xf>
    <xf numFmtId="2" fontId="6" fillId="0" borderId="34" xfId="197" applyNumberFormat="1" applyFont="1" applyFill="1" applyBorder="1" applyAlignment="1" applyProtection="1">
      <alignment horizontal="right" vertical="center" indent="1"/>
    </xf>
    <xf numFmtId="0" fontId="6" fillId="0" borderId="34" xfId="197" applyNumberFormat="1" applyFont="1" applyFill="1" applyBorder="1" applyAlignment="1" applyProtection="1">
      <alignment horizontal="right" vertical="center" indent="1"/>
    </xf>
    <xf numFmtId="2" fontId="7" fillId="0" borderId="34" xfId="197" applyNumberFormat="1" applyFont="1" applyFill="1" applyBorder="1" applyAlignment="1" applyProtection="1">
      <alignment horizontal="right" vertical="center" indent="1"/>
    </xf>
    <xf numFmtId="0" fontId="7" fillId="0" borderId="14" xfId="0" applyFont="1" applyBorder="1" applyAlignment="1">
      <alignment horizontal="center" vertical="center"/>
    </xf>
    <xf numFmtId="2" fontId="6" fillId="0" borderId="14" xfId="197" applyNumberFormat="1" applyFont="1" applyFill="1" applyBorder="1" applyAlignment="1" applyProtection="1">
      <alignment horizontal="right" vertical="center"/>
    </xf>
    <xf numFmtId="2" fontId="7" fillId="0" borderId="14" xfId="197" applyNumberFormat="1" applyFont="1" applyFill="1" applyBorder="1" applyAlignment="1" applyProtection="1">
      <alignment horizontal="center" vertical="center"/>
    </xf>
    <xf numFmtId="2" fontId="7" fillId="0" borderId="14" xfId="0" applyNumberFormat="1" applyFont="1" applyBorder="1" applyAlignment="1">
      <alignment vertical="center"/>
    </xf>
    <xf numFmtId="0" fontId="7" fillId="0" borderId="11" xfId="197" applyNumberFormat="1" applyFont="1" applyFill="1" applyBorder="1" applyAlignment="1" applyProtection="1">
      <alignment horizontal="right" vertical="center" wrapText="1" indent="1"/>
    </xf>
    <xf numFmtId="0" fontId="5" fillId="0" borderId="0" xfId="0" applyFont="1" applyProtection="1">
      <protection hidden="1"/>
    </xf>
    <xf numFmtId="0" fontId="46" fillId="0" borderId="0" xfId="195" applyFont="1" applyAlignment="1" applyProtection="1">
      <alignment horizontal="center" vertical="center"/>
      <protection hidden="1"/>
    </xf>
    <xf numFmtId="0" fontId="17" fillId="0" borderId="0" xfId="0" applyFont="1" applyAlignment="1">
      <alignment horizontal="center" vertical="center" wrapText="1"/>
    </xf>
    <xf numFmtId="174" fontId="17" fillId="0" borderId="0" xfId="193" applyNumberFormat="1" applyFont="1" applyAlignment="1">
      <alignment horizontal="left" vertical="center"/>
    </xf>
    <xf numFmtId="0" fontId="17" fillId="0" borderId="0" xfId="194" applyAlignment="1">
      <alignment horizontal="left" vertical="center"/>
    </xf>
    <xf numFmtId="0" fontId="17" fillId="0" borderId="0" xfId="201" applyAlignment="1">
      <alignment horizontal="left" vertical="center"/>
    </xf>
    <xf numFmtId="0" fontId="17" fillId="0" borderId="0" xfId="193" applyFont="1" applyAlignment="1">
      <alignment vertical="top"/>
    </xf>
    <xf numFmtId="165" fontId="17" fillId="0" borderId="0" xfId="193" applyNumberFormat="1" applyFont="1" applyAlignment="1">
      <alignment horizontal="center" vertical="top"/>
    </xf>
    <xf numFmtId="165" fontId="17" fillId="0" borderId="0" xfId="193" applyNumberFormat="1" applyFont="1" applyAlignment="1">
      <alignment horizontal="center" vertical="center"/>
    </xf>
    <xf numFmtId="0" fontId="17" fillId="0" borderId="0" xfId="193" applyFont="1" applyAlignment="1">
      <alignment horizontal="center" vertical="top"/>
    </xf>
    <xf numFmtId="165" fontId="17" fillId="0" borderId="0" xfId="0" applyNumberFormat="1" applyFont="1" applyAlignment="1">
      <alignment horizontal="center" vertical="center"/>
    </xf>
    <xf numFmtId="0" fontId="17" fillId="0" borderId="0" xfId="0" applyFont="1" applyAlignment="1">
      <alignment horizontal="left" vertical="center" wrapText="1" indent="2"/>
    </xf>
    <xf numFmtId="0" fontId="17" fillId="0" borderId="0" xfId="0" applyFont="1" applyAlignment="1">
      <alignment vertical="center" wrapText="1"/>
    </xf>
    <xf numFmtId="0" fontId="17" fillId="4" borderId="0" xfId="0" applyFont="1" applyFill="1" applyAlignment="1">
      <alignment vertical="center"/>
    </xf>
    <xf numFmtId="0" fontId="17" fillId="4" borderId="0" xfId="0" applyFont="1" applyFill="1" applyAlignment="1" applyProtection="1">
      <alignment vertical="center"/>
      <protection locked="0"/>
    </xf>
    <xf numFmtId="0" fontId="17" fillId="0" borderId="0" xfId="0" applyFont="1" applyAlignment="1">
      <alignment horizontal="left" vertical="center" indent="2"/>
    </xf>
    <xf numFmtId="0" fontId="17" fillId="4" borderId="22" xfId="0" applyFont="1" applyFill="1" applyBorder="1" applyAlignment="1" applyProtection="1">
      <alignment horizontal="left" vertical="center"/>
      <protection locked="0"/>
    </xf>
    <xf numFmtId="0" fontId="35" fillId="0" borderId="0" xfId="203" applyFont="1" applyProtection="1">
      <protection hidden="1"/>
    </xf>
    <xf numFmtId="0" fontId="35" fillId="0" borderId="0" xfId="203" applyFont="1" applyAlignment="1" applyProtection="1">
      <alignment vertical="center"/>
      <protection hidden="1"/>
    </xf>
    <xf numFmtId="0" fontId="35" fillId="0" borderId="0" xfId="203" applyFont="1" applyAlignment="1" applyProtection="1">
      <alignment wrapText="1"/>
      <protection hidden="1"/>
    </xf>
    <xf numFmtId="10" fontId="35" fillId="0" borderId="0" xfId="203" applyNumberFormat="1" applyFont="1" applyAlignment="1" applyProtection="1">
      <alignment vertical="center"/>
      <protection hidden="1"/>
    </xf>
    <xf numFmtId="0" fontId="3" fillId="0" borderId="0" xfId="196" applyAlignment="1" applyProtection="1">
      <alignment horizontal="left" vertical="center"/>
      <protection hidden="1"/>
    </xf>
    <xf numFmtId="0" fontId="6" fillId="0" borderId="23" xfId="0" applyFont="1" applyBorder="1" applyAlignment="1">
      <alignment horizontal="center" vertical="center" wrapText="1"/>
    </xf>
    <xf numFmtId="0" fontId="64" fillId="0" borderId="4" xfId="0" applyFont="1" applyBorder="1" applyAlignment="1">
      <alignment vertical="top" wrapText="1"/>
    </xf>
    <xf numFmtId="0" fontId="6" fillId="0" borderId="4" xfId="0" quotePrefix="1" applyFont="1" applyBorder="1" applyAlignment="1">
      <alignment horizontal="center" vertical="center" wrapText="1"/>
    </xf>
    <xf numFmtId="1" fontId="7" fillId="0" borderId="15" xfId="0" applyNumberFormat="1" applyFont="1" applyBorder="1" applyAlignment="1">
      <alignment horizontal="center" vertical="center"/>
    </xf>
    <xf numFmtId="0" fontId="6" fillId="4" borderId="4" xfId="195" applyFont="1" applyFill="1" applyBorder="1" applyAlignment="1" applyProtection="1">
      <alignment horizontal="center" vertical="center"/>
      <protection locked="0"/>
    </xf>
    <xf numFmtId="0" fontId="17" fillId="4" borderId="14" xfId="195" applyFont="1" applyFill="1" applyBorder="1" applyAlignment="1" applyProtection="1">
      <alignment horizontal="center" vertical="center" wrapText="1"/>
      <protection locked="0"/>
    </xf>
    <xf numFmtId="0" fontId="0" fillId="4" borderId="14" xfId="195" applyFont="1" applyFill="1" applyBorder="1" applyAlignment="1" applyProtection="1">
      <alignment horizontal="left" vertical="center"/>
      <protection locked="0"/>
    </xf>
    <xf numFmtId="0" fontId="0" fillId="4" borderId="16" xfId="195" applyFont="1" applyFill="1" applyBorder="1" applyAlignment="1" applyProtection="1">
      <alignment horizontal="left" vertical="center"/>
      <protection locked="0"/>
    </xf>
    <xf numFmtId="0" fontId="46" fillId="4" borderId="16" xfId="195" applyFont="1" applyFill="1" applyBorder="1" applyAlignment="1" applyProtection="1">
      <alignment horizontal="left" vertical="center"/>
      <protection locked="0"/>
    </xf>
    <xf numFmtId="0" fontId="0" fillId="4" borderId="4" xfId="195" applyFont="1" applyFill="1" applyBorder="1" applyAlignment="1" applyProtection="1">
      <alignment horizontal="left" vertical="center" wrapText="1"/>
      <protection locked="0"/>
    </xf>
    <xf numFmtId="0" fontId="0" fillId="4" borderId="4" xfId="195" applyFont="1" applyFill="1" applyBorder="1" applyAlignment="1" applyProtection="1">
      <alignment horizontal="left" vertical="center"/>
      <protection locked="0"/>
    </xf>
    <xf numFmtId="0" fontId="65" fillId="0" borderId="4" xfId="0" applyFont="1" applyBorder="1" applyAlignment="1">
      <alignment horizontal="center" vertical="center"/>
    </xf>
    <xf numFmtId="0" fontId="19" fillId="0" borderId="4" xfId="0" applyFont="1" applyBorder="1" applyAlignment="1">
      <alignment horizontal="center" vertical="center"/>
    </xf>
    <xf numFmtId="0" fontId="6" fillId="0" borderId="34" xfId="0" quotePrefix="1" applyFont="1" applyBorder="1" applyAlignment="1">
      <alignment horizontal="right" vertical="center" indent="1"/>
    </xf>
    <xf numFmtId="1" fontId="7" fillId="0" borderId="15" xfId="0" applyNumberFormat="1" applyFont="1" applyBorder="1" applyAlignment="1">
      <alignment horizontal="left" vertical="center" wrapText="1"/>
    </xf>
    <xf numFmtId="0" fontId="7" fillId="0" borderId="4" xfId="0" applyFont="1" applyBorder="1" applyAlignment="1">
      <alignment horizontal="left" vertical="center" wrapText="1"/>
    </xf>
    <xf numFmtId="0" fontId="64" fillId="0" borderId="4" xfId="0" applyFont="1" applyBorder="1" applyAlignment="1">
      <alignment horizontal="center" vertical="center" wrapText="1"/>
    </xf>
    <xf numFmtId="0" fontId="58" fillId="0" borderId="0" xfId="0" applyFont="1" applyAlignment="1" applyProtection="1">
      <alignment horizontal="left" vertical="center" wrapText="1"/>
      <protection hidden="1"/>
    </xf>
    <xf numFmtId="0" fontId="58" fillId="0" borderId="0" xfId="0" applyFont="1" applyAlignment="1" applyProtection="1">
      <alignment horizontal="left" vertical="center"/>
      <protection hidden="1"/>
    </xf>
    <xf numFmtId="0" fontId="57" fillId="0" borderId="0" xfId="0" applyFont="1" applyAlignment="1" applyProtection="1">
      <alignment horizontal="left" vertical="center"/>
      <protection hidden="1"/>
    </xf>
    <xf numFmtId="0" fontId="57" fillId="0" borderId="0" xfId="0" quotePrefix="1" applyFont="1" applyAlignment="1" applyProtection="1">
      <alignment horizontal="left" vertical="center"/>
      <protection hidden="1"/>
    </xf>
    <xf numFmtId="0" fontId="7" fillId="0" borderId="14" xfId="199" applyFont="1" applyBorder="1" applyAlignment="1" applyProtection="1">
      <alignment horizontal="center" vertical="center"/>
      <protection hidden="1"/>
    </xf>
    <xf numFmtId="0" fontId="7" fillId="0" borderId="3" xfId="199" applyFont="1" applyBorder="1" applyAlignment="1" applyProtection="1">
      <alignment horizontal="center" vertical="center"/>
      <protection hidden="1"/>
    </xf>
    <xf numFmtId="0" fontId="7" fillId="0" borderId="15" xfId="199" applyFont="1" applyBorder="1" applyAlignment="1" applyProtection="1">
      <alignment horizontal="center" vertical="center"/>
      <protection hidden="1"/>
    </xf>
    <xf numFmtId="0" fontId="20" fillId="0" borderId="22" xfId="199" applyFont="1" applyBorder="1" applyAlignment="1" applyProtection="1">
      <alignment horizontal="justify" vertical="center"/>
      <protection hidden="1"/>
    </xf>
    <xf numFmtId="0" fontId="20" fillId="0" borderId="19" xfId="199" applyFont="1" applyBorder="1" applyAlignment="1" applyProtection="1">
      <alignment horizontal="justify" vertical="center"/>
      <protection hidden="1"/>
    </xf>
    <xf numFmtId="0" fontId="39" fillId="8" borderId="16" xfId="199" applyFont="1" applyFill="1" applyBorder="1" applyAlignment="1" applyProtection="1">
      <alignment horizontal="left" vertical="center" wrapText="1"/>
      <protection hidden="1"/>
    </xf>
    <xf numFmtId="0" fontId="39" fillId="8" borderId="31" xfId="199" applyFont="1" applyFill="1" applyBorder="1" applyAlignment="1" applyProtection="1">
      <alignment horizontal="left" vertical="center" wrapText="1"/>
      <protection hidden="1"/>
    </xf>
    <xf numFmtId="0" fontId="39" fillId="8" borderId="17" xfId="199" applyFont="1" applyFill="1" applyBorder="1" applyAlignment="1" applyProtection="1">
      <alignment horizontal="left" vertical="center" wrapText="1"/>
      <protection hidden="1"/>
    </xf>
    <xf numFmtId="0" fontId="21" fillId="0" borderId="18" xfId="199" applyFont="1" applyBorder="1" applyAlignment="1" applyProtection="1">
      <alignment horizontal="center" vertical="center"/>
      <protection hidden="1"/>
    </xf>
    <xf numFmtId="0" fontId="21" fillId="0" borderId="22" xfId="199" applyFont="1" applyBorder="1" applyAlignment="1" applyProtection="1">
      <alignment horizontal="center" vertical="center"/>
      <protection hidden="1"/>
    </xf>
    <xf numFmtId="0" fontId="21" fillId="0" borderId="19" xfId="199" applyFont="1" applyBorder="1" applyAlignment="1" applyProtection="1">
      <alignment horizontal="center" vertical="center"/>
      <protection hidden="1"/>
    </xf>
    <xf numFmtId="0" fontId="24" fillId="0" borderId="6" xfId="199" applyFont="1" applyBorder="1" applyAlignment="1" applyProtection="1">
      <alignment horizontal="right" vertical="center"/>
      <protection hidden="1"/>
    </xf>
    <xf numFmtId="0" fontId="24" fillId="0" borderId="0" xfId="199" applyFont="1" applyAlignment="1" applyProtection="1">
      <alignment horizontal="right" vertical="center"/>
      <protection hidden="1"/>
    </xf>
    <xf numFmtId="0" fontId="22" fillId="0" borderId="6" xfId="199" applyFont="1" applyBorder="1" applyAlignment="1" applyProtection="1">
      <alignment horizontal="right" vertical="center"/>
      <protection hidden="1"/>
    </xf>
    <xf numFmtId="0" fontId="22" fillId="0" borderId="0" xfId="199" applyFont="1" applyAlignment="1" applyProtection="1">
      <alignment horizontal="right" vertical="center"/>
      <protection hidden="1"/>
    </xf>
    <xf numFmtId="0" fontId="25" fillId="0" borderId="4" xfId="199" applyFont="1" applyBorder="1" applyAlignment="1" applyProtection="1">
      <alignment horizontal="center" vertical="center"/>
      <protection hidden="1"/>
    </xf>
    <xf numFmtId="0" fontId="18" fillId="0" borderId="4" xfId="199" applyFont="1" applyBorder="1" applyAlignment="1" applyProtection="1">
      <alignment horizontal="center" vertical="center"/>
      <protection hidden="1"/>
    </xf>
    <xf numFmtId="0" fontId="40" fillId="0" borderId="11" xfId="199" applyFont="1" applyBorder="1" applyAlignment="1" applyProtection="1">
      <alignment horizontal="center" vertical="center" textRotation="180"/>
      <protection hidden="1"/>
    </xf>
    <xf numFmtId="0" fontId="40" fillId="0" borderId="12" xfId="199" applyFont="1" applyBorder="1" applyAlignment="1" applyProtection="1">
      <alignment horizontal="center" vertical="center" textRotation="180"/>
      <protection hidden="1"/>
    </xf>
    <xf numFmtId="0" fontId="40" fillId="0" borderId="13" xfId="199" applyFont="1" applyBorder="1" applyAlignment="1" applyProtection="1">
      <alignment horizontal="center" vertical="center" textRotation="180"/>
      <protection hidden="1"/>
    </xf>
    <xf numFmtId="0" fontId="40" fillId="0" borderId="11" xfId="199" applyFont="1" applyBorder="1" applyAlignment="1" applyProtection="1">
      <alignment horizontal="center" vertical="center" textRotation="90"/>
      <protection hidden="1"/>
    </xf>
    <xf numFmtId="0" fontId="40" fillId="0" borderId="12" xfId="199" applyFont="1" applyBorder="1" applyAlignment="1" applyProtection="1">
      <alignment horizontal="center" vertical="center" textRotation="90"/>
      <protection hidden="1"/>
    </xf>
    <xf numFmtId="0" fontId="40" fillId="0" borderId="13" xfId="199" applyFont="1" applyBorder="1" applyAlignment="1" applyProtection="1">
      <alignment horizontal="center" vertical="center" textRotation="90"/>
      <protection hidden="1"/>
    </xf>
    <xf numFmtId="0" fontId="24" fillId="0" borderId="8" xfId="199" applyFont="1" applyBorder="1" applyAlignment="1" applyProtection="1">
      <alignment horizontal="right" vertical="center"/>
      <protection hidden="1"/>
    </xf>
    <xf numFmtId="0" fontId="24" fillId="0" borderId="5" xfId="199" applyFont="1" applyBorder="1" applyAlignment="1" applyProtection="1">
      <alignment horizontal="right" vertical="center"/>
      <protection hidden="1"/>
    </xf>
    <xf numFmtId="0" fontId="22" fillId="0" borderId="27" xfId="199" applyFont="1" applyBorder="1" applyAlignment="1" applyProtection="1">
      <alignment horizontal="right" vertical="center"/>
      <protection hidden="1"/>
    </xf>
    <xf numFmtId="0" fontId="22" fillId="0" borderId="10" xfId="199" applyFont="1" applyBorder="1" applyAlignment="1" applyProtection="1">
      <alignment horizontal="right" vertical="center"/>
      <protection hidden="1"/>
    </xf>
    <xf numFmtId="0" fontId="3" fillId="0" borderId="6" xfId="199" applyBorder="1" applyAlignment="1">
      <alignment vertical="center"/>
    </xf>
    <xf numFmtId="0" fontId="3" fillId="0" borderId="0" xfId="199" applyAlignment="1">
      <alignment vertical="center"/>
    </xf>
    <xf numFmtId="0" fontId="3" fillId="0" borderId="7" xfId="199" applyBorder="1" applyAlignment="1">
      <alignment vertical="center"/>
    </xf>
    <xf numFmtId="0" fontId="28" fillId="7"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6" fillId="0" borderId="32" xfId="0" applyFont="1" applyBorder="1" applyAlignment="1" applyProtection="1">
      <alignment horizontal="center" vertical="top"/>
      <protection hidden="1"/>
    </xf>
    <xf numFmtId="0" fontId="36" fillId="0" borderId="0" xfId="0" applyFont="1" applyAlignment="1" applyProtection="1">
      <alignment horizontal="center" vertical="top"/>
      <protection hidden="1"/>
    </xf>
    <xf numFmtId="0" fontId="34" fillId="8" borderId="5" xfId="195" applyFont="1" applyFill="1" applyBorder="1" applyAlignment="1" applyProtection="1">
      <alignment horizontal="left" vertical="top" wrapText="1"/>
      <protection hidden="1"/>
    </xf>
    <xf numFmtId="0" fontId="16" fillId="0" borderId="0" xfId="195" applyFont="1" applyAlignment="1" applyProtection="1">
      <alignment horizontal="center" vertical="center"/>
      <protection hidden="1"/>
    </xf>
    <xf numFmtId="0" fontId="26" fillId="7" borderId="0" xfId="195" applyFont="1" applyFill="1" applyAlignment="1" applyProtection="1">
      <alignment horizontal="center" vertical="center"/>
      <protection hidden="1"/>
    </xf>
    <xf numFmtId="0" fontId="37" fillId="0" borderId="0" xfId="0" applyFont="1" applyAlignment="1">
      <alignment horizontal="center" vertical="top"/>
    </xf>
    <xf numFmtId="165" fontId="7" fillId="0" borderId="5" xfId="200" applyNumberFormat="1" applyFont="1" applyBorder="1" applyAlignment="1" applyProtection="1">
      <alignment horizontal="right" vertical="top"/>
      <protection hidden="1"/>
    </xf>
    <xf numFmtId="0" fontId="6" fillId="0" borderId="0" xfId="200" applyFont="1" applyAlignment="1">
      <alignment horizontal="left" vertical="top"/>
    </xf>
    <xf numFmtId="165" fontId="6" fillId="0" borderId="0" xfId="200" applyNumberFormat="1" applyFont="1" applyAlignment="1" applyProtection="1">
      <alignment horizontal="left" vertical="top"/>
      <protection hidden="1"/>
    </xf>
    <xf numFmtId="0" fontId="7" fillId="8" borderId="0" xfId="0" applyFont="1" applyFill="1" applyAlignment="1">
      <alignment horizontal="left" vertical="top" wrapText="1"/>
    </xf>
    <xf numFmtId="0" fontId="37" fillId="7" borderId="0" xfId="0" applyFont="1" applyFill="1" applyAlignment="1">
      <alignment horizontal="center" vertical="top"/>
    </xf>
    <xf numFmtId="0" fontId="7" fillId="0" borderId="0" xfId="197" applyNumberFormat="1" applyFont="1" applyFill="1" applyBorder="1" applyAlignment="1" applyProtection="1">
      <alignment horizontal="justify" vertical="top" wrapText="1"/>
    </xf>
    <xf numFmtId="0" fontId="16" fillId="5" borderId="4" xfId="199" applyFont="1" applyFill="1" applyBorder="1" applyAlignment="1" applyProtection="1">
      <alignment horizontal="left" vertical="center" wrapText="1"/>
      <protection hidden="1"/>
    </xf>
    <xf numFmtId="0" fontId="0" fillId="0" borderId="4" xfId="199" applyFont="1" applyBorder="1" applyAlignment="1" applyProtection="1">
      <alignment horizontal="left" vertical="center" wrapText="1"/>
      <protection hidden="1"/>
    </xf>
    <xf numFmtId="2" fontId="16" fillId="0" borderId="14" xfId="199" applyNumberFormat="1" applyFont="1" applyBorder="1" applyAlignment="1" applyProtection="1">
      <alignment horizontal="center" vertical="center" wrapText="1"/>
      <protection hidden="1"/>
    </xf>
    <xf numFmtId="2" fontId="16" fillId="0" borderId="15" xfId="199" applyNumberFormat="1" applyFont="1" applyBorder="1" applyAlignment="1" applyProtection="1">
      <alignment horizontal="center" vertical="center" wrapText="1"/>
      <protection hidden="1"/>
    </xf>
    <xf numFmtId="0" fontId="37" fillId="0" borderId="0" xfId="199" applyFont="1" applyAlignment="1" applyProtection="1">
      <alignment horizontal="center" vertical="top"/>
      <protection hidden="1"/>
    </xf>
    <xf numFmtId="0" fontId="0" fillId="0" borderId="4" xfId="199" applyFont="1" applyBorder="1" applyAlignment="1" applyProtection="1">
      <alignment horizontal="justify" vertical="center" wrapText="1"/>
      <protection hidden="1"/>
    </xf>
    <xf numFmtId="0" fontId="17" fillId="0" borderId="4" xfId="199" applyFont="1" applyBorder="1" applyAlignment="1" applyProtection="1">
      <alignment horizontal="justify" vertical="center" wrapText="1"/>
      <protection hidden="1"/>
    </xf>
    <xf numFmtId="0" fontId="16" fillId="0" borderId="14" xfId="199" applyFont="1" applyBorder="1" applyAlignment="1" applyProtection="1">
      <alignment horizontal="left" vertical="center" wrapText="1"/>
      <protection hidden="1"/>
    </xf>
    <xf numFmtId="0" fontId="16" fillId="0" borderId="15" xfId="199" applyFont="1" applyBorder="1" applyAlignment="1" applyProtection="1">
      <alignment horizontal="left" vertical="center" wrapText="1"/>
      <protection hidden="1"/>
    </xf>
    <xf numFmtId="2" fontId="16" fillId="0" borderId="14" xfId="199" applyNumberFormat="1" applyFont="1" applyBorder="1" applyAlignment="1" applyProtection="1">
      <alignment horizontal="center" wrapText="1"/>
      <protection hidden="1"/>
    </xf>
    <xf numFmtId="2" fontId="16" fillId="0" borderId="15" xfId="199" applyNumberFormat="1" applyFont="1" applyBorder="1" applyAlignment="1" applyProtection="1">
      <alignment horizontal="center" wrapText="1"/>
      <protection hidden="1"/>
    </xf>
    <xf numFmtId="0" fontId="16" fillId="8" borderId="0" xfId="199" applyFont="1" applyFill="1" applyAlignment="1" applyProtection="1">
      <alignment horizontal="left" vertical="top" wrapText="1"/>
      <protection hidden="1"/>
    </xf>
    <xf numFmtId="0" fontId="16" fillId="0" borderId="14" xfId="199" applyFont="1" applyBorder="1" applyAlignment="1" applyProtection="1">
      <alignment horizontal="center" vertical="center" wrapText="1"/>
      <protection hidden="1"/>
    </xf>
    <xf numFmtId="0" fontId="16" fillId="0" borderId="15" xfId="199" applyFont="1" applyBorder="1" applyAlignment="1" applyProtection="1">
      <alignment horizontal="center" vertical="center" wrapText="1"/>
      <protection hidden="1"/>
    </xf>
    <xf numFmtId="0" fontId="17" fillId="0" borderId="0" xfId="199" applyFont="1" applyAlignment="1" applyProtection="1">
      <alignment horizontal="left" vertical="top"/>
      <protection hidden="1"/>
    </xf>
    <xf numFmtId="0" fontId="26" fillId="7" borderId="0" xfId="199" applyFont="1" applyFill="1" applyAlignment="1" applyProtection="1">
      <alignment horizontal="center" vertical="center"/>
      <protection hidden="1"/>
    </xf>
    <xf numFmtId="4" fontId="16" fillId="0" borderId="11" xfId="199" applyNumberFormat="1" applyFont="1" applyBorder="1" applyAlignment="1" applyProtection="1">
      <alignment horizontal="center" wrapText="1"/>
      <protection hidden="1"/>
    </xf>
    <xf numFmtId="4" fontId="16" fillId="0" borderId="13" xfId="199" applyNumberFormat="1" applyFont="1" applyBorder="1" applyAlignment="1" applyProtection="1">
      <alignment horizontal="center" wrapText="1"/>
      <protection hidden="1"/>
    </xf>
    <xf numFmtId="0" fontId="16" fillId="5" borderId="24" xfId="199" applyFont="1" applyFill="1" applyBorder="1" applyAlignment="1" applyProtection="1">
      <alignment horizontal="left" vertical="center" wrapText="1"/>
      <protection hidden="1"/>
    </xf>
    <xf numFmtId="0" fontId="0" fillId="0" borderId="25" xfId="199" applyFont="1" applyBorder="1" applyAlignment="1" applyProtection="1">
      <alignment horizontal="justify" vertical="center" wrapText="1"/>
      <protection hidden="1"/>
    </xf>
    <xf numFmtId="0" fontId="17" fillId="0" borderId="26" xfId="199" applyFont="1" applyBorder="1" applyAlignment="1" applyProtection="1">
      <alignment horizontal="justify" vertical="center" wrapText="1"/>
      <protection hidden="1"/>
    </xf>
    <xf numFmtId="4" fontId="16" fillId="0" borderId="11" xfId="199" applyNumberFormat="1" applyFont="1" applyBorder="1" applyAlignment="1" applyProtection="1">
      <alignment horizontal="center"/>
      <protection hidden="1"/>
    </xf>
    <xf numFmtId="4" fontId="16" fillId="0" borderId="13" xfId="199" applyNumberFormat="1" applyFont="1" applyBorder="1" applyAlignment="1" applyProtection="1">
      <alignment horizontal="center"/>
      <protection hidden="1"/>
    </xf>
    <xf numFmtId="0" fontId="17" fillId="0" borderId="4" xfId="199" applyFont="1" applyBorder="1" applyAlignment="1" applyProtection="1">
      <alignment horizontal="center" vertical="center"/>
      <protection hidden="1"/>
    </xf>
    <xf numFmtId="0" fontId="17" fillId="0" borderId="25" xfId="199" applyFont="1" applyBorder="1" applyAlignment="1" applyProtection="1">
      <alignment horizontal="justify" vertical="center" wrapText="1"/>
      <protection hidden="1"/>
    </xf>
    <xf numFmtId="0" fontId="16" fillId="0" borderId="4" xfId="199" applyFont="1" applyBorder="1" applyAlignment="1" applyProtection="1">
      <alignment horizontal="left" vertical="center" wrapText="1"/>
      <protection hidden="1"/>
    </xf>
    <xf numFmtId="0" fontId="16" fillId="0" borderId="0" xfId="197" applyNumberFormat="1" applyFont="1" applyFill="1" applyBorder="1" applyAlignment="1" applyProtection="1">
      <alignment horizontal="justify" vertical="center" wrapText="1"/>
      <protection hidden="1"/>
    </xf>
    <xf numFmtId="0" fontId="28" fillId="7" borderId="0" xfId="0" applyFont="1" applyFill="1" applyAlignment="1" applyProtection="1">
      <alignment horizontal="center" vertical="center" wrapText="1"/>
      <protection hidden="1"/>
    </xf>
    <xf numFmtId="0" fontId="28" fillId="7" borderId="7" xfId="0" applyFont="1" applyFill="1" applyBorder="1" applyAlignment="1" applyProtection="1">
      <alignment horizontal="center" vertical="center" wrapText="1"/>
      <protection hidden="1"/>
    </xf>
    <xf numFmtId="0" fontId="17" fillId="0" borderId="0" xfId="193" applyFont="1" applyAlignment="1">
      <alignment horizontal="center" vertical="top"/>
    </xf>
    <xf numFmtId="0" fontId="0" fillId="0" borderId="0" xfId="193" applyFont="1" applyAlignment="1">
      <alignment horizontal="center" vertical="top"/>
    </xf>
    <xf numFmtId="0" fontId="0" fillId="0" borderId="0" xfId="193" applyFont="1" applyAlignment="1">
      <alignment horizontal="justify" vertical="top"/>
    </xf>
    <xf numFmtId="0" fontId="17" fillId="0" borderId="0" xfId="193" applyFont="1" applyAlignment="1">
      <alignment horizontal="justify" vertical="top"/>
    </xf>
    <xf numFmtId="0" fontId="0" fillId="0" borderId="0" xfId="0" applyAlignment="1">
      <alignment horizontal="left" vertical="top" wrapText="1"/>
    </xf>
    <xf numFmtId="0" fontId="0" fillId="4" borderId="22" xfId="0" applyFill="1" applyBorder="1" applyAlignment="1" applyProtection="1">
      <alignment horizontal="left" vertical="center"/>
      <protection locked="0"/>
    </xf>
    <xf numFmtId="0" fontId="17" fillId="4" borderId="22" xfId="0" applyFont="1" applyFill="1" applyBorder="1" applyAlignment="1" applyProtection="1">
      <alignment horizontal="left" vertical="center"/>
      <protection locked="0"/>
    </xf>
    <xf numFmtId="0" fontId="17" fillId="0" borderId="0" xfId="0" applyFont="1" applyAlignment="1">
      <alignment horizontal="left" vertical="center" wrapText="1" indent="2"/>
    </xf>
    <xf numFmtId="0" fontId="17" fillId="0" borderId="33" xfId="0" applyFont="1" applyBorder="1" applyAlignment="1">
      <alignment horizontal="left" vertical="center" indent="2"/>
    </xf>
    <xf numFmtId="0" fontId="17" fillId="10" borderId="0" xfId="193" applyFont="1" applyFill="1" applyAlignment="1">
      <alignment horizontal="justify" vertical="top"/>
    </xf>
    <xf numFmtId="174" fontId="16" fillId="0" borderId="0" xfId="193" applyNumberFormat="1" applyFont="1" applyAlignment="1">
      <alignment horizontal="left" vertical="center" indent="1"/>
    </xf>
    <xf numFmtId="0" fontId="36" fillId="0" borderId="0" xfId="193" quotePrefix="1" applyFont="1" applyAlignment="1">
      <alignment horizontal="center" vertical="center"/>
    </xf>
    <xf numFmtId="0" fontId="17" fillId="0" borderId="33" xfId="0" applyFont="1" applyBorder="1" applyAlignment="1">
      <alignment horizontal="justify" vertical="center" wrapText="1"/>
    </xf>
    <xf numFmtId="0" fontId="17" fillId="0" borderId="22" xfId="0" applyFont="1" applyBorder="1" applyAlignment="1">
      <alignment horizontal="left" vertical="center" indent="2"/>
    </xf>
    <xf numFmtId="0" fontId="17" fillId="0" borderId="32" xfId="0" applyFont="1" applyBorder="1" applyAlignment="1">
      <alignment horizontal="left" vertical="center" indent="2"/>
    </xf>
    <xf numFmtId="0" fontId="17" fillId="0" borderId="0" xfId="0" applyFont="1" applyAlignment="1">
      <alignment horizontal="left" vertical="center" indent="2"/>
    </xf>
    <xf numFmtId="0" fontId="16" fillId="0" borderId="0" xfId="193" applyFont="1" applyAlignment="1">
      <alignment horizontal="justify" vertical="center"/>
    </xf>
    <xf numFmtId="0" fontId="16" fillId="0" borderId="0" xfId="193" applyFont="1" applyAlignment="1">
      <alignment horizontal="center" vertical="center"/>
    </xf>
    <xf numFmtId="0" fontId="17" fillId="4" borderId="0" xfId="193" applyFont="1" applyFill="1" applyAlignment="1" applyProtection="1">
      <alignment horizontal="left" vertical="center"/>
      <protection locked="0"/>
    </xf>
    <xf numFmtId="174" fontId="17" fillId="0" borderId="0" xfId="193" applyNumberFormat="1" applyFont="1" applyAlignment="1">
      <alignment horizontal="left" vertical="center"/>
    </xf>
    <xf numFmtId="0" fontId="16" fillId="9" borderId="0" xfId="193" applyFont="1" applyFill="1" applyAlignment="1">
      <alignment horizontal="justify" vertical="top"/>
    </xf>
    <xf numFmtId="0" fontId="17" fillId="0" borderId="0" xfId="193" applyFont="1" applyAlignment="1">
      <alignment horizontal="justify" vertical="center"/>
    </xf>
    <xf numFmtId="0" fontId="17" fillId="0" borderId="0" xfId="204" applyFont="1" applyAlignment="1" applyProtection="1">
      <alignment horizontal="justify" vertical="center" wrapText="1"/>
      <protection hidden="1"/>
    </xf>
    <xf numFmtId="1" fontId="23" fillId="0" borderId="27" xfId="204" applyNumberFormat="1" applyFont="1" applyBorder="1" applyAlignment="1" applyProtection="1">
      <alignment horizontal="justify" vertical="center" wrapText="1"/>
      <protection hidden="1"/>
    </xf>
    <xf numFmtId="1" fontId="23" fillId="0" borderId="10" xfId="204" applyNumberFormat="1" applyFont="1" applyBorder="1" applyAlignment="1" applyProtection="1">
      <alignment horizontal="justify" vertical="center" wrapText="1"/>
      <protection hidden="1"/>
    </xf>
    <xf numFmtId="1" fontId="23" fillId="0" borderId="28" xfId="204" applyNumberFormat="1" applyFont="1" applyBorder="1" applyAlignment="1" applyProtection="1">
      <alignment horizontal="justify" vertical="center" wrapText="1"/>
      <protection hidden="1"/>
    </xf>
    <xf numFmtId="4" fontId="16" fillId="0" borderId="27" xfId="204" applyNumberFormat="1" applyFont="1" applyBorder="1" applyAlignment="1" applyProtection="1">
      <alignment horizontal="center" vertical="center" wrapText="1"/>
      <protection hidden="1"/>
    </xf>
    <xf numFmtId="4" fontId="16" fillId="0" borderId="28" xfId="204" applyNumberFormat="1" applyFont="1" applyBorder="1" applyAlignment="1" applyProtection="1">
      <alignment horizontal="center" vertical="center" wrapText="1"/>
      <protection hidden="1"/>
    </xf>
    <xf numFmtId="0" fontId="17" fillId="0" borderId="0" xfId="204"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7" fillId="0" borderId="0" xfId="204" applyNumberFormat="1" applyFont="1" applyAlignment="1" applyProtection="1">
      <alignment horizontal="justify" vertical="top" wrapText="1"/>
      <protection hidden="1"/>
    </xf>
    <xf numFmtId="0" fontId="17" fillId="0" borderId="0" xfId="204" applyFont="1" applyAlignment="1" applyProtection="1">
      <alignment horizontal="justify" vertical="top" wrapText="1"/>
      <protection hidden="1"/>
    </xf>
    <xf numFmtId="0" fontId="17" fillId="0" borderId="7" xfId="204" applyFont="1" applyBorder="1" applyAlignment="1" applyProtection="1">
      <alignment horizontal="justify" vertical="top" wrapText="1"/>
      <protection hidden="1"/>
    </xf>
    <xf numFmtId="0" fontId="18" fillId="0" borderId="0" xfId="204" applyFont="1" applyAlignment="1" applyProtection="1">
      <alignment horizontal="left"/>
      <protection hidden="1"/>
    </xf>
    <xf numFmtId="0" fontId="18" fillId="0" borderId="7" xfId="204" applyFont="1" applyBorder="1" applyAlignment="1" applyProtection="1">
      <alignment horizontal="left"/>
      <protection hidden="1"/>
    </xf>
    <xf numFmtId="1" fontId="16" fillId="0" borderId="14" xfId="204" applyNumberFormat="1" applyFont="1" applyBorder="1" applyAlignment="1" applyProtection="1">
      <alignment horizontal="center" vertical="center" wrapText="1"/>
      <protection hidden="1"/>
    </xf>
    <xf numFmtId="1" fontId="16" fillId="0" borderId="15" xfId="204" applyNumberFormat="1" applyFont="1" applyBorder="1" applyAlignment="1" applyProtection="1">
      <alignment horizontal="center" vertical="center" wrapText="1"/>
      <protection hidden="1"/>
    </xf>
    <xf numFmtId="4" fontId="16" fillId="0" borderId="14" xfId="204" applyNumberFormat="1" applyFont="1" applyBorder="1" applyAlignment="1" applyProtection="1">
      <alignment horizontal="right" vertical="center" wrapText="1"/>
      <protection hidden="1"/>
    </xf>
    <xf numFmtId="4" fontId="17" fillId="0" borderId="15" xfId="204" applyNumberFormat="1" applyFont="1" applyBorder="1" applyAlignment="1" applyProtection="1">
      <alignment horizontal="right" vertical="center" wrapText="1"/>
      <protection hidden="1"/>
    </xf>
    <xf numFmtId="1" fontId="16" fillId="0" borderId="0" xfId="204" applyNumberFormat="1" applyFont="1" applyAlignment="1" applyProtection="1">
      <alignment horizontal="center" vertical="center" wrapText="1"/>
      <protection hidden="1"/>
    </xf>
    <xf numFmtId="0" fontId="16" fillId="0" borderId="0" xfId="204" applyFont="1" applyAlignment="1" applyProtection="1">
      <alignment horizontal="center" vertical="center" wrapText="1"/>
      <protection hidden="1"/>
    </xf>
    <xf numFmtId="4" fontId="16" fillId="0" borderId="0" xfId="204" applyNumberFormat="1" applyFont="1" applyAlignment="1" applyProtection="1">
      <alignment horizontal="right" vertical="center" wrapText="1"/>
      <protection hidden="1"/>
    </xf>
    <xf numFmtId="1" fontId="16" fillId="0" borderId="4" xfId="204" applyNumberFormat="1" applyFont="1" applyBorder="1" applyAlignment="1" applyProtection="1">
      <alignment horizontal="center" vertical="center" wrapText="1"/>
      <protection hidden="1"/>
    </xf>
    <xf numFmtId="4" fontId="16" fillId="0" borderId="4" xfId="204" applyNumberFormat="1" applyFont="1" applyBorder="1" applyAlignment="1" applyProtection="1">
      <alignment horizontal="center" vertical="center" wrapText="1"/>
      <protection hidden="1"/>
    </xf>
    <xf numFmtId="0" fontId="17" fillId="0" borderId="7" xfId="204" applyFont="1" applyBorder="1" applyAlignment="1" applyProtection="1">
      <alignment horizontal="justify" vertical="center" wrapText="1"/>
      <protection hidden="1"/>
    </xf>
    <xf numFmtId="0" fontId="17" fillId="0" borderId="10" xfId="203" applyFont="1" applyBorder="1" applyAlignment="1" applyProtection="1">
      <alignment horizontal="left" vertical="center" wrapText="1"/>
      <protection hidden="1"/>
    </xf>
    <xf numFmtId="0" fontId="17" fillId="0" borderId="28" xfId="203" applyFont="1" applyBorder="1" applyAlignment="1" applyProtection="1">
      <alignment horizontal="left" vertical="center" wrapText="1"/>
      <protection hidden="1"/>
    </xf>
    <xf numFmtId="1" fontId="17" fillId="0" borderId="0" xfId="203" applyNumberFormat="1" applyFont="1" applyAlignment="1" applyProtection="1">
      <alignment horizontal="justify" vertical="top" wrapText="1"/>
      <protection hidden="1"/>
    </xf>
    <xf numFmtId="0" fontId="17" fillId="0" borderId="0" xfId="203" applyFont="1" applyAlignment="1" applyProtection="1">
      <alignment horizontal="justify" vertical="top" wrapText="1"/>
      <protection hidden="1"/>
    </xf>
    <xf numFmtId="0" fontId="17" fillId="0" borderId="7" xfId="203" applyFont="1" applyBorder="1" applyAlignment="1" applyProtection="1">
      <alignment horizontal="justify" vertical="top" wrapText="1"/>
      <protection hidden="1"/>
    </xf>
    <xf numFmtId="0" fontId="17" fillId="0" borderId="0" xfId="203" applyFont="1" applyAlignment="1" applyProtection="1">
      <alignment horizontal="left" vertical="center" wrapText="1"/>
      <protection hidden="1"/>
    </xf>
    <xf numFmtId="1" fontId="16" fillId="0" borderId="0" xfId="203" applyNumberFormat="1" applyFont="1" applyAlignment="1" applyProtection="1">
      <alignment horizontal="center" vertical="center" wrapText="1"/>
      <protection hidden="1"/>
    </xf>
    <xf numFmtId="0" fontId="16" fillId="0" borderId="0" xfId="203" applyFont="1" applyAlignment="1" applyProtection="1">
      <alignment horizontal="center" vertical="center" wrapText="1"/>
      <protection hidden="1"/>
    </xf>
    <xf numFmtId="4" fontId="16" fillId="0" borderId="0" xfId="203" applyNumberFormat="1" applyFont="1" applyAlignment="1" applyProtection="1">
      <alignment horizontal="right" vertical="center" wrapText="1"/>
      <protection hidden="1"/>
    </xf>
    <xf numFmtId="4" fontId="16" fillId="0" borderId="4" xfId="203" applyNumberFormat="1" applyFont="1" applyBorder="1" applyAlignment="1" applyProtection="1">
      <alignment horizontal="center" vertical="center" wrapText="1"/>
      <protection hidden="1"/>
    </xf>
    <xf numFmtId="4" fontId="16" fillId="0" borderId="14" xfId="203" applyNumberFormat="1" applyFont="1" applyBorder="1" applyAlignment="1" applyProtection="1">
      <alignment horizontal="right" vertical="center" wrapText="1"/>
      <protection hidden="1"/>
    </xf>
    <xf numFmtId="4" fontId="17" fillId="0" borderId="15" xfId="203" applyNumberFormat="1" applyFont="1" applyBorder="1" applyAlignment="1" applyProtection="1">
      <alignment horizontal="right" vertical="center" wrapText="1"/>
      <protection hidden="1"/>
    </xf>
    <xf numFmtId="1" fontId="16" fillId="0" borderId="14" xfId="203" applyNumberFormat="1" applyFont="1" applyBorder="1" applyAlignment="1" applyProtection="1">
      <alignment horizontal="center" vertical="center" wrapText="1"/>
      <protection hidden="1"/>
    </xf>
    <xf numFmtId="1" fontId="16" fillId="0" borderId="15" xfId="203" applyNumberFormat="1" applyFont="1" applyBorder="1" applyAlignment="1" applyProtection="1">
      <alignment horizontal="center" vertical="center" wrapText="1"/>
      <protection hidden="1"/>
    </xf>
    <xf numFmtId="1" fontId="16" fillId="0" borderId="4" xfId="203" applyNumberFormat="1" applyFont="1" applyBorder="1" applyAlignment="1" applyProtection="1">
      <alignment horizontal="center" vertical="center" wrapText="1"/>
      <protection hidden="1"/>
    </xf>
    <xf numFmtId="1" fontId="23" fillId="0" borderId="4" xfId="203" applyNumberFormat="1" applyFont="1" applyBorder="1" applyAlignment="1" applyProtection="1">
      <alignment horizontal="justify" vertical="center" wrapText="1"/>
      <protection hidden="1"/>
    </xf>
    <xf numFmtId="4" fontId="16" fillId="0" borderId="14" xfId="203" applyNumberFormat="1" applyFont="1" applyBorder="1" applyAlignment="1" applyProtection="1">
      <alignment horizontal="center" vertical="center" wrapText="1"/>
      <protection hidden="1"/>
    </xf>
    <xf numFmtId="4" fontId="16" fillId="0" borderId="3" xfId="203" applyNumberFormat="1" applyFont="1" applyBorder="1" applyAlignment="1" applyProtection="1">
      <alignment horizontal="center" vertical="center" wrapText="1"/>
      <protection hidden="1"/>
    </xf>
    <xf numFmtId="2" fontId="19" fillId="0" borderId="0" xfId="196" applyNumberFormat="1" applyFont="1" applyAlignment="1" applyProtection="1">
      <alignment horizontal="left" vertical="center"/>
      <protection hidden="1"/>
    </xf>
    <xf numFmtId="1" fontId="0" fillId="4" borderId="11" xfId="195" applyNumberFormat="1" applyFont="1" applyFill="1" applyBorder="1" applyAlignment="1" applyProtection="1">
      <alignment horizontal="center" vertical="center"/>
      <protection locked="0"/>
    </xf>
  </cellXfs>
  <cellStyles count="238">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15" xr:uid="{00000000-0005-0000-0000-000026000000}"/>
    <cellStyle name="Comma 20" xfId="39" xr:uid="{00000000-0005-0000-0000-000027000000}"/>
    <cellStyle name="Comma 21" xfId="40" xr:uid="{00000000-0005-0000-0000-000028000000}"/>
    <cellStyle name="Comma 22" xfId="41" xr:uid="{00000000-0005-0000-0000-000029000000}"/>
    <cellStyle name="Comma 23" xfId="42" xr:uid="{00000000-0005-0000-0000-00002A000000}"/>
    <cellStyle name="Comma 24" xfId="43" xr:uid="{00000000-0005-0000-0000-00002B000000}"/>
    <cellStyle name="Comma 25" xfId="44" xr:uid="{00000000-0005-0000-0000-00002C000000}"/>
    <cellStyle name="Comma 26" xfId="45" xr:uid="{00000000-0005-0000-0000-00002D000000}"/>
    <cellStyle name="Comma 27" xfId="46" xr:uid="{00000000-0005-0000-0000-00002E000000}"/>
    <cellStyle name="Comma 28" xfId="47" xr:uid="{00000000-0005-0000-0000-00002F000000}"/>
    <cellStyle name="Comma 29" xfId="48" xr:uid="{00000000-0005-0000-0000-000030000000}"/>
    <cellStyle name="Comma 3" xfId="49" xr:uid="{00000000-0005-0000-0000-000031000000}"/>
    <cellStyle name="Comma 30" xfId="50" xr:uid="{00000000-0005-0000-0000-000032000000}"/>
    <cellStyle name="Comma 31" xfId="51" xr:uid="{00000000-0005-0000-0000-000033000000}"/>
    <cellStyle name="Comma 32" xfId="52" xr:uid="{00000000-0005-0000-0000-000034000000}"/>
    <cellStyle name="Comma 33" xfId="53" xr:uid="{00000000-0005-0000-0000-000035000000}"/>
    <cellStyle name="Comma 34" xfId="54" xr:uid="{00000000-0005-0000-0000-000036000000}"/>
    <cellStyle name="Comma 35" xfId="55" xr:uid="{00000000-0005-0000-0000-000037000000}"/>
    <cellStyle name="Comma 36" xfId="56" xr:uid="{00000000-0005-0000-0000-000038000000}"/>
    <cellStyle name="Comma 37" xfId="57" xr:uid="{00000000-0005-0000-0000-000039000000}"/>
    <cellStyle name="Comma 38" xfId="58" xr:uid="{00000000-0005-0000-0000-00003A000000}"/>
    <cellStyle name="Comma 39" xfId="59" xr:uid="{00000000-0005-0000-0000-00003B000000}"/>
    <cellStyle name="Comma 4" xfId="60" xr:uid="{00000000-0005-0000-0000-00003C000000}"/>
    <cellStyle name="Comma 40" xfId="61" xr:uid="{00000000-0005-0000-0000-00003D000000}"/>
    <cellStyle name="Comma 41" xfId="62" xr:uid="{00000000-0005-0000-0000-00003E000000}"/>
    <cellStyle name="Comma 42" xfId="63" xr:uid="{00000000-0005-0000-0000-00003F000000}"/>
    <cellStyle name="Comma 43" xfId="64" xr:uid="{00000000-0005-0000-0000-000040000000}"/>
    <cellStyle name="Comma 5" xfId="65" xr:uid="{00000000-0005-0000-0000-000041000000}"/>
    <cellStyle name="Comma 6" xfId="66" xr:uid="{00000000-0005-0000-0000-000042000000}"/>
    <cellStyle name="Comma 7" xfId="67" xr:uid="{00000000-0005-0000-0000-000043000000}"/>
    <cellStyle name="Comma 8" xfId="68" xr:uid="{00000000-0005-0000-0000-000044000000}"/>
    <cellStyle name="Comma 9" xfId="69" xr:uid="{00000000-0005-0000-0000-000045000000}"/>
    <cellStyle name="Formula" xfId="70" xr:uid="{00000000-0005-0000-0000-000046000000}"/>
    <cellStyle name="Formula 2" xfId="71" xr:uid="{00000000-0005-0000-0000-000047000000}"/>
    <cellStyle name="Formula 2 2" xfId="72" xr:uid="{00000000-0005-0000-0000-000048000000}"/>
    <cellStyle name="Header1" xfId="73" xr:uid="{00000000-0005-0000-0000-000049000000}"/>
    <cellStyle name="Header2" xfId="74" xr:uid="{00000000-0005-0000-0000-00004A000000}"/>
    <cellStyle name="Hypertextový odkaz" xfId="75" xr:uid="{00000000-0005-0000-0000-00004B000000}"/>
    <cellStyle name="Hypertextový odkaz 2" xfId="76" xr:uid="{00000000-0005-0000-0000-00004C000000}"/>
    <cellStyle name="Hypertextový odkaz 2 2" xfId="77" xr:uid="{00000000-0005-0000-0000-00004D000000}"/>
    <cellStyle name="no dec" xfId="78" xr:uid="{00000000-0005-0000-0000-00004E000000}"/>
    <cellStyle name="no dec 2" xfId="79" xr:uid="{00000000-0005-0000-0000-00004F000000}"/>
    <cellStyle name="no dec 2 2" xfId="80" xr:uid="{00000000-0005-0000-0000-000050000000}"/>
    <cellStyle name="Normal" xfId="0" builtinId="0"/>
    <cellStyle name="Normal - Style1" xfId="81" xr:uid="{00000000-0005-0000-0000-000052000000}"/>
    <cellStyle name="Normal - Style1 2" xfId="82" xr:uid="{00000000-0005-0000-0000-000053000000}"/>
    <cellStyle name="Normal 10" xfId="83" xr:uid="{00000000-0005-0000-0000-000054000000}"/>
    <cellStyle name="Normal 10 2" xfId="84" xr:uid="{00000000-0005-0000-0000-000055000000}"/>
    <cellStyle name="Normal 100" xfId="217" xr:uid="{00000000-0005-0000-0000-000056000000}"/>
    <cellStyle name="Normal 101" xfId="218" xr:uid="{00000000-0005-0000-0000-000057000000}"/>
    <cellStyle name="Normal 102" xfId="219" xr:uid="{00000000-0005-0000-0000-000058000000}"/>
    <cellStyle name="Normal 103" xfId="220" xr:uid="{00000000-0005-0000-0000-000059000000}"/>
    <cellStyle name="Normal 104" xfId="225" xr:uid="{00000000-0005-0000-0000-00005A000000}"/>
    <cellStyle name="Normal 105" xfId="223" xr:uid="{00000000-0005-0000-0000-00005B000000}"/>
    <cellStyle name="Normal 106" xfId="221" xr:uid="{00000000-0005-0000-0000-00005C000000}"/>
    <cellStyle name="Normal 107" xfId="224" xr:uid="{00000000-0005-0000-0000-00005D000000}"/>
    <cellStyle name="Normal 108" xfId="222" xr:uid="{00000000-0005-0000-0000-00005E000000}"/>
    <cellStyle name="Normal 109" xfId="226" xr:uid="{00000000-0005-0000-0000-00005F000000}"/>
    <cellStyle name="Normal 11" xfId="85" xr:uid="{00000000-0005-0000-0000-000060000000}"/>
    <cellStyle name="Normal 11 2" xfId="86" xr:uid="{00000000-0005-0000-0000-000061000000}"/>
    <cellStyle name="Normal 110" xfId="227" xr:uid="{00000000-0005-0000-0000-000062000000}"/>
    <cellStyle name="Normal 111" xfId="228" xr:uid="{00000000-0005-0000-0000-000063000000}"/>
    <cellStyle name="Normal 112" xfId="229" xr:uid="{00000000-0005-0000-0000-000064000000}"/>
    <cellStyle name="Normal 113" xfId="230" xr:uid="{00000000-0005-0000-0000-000065000000}"/>
    <cellStyle name="Normal 114" xfId="231" xr:uid="{00000000-0005-0000-0000-000066000000}"/>
    <cellStyle name="Normal 115" xfId="232" xr:uid="{00000000-0005-0000-0000-000067000000}"/>
    <cellStyle name="Normal 116" xfId="233" xr:uid="{00000000-0005-0000-0000-000068000000}"/>
    <cellStyle name="Normal 117" xfId="234" xr:uid="{00000000-0005-0000-0000-000069000000}"/>
    <cellStyle name="Normal 118" xfId="235" xr:uid="{49895932-677B-43D2-B5F5-F5C00E0ECADD}"/>
    <cellStyle name="Normal 12" xfId="87" xr:uid="{00000000-0005-0000-0000-00006A000000}"/>
    <cellStyle name="Normal 12 2" xfId="88" xr:uid="{00000000-0005-0000-0000-00006B000000}"/>
    <cellStyle name="Normal 13" xfId="89" xr:uid="{00000000-0005-0000-0000-00006C000000}"/>
    <cellStyle name="Normal 14" xfId="90" xr:uid="{00000000-0005-0000-0000-00006D000000}"/>
    <cellStyle name="Normal 15" xfId="91" xr:uid="{00000000-0005-0000-0000-00006E000000}"/>
    <cellStyle name="Normal 16" xfId="92" xr:uid="{00000000-0005-0000-0000-00006F000000}"/>
    <cellStyle name="Normal 17" xfId="93" xr:uid="{00000000-0005-0000-0000-000070000000}"/>
    <cellStyle name="Normal 18" xfId="94" xr:uid="{00000000-0005-0000-0000-000071000000}"/>
    <cellStyle name="Normal 19" xfId="95" xr:uid="{00000000-0005-0000-0000-000072000000}"/>
    <cellStyle name="Normal 2" xfId="96" xr:uid="{00000000-0005-0000-0000-000073000000}"/>
    <cellStyle name="Normal 2 2" xfId="97" xr:uid="{00000000-0005-0000-0000-000074000000}"/>
    <cellStyle name="Normal 2 3" xfId="98" xr:uid="{00000000-0005-0000-0000-000075000000}"/>
    <cellStyle name="Normal 2 4" xfId="214" xr:uid="{00000000-0005-0000-0000-000076000000}"/>
    <cellStyle name="Normal 2 5" xfId="236" xr:uid="{1F996C42-DCE4-4447-9114-08524E22BBA1}"/>
    <cellStyle name="Normal 20" xfId="99" xr:uid="{00000000-0005-0000-0000-000077000000}"/>
    <cellStyle name="Normal 21" xfId="100" xr:uid="{00000000-0005-0000-0000-000078000000}"/>
    <cellStyle name="Normal 22" xfId="101" xr:uid="{00000000-0005-0000-0000-000079000000}"/>
    <cellStyle name="Normal 23" xfId="102" xr:uid="{00000000-0005-0000-0000-00007A000000}"/>
    <cellStyle name="Normal 24" xfId="103" xr:uid="{00000000-0005-0000-0000-00007B000000}"/>
    <cellStyle name="Normal 25" xfId="104" xr:uid="{00000000-0005-0000-0000-00007C000000}"/>
    <cellStyle name="Normal 26" xfId="105" xr:uid="{00000000-0005-0000-0000-00007D000000}"/>
    <cellStyle name="Normal 27" xfId="106" xr:uid="{00000000-0005-0000-0000-00007E000000}"/>
    <cellStyle name="Normal 28" xfId="107" xr:uid="{00000000-0005-0000-0000-00007F000000}"/>
    <cellStyle name="Normal 29" xfId="108" xr:uid="{00000000-0005-0000-0000-000080000000}"/>
    <cellStyle name="Normal 3" xfId="109" xr:uid="{00000000-0005-0000-0000-000081000000}"/>
    <cellStyle name="Normal 3 2" xfId="110" xr:uid="{00000000-0005-0000-0000-000082000000}"/>
    <cellStyle name="Normal 3 3" xfId="111" xr:uid="{00000000-0005-0000-0000-000083000000}"/>
    <cellStyle name="Normal 30" xfId="112" xr:uid="{00000000-0005-0000-0000-000084000000}"/>
    <cellStyle name="Normal 31" xfId="113" xr:uid="{00000000-0005-0000-0000-000085000000}"/>
    <cellStyle name="Normal 32" xfId="114" xr:uid="{00000000-0005-0000-0000-000086000000}"/>
    <cellStyle name="Normal 33" xfId="115" xr:uid="{00000000-0005-0000-0000-000087000000}"/>
    <cellStyle name="Normal 34" xfId="116" xr:uid="{00000000-0005-0000-0000-000088000000}"/>
    <cellStyle name="Normal 35" xfId="117" xr:uid="{00000000-0005-0000-0000-000089000000}"/>
    <cellStyle name="Normal 36" xfId="118" xr:uid="{00000000-0005-0000-0000-00008A000000}"/>
    <cellStyle name="Normal 37" xfId="119" xr:uid="{00000000-0005-0000-0000-00008B000000}"/>
    <cellStyle name="Normal 38" xfId="120" xr:uid="{00000000-0005-0000-0000-00008C000000}"/>
    <cellStyle name="Normal 39" xfId="121" xr:uid="{00000000-0005-0000-0000-00008D000000}"/>
    <cellStyle name="Normal 4" xfId="122" xr:uid="{00000000-0005-0000-0000-00008E000000}"/>
    <cellStyle name="Normal 4 2" xfId="123" xr:uid="{00000000-0005-0000-0000-00008F000000}"/>
    <cellStyle name="Normal 4 3" xfId="124" xr:uid="{00000000-0005-0000-0000-000090000000}"/>
    <cellStyle name="Normal 40" xfId="125" xr:uid="{00000000-0005-0000-0000-000091000000}"/>
    <cellStyle name="Normal 41" xfId="126" xr:uid="{00000000-0005-0000-0000-000092000000}"/>
    <cellStyle name="Normal 42" xfId="127" xr:uid="{00000000-0005-0000-0000-000093000000}"/>
    <cellStyle name="Normal 43" xfId="128" xr:uid="{00000000-0005-0000-0000-000094000000}"/>
    <cellStyle name="Normal 44" xfId="129" xr:uid="{00000000-0005-0000-0000-000095000000}"/>
    <cellStyle name="Normal 45" xfId="130" xr:uid="{00000000-0005-0000-0000-000096000000}"/>
    <cellStyle name="Normal 46" xfId="131" xr:uid="{00000000-0005-0000-0000-000097000000}"/>
    <cellStyle name="Normal 47" xfId="132" xr:uid="{00000000-0005-0000-0000-000098000000}"/>
    <cellStyle name="Normal 48" xfId="133" xr:uid="{00000000-0005-0000-0000-000099000000}"/>
    <cellStyle name="Normal 49" xfId="134" xr:uid="{00000000-0005-0000-0000-00009A000000}"/>
    <cellStyle name="Normal 5" xfId="135" xr:uid="{00000000-0005-0000-0000-00009B000000}"/>
    <cellStyle name="Normal 5 2" xfId="136" xr:uid="{00000000-0005-0000-0000-00009C000000}"/>
    <cellStyle name="Normal 50" xfId="137" xr:uid="{00000000-0005-0000-0000-00009D000000}"/>
    <cellStyle name="Normal 51" xfId="138" xr:uid="{00000000-0005-0000-0000-00009E000000}"/>
    <cellStyle name="Normal 52" xfId="139" xr:uid="{00000000-0005-0000-0000-00009F000000}"/>
    <cellStyle name="Normal 53" xfId="140" xr:uid="{00000000-0005-0000-0000-0000A0000000}"/>
    <cellStyle name="Normal 54" xfId="141" xr:uid="{00000000-0005-0000-0000-0000A1000000}"/>
    <cellStyle name="Normal 55" xfId="142" xr:uid="{00000000-0005-0000-0000-0000A2000000}"/>
    <cellStyle name="Normal 56" xfId="143" xr:uid="{00000000-0005-0000-0000-0000A3000000}"/>
    <cellStyle name="Normal 57" xfId="144" xr:uid="{00000000-0005-0000-0000-0000A4000000}"/>
    <cellStyle name="Normal 58" xfId="145" xr:uid="{00000000-0005-0000-0000-0000A5000000}"/>
    <cellStyle name="Normal 59" xfId="146" xr:uid="{00000000-0005-0000-0000-0000A6000000}"/>
    <cellStyle name="Normal 6" xfId="147" xr:uid="{00000000-0005-0000-0000-0000A7000000}"/>
    <cellStyle name="Normal 6 2" xfId="148" xr:uid="{00000000-0005-0000-0000-0000A8000000}"/>
    <cellStyle name="Normal 60" xfId="149" xr:uid="{00000000-0005-0000-0000-0000A9000000}"/>
    <cellStyle name="Normal 61" xfId="150" xr:uid="{00000000-0005-0000-0000-0000AA000000}"/>
    <cellStyle name="Normal 62" xfId="151" xr:uid="{00000000-0005-0000-0000-0000AB000000}"/>
    <cellStyle name="Normal 63" xfId="152" xr:uid="{00000000-0005-0000-0000-0000AC000000}"/>
    <cellStyle name="Normal 64" xfId="153" xr:uid="{00000000-0005-0000-0000-0000AD000000}"/>
    <cellStyle name="Normal 65" xfId="154" xr:uid="{00000000-0005-0000-0000-0000AE000000}"/>
    <cellStyle name="Normal 66" xfId="155" xr:uid="{00000000-0005-0000-0000-0000AF000000}"/>
    <cellStyle name="Normal 67" xfId="156" xr:uid="{00000000-0005-0000-0000-0000B0000000}"/>
    <cellStyle name="Normal 68" xfId="157" xr:uid="{00000000-0005-0000-0000-0000B1000000}"/>
    <cellStyle name="Normal 69" xfId="158" xr:uid="{00000000-0005-0000-0000-0000B2000000}"/>
    <cellStyle name="Normal 7" xfId="159" xr:uid="{00000000-0005-0000-0000-0000B3000000}"/>
    <cellStyle name="Normal 7 2" xfId="160" xr:uid="{00000000-0005-0000-0000-0000B4000000}"/>
    <cellStyle name="Normal 70" xfId="161" xr:uid="{00000000-0005-0000-0000-0000B5000000}"/>
    <cellStyle name="Normal 71" xfId="162" xr:uid="{00000000-0005-0000-0000-0000B6000000}"/>
    <cellStyle name="Normal 72" xfId="163" xr:uid="{00000000-0005-0000-0000-0000B7000000}"/>
    <cellStyle name="Normal 73" xfId="164" xr:uid="{00000000-0005-0000-0000-0000B8000000}"/>
    <cellStyle name="Normal 74" xfId="165" xr:uid="{00000000-0005-0000-0000-0000B9000000}"/>
    <cellStyle name="Normal 75" xfId="166" xr:uid="{00000000-0005-0000-0000-0000BA000000}"/>
    <cellStyle name="Normal 76" xfId="167" xr:uid="{00000000-0005-0000-0000-0000BB000000}"/>
    <cellStyle name="Normal 77" xfId="168" xr:uid="{00000000-0005-0000-0000-0000BC000000}"/>
    <cellStyle name="Normal 78" xfId="169" xr:uid="{00000000-0005-0000-0000-0000BD000000}"/>
    <cellStyle name="Normal 79" xfId="170" xr:uid="{00000000-0005-0000-0000-0000BE000000}"/>
    <cellStyle name="Normal 8" xfId="171" xr:uid="{00000000-0005-0000-0000-0000BF000000}"/>
    <cellStyle name="Normal 8 2" xfId="172" xr:uid="{00000000-0005-0000-0000-0000C0000000}"/>
    <cellStyle name="Normal 80" xfId="173" xr:uid="{00000000-0005-0000-0000-0000C1000000}"/>
    <cellStyle name="Normal 81" xfId="174" xr:uid="{00000000-0005-0000-0000-0000C2000000}"/>
    <cellStyle name="Normal 82" xfId="175" xr:uid="{00000000-0005-0000-0000-0000C3000000}"/>
    <cellStyle name="Normal 83" xfId="176" xr:uid="{00000000-0005-0000-0000-0000C4000000}"/>
    <cellStyle name="Normal 84" xfId="177" xr:uid="{00000000-0005-0000-0000-0000C5000000}"/>
    <cellStyle name="Normal 85" xfId="178" xr:uid="{00000000-0005-0000-0000-0000C6000000}"/>
    <cellStyle name="Normal 86" xfId="179" xr:uid="{00000000-0005-0000-0000-0000C7000000}"/>
    <cellStyle name="Normal 87" xfId="180" xr:uid="{00000000-0005-0000-0000-0000C8000000}"/>
    <cellStyle name="Normal 88" xfId="181" xr:uid="{00000000-0005-0000-0000-0000C9000000}"/>
    <cellStyle name="Normal 89" xfId="182" xr:uid="{00000000-0005-0000-0000-0000CA000000}"/>
    <cellStyle name="Normal 9" xfId="183" xr:uid="{00000000-0005-0000-0000-0000CB000000}"/>
    <cellStyle name="Normal 9 2" xfId="184" xr:uid="{00000000-0005-0000-0000-0000CC000000}"/>
    <cellStyle name="Normal 90" xfId="185" xr:uid="{00000000-0005-0000-0000-0000CD000000}"/>
    <cellStyle name="Normal 91" xfId="186" xr:uid="{00000000-0005-0000-0000-0000CE000000}"/>
    <cellStyle name="Normal 92" xfId="187" xr:uid="{00000000-0005-0000-0000-0000CF000000}"/>
    <cellStyle name="Normal 93" xfId="188" xr:uid="{00000000-0005-0000-0000-0000D0000000}"/>
    <cellStyle name="Normal 94" xfId="189" xr:uid="{00000000-0005-0000-0000-0000D1000000}"/>
    <cellStyle name="Normal 95" xfId="190" xr:uid="{00000000-0005-0000-0000-0000D2000000}"/>
    <cellStyle name="Normal 96" xfId="191" xr:uid="{00000000-0005-0000-0000-0000D3000000}"/>
    <cellStyle name="Normal 97" xfId="192" xr:uid="{00000000-0005-0000-0000-0000D4000000}"/>
    <cellStyle name="Normal 98" xfId="213" xr:uid="{00000000-0005-0000-0000-0000D5000000}"/>
    <cellStyle name="Normal 99" xfId="216" xr:uid="{00000000-0005-0000-0000-0000D6000000}"/>
    <cellStyle name="Normal_Annexures TW 04" xfId="193" xr:uid="{00000000-0005-0000-0000-0000D7000000}"/>
    <cellStyle name="Normal_Attach 3(JV)" xfId="194" xr:uid="{00000000-0005-0000-0000-0000D8000000}"/>
    <cellStyle name="Normal_Attacments TW 04" xfId="195" xr:uid="{00000000-0005-0000-0000-0000D9000000}"/>
    <cellStyle name="Normal_Entertainment Form" xfId="196" xr:uid="{00000000-0005-0000-0000-0000DA000000}"/>
    <cellStyle name="Normal_pgcil-tivim-pricesched" xfId="197" xr:uid="{00000000-0005-0000-0000-0000DC000000}"/>
    <cellStyle name="Normal_PRICE SCHEDULE-4 to 6-A4" xfId="198" xr:uid="{00000000-0005-0000-0000-0000DE000000}"/>
    <cellStyle name="Normal_Price_Schedules for Insulator Package Rev-01" xfId="199" xr:uid="{00000000-0005-0000-0000-0000DF000000}"/>
    <cellStyle name="Normal_PRICE-SCHE Bihar-Rev-2-corrections" xfId="200" xr:uid="{00000000-0005-0000-0000-0000E0000000}"/>
    <cellStyle name="Normal_PRICE-SCHE Bihar-Rev-2-corrections_Annexures TW 04" xfId="201" xr:uid="{00000000-0005-0000-0000-0000E1000000}"/>
    <cellStyle name="Normal_PRICE-SCHE Bihar-Rev-2-corrections_Price_Schedules for Insulator Package Rev-01" xfId="202" xr:uid="{00000000-0005-0000-0000-0000E2000000}"/>
    <cellStyle name="Normal_QUOTED CORRECTED" xfId="203" xr:uid="{00000000-0005-0000-0000-0000E3000000}"/>
    <cellStyle name="Normal_QUOTED CORRECTED 2" xfId="204" xr:uid="{00000000-0005-0000-0000-0000E4000000}"/>
    <cellStyle name="Normal_Sheet1" xfId="205" xr:uid="{00000000-0005-0000-0000-0000E7000000}"/>
    <cellStyle name="Percent 2" xfId="206" xr:uid="{00000000-0005-0000-0000-0000E8000000}"/>
    <cellStyle name="Percent 2 2" xfId="207" xr:uid="{00000000-0005-0000-0000-0000E9000000}"/>
    <cellStyle name="Percent 3" xfId="237" xr:uid="{324EFE07-004D-4A5D-8EB2-B15905DCA6BA}"/>
    <cellStyle name="Popis" xfId="208" xr:uid="{00000000-0005-0000-0000-0000EA000000}"/>
    <cellStyle name="Sledovaný hypertextový odkaz" xfId="209" xr:uid="{00000000-0005-0000-0000-0000EB000000}"/>
    <cellStyle name="Sledovaný hypertextový odkaz 2" xfId="210" xr:uid="{00000000-0005-0000-0000-0000EC000000}"/>
    <cellStyle name="Sledovaný hypertextový odkaz 2 2" xfId="211" xr:uid="{00000000-0005-0000-0000-0000ED000000}"/>
    <cellStyle name="Standard_BS14" xfId="212" xr:uid="{00000000-0005-0000-0000-0000EE000000}"/>
  </cellStyles>
  <dxfs count="9">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4'!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7'!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538" name="AutoShape 6">
          <a:extLst>
            <a:ext uri="{FF2B5EF4-FFF2-40B4-BE49-F238E27FC236}">
              <a16:creationId xmlns:a16="http://schemas.microsoft.com/office/drawing/2014/main" id="{00000000-0008-0000-0100-00006A51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539" name="AutoShape 7">
          <a:extLst>
            <a:ext uri="{FF2B5EF4-FFF2-40B4-BE49-F238E27FC236}">
              <a16:creationId xmlns:a16="http://schemas.microsoft.com/office/drawing/2014/main" id="{00000000-0008-0000-0100-00006B51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540" name="AutoShape 8">
          <a:extLst>
            <a:ext uri="{FF2B5EF4-FFF2-40B4-BE49-F238E27FC236}">
              <a16:creationId xmlns:a16="http://schemas.microsoft.com/office/drawing/2014/main" id="{00000000-0008-0000-0100-00006C51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541" name="AutoShape 9">
          <a:extLst>
            <a:ext uri="{FF2B5EF4-FFF2-40B4-BE49-F238E27FC236}">
              <a16:creationId xmlns:a16="http://schemas.microsoft.com/office/drawing/2014/main" id="{00000000-0008-0000-0100-00006D51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Sch-3</a:t>
          </a:r>
        </a:p>
      </xdr:txBody>
    </xdr:sp>
    <xdr:clientData/>
  </xdr:twoCellAnchor>
  <xdr:twoCellAnchor editAs="oneCell">
    <xdr:from>
      <xdr:col>1</xdr:col>
      <xdr:colOff>514350</xdr:colOff>
      <xdr:row>10</xdr:row>
      <xdr:rowOff>46606</xdr:rowOff>
    </xdr:from>
    <xdr:to>
      <xdr:col>4</xdr:col>
      <xdr:colOff>609600</xdr:colOff>
      <xdr:row>13</xdr:row>
      <xdr:rowOff>133231</xdr:rowOff>
    </xdr:to>
    <xdr:pic>
      <xdr:nvPicPr>
        <xdr:cNvPr id="3" name="Picture 2">
          <a:extLst>
            <a:ext uri="{FF2B5EF4-FFF2-40B4-BE49-F238E27FC236}">
              <a16:creationId xmlns:a16="http://schemas.microsoft.com/office/drawing/2014/main" id="{5463D93B-4594-436D-9619-EC7ACBBAA2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1575" y="3294631"/>
          <a:ext cx="6829425" cy="89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380" name="Group 1">
          <a:hlinkClick xmlns:r="http://schemas.openxmlformats.org/officeDocument/2006/relationships" r:id="rId1" tooltip="Click to Proceed"/>
          <a:extLst>
            <a:ext uri="{FF2B5EF4-FFF2-40B4-BE49-F238E27FC236}">
              <a16:creationId xmlns:a16="http://schemas.microsoft.com/office/drawing/2014/main" id="{00000000-0008-0000-0200-0000B4543D00}"/>
            </a:ext>
          </a:extLst>
        </xdr:cNvPr>
        <xdr:cNvGrpSpPr>
          <a:grpSpLocks/>
        </xdr:cNvGrpSpPr>
      </xdr:nvGrpSpPr>
      <xdr:grpSpPr bwMode="auto">
        <a:xfrm>
          <a:off x="7105650" y="57150"/>
          <a:ext cx="1209675" cy="1257300"/>
          <a:chOff x="804" y="5"/>
          <a:chExt cx="116" cy="73"/>
        </a:xfrm>
      </xdr:grpSpPr>
      <xdr:sp macro="" textlink="">
        <xdr:nvSpPr>
          <xdr:cNvPr id="4019382" name="AutoShape 2">
            <a:extLst>
              <a:ext uri="{FF2B5EF4-FFF2-40B4-BE49-F238E27FC236}">
                <a16:creationId xmlns:a16="http://schemas.microsoft.com/office/drawing/2014/main" id="{00000000-0008-0000-0200-0000B65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52</xdr:row>
      <xdr:rowOff>0</xdr:rowOff>
    </xdr:from>
    <xdr:to>
      <xdr:col>2</xdr:col>
      <xdr:colOff>4981575</xdr:colOff>
      <xdr:row>52</xdr:row>
      <xdr:rowOff>0</xdr:rowOff>
    </xdr:to>
    <xdr:pic>
      <xdr:nvPicPr>
        <xdr:cNvPr id="4019381" name="Picture 4">
          <a:extLst>
            <a:ext uri="{FF2B5EF4-FFF2-40B4-BE49-F238E27FC236}">
              <a16:creationId xmlns:a16="http://schemas.microsoft.com/office/drawing/2014/main" id="{00000000-0008-0000-0200-0000B5543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64017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0</xdr:row>
      <xdr:rowOff>47625</xdr:rowOff>
    </xdr:from>
    <xdr:to>
      <xdr:col>5</xdr:col>
      <xdr:colOff>571500</xdr:colOff>
      <xdr:row>1</xdr:row>
      <xdr:rowOff>238125</xdr:rowOff>
    </xdr:to>
    <xdr:grpSp>
      <xdr:nvGrpSpPr>
        <xdr:cNvPr id="3575547" name="Group 6">
          <a:hlinkClick xmlns:r="http://schemas.openxmlformats.org/officeDocument/2006/relationships" r:id="rId1" tooltip="Click for Sch-1"/>
          <a:extLst>
            <a:ext uri="{FF2B5EF4-FFF2-40B4-BE49-F238E27FC236}">
              <a16:creationId xmlns:a16="http://schemas.microsoft.com/office/drawing/2014/main" id="{00000000-0008-0000-0300-0000FB8E3600}"/>
            </a:ext>
          </a:extLst>
        </xdr:cNvPr>
        <xdr:cNvGrpSpPr>
          <a:grpSpLocks/>
        </xdr:cNvGrpSpPr>
      </xdr:nvGrpSpPr>
      <xdr:grpSpPr bwMode="auto">
        <a:xfrm>
          <a:off x="7572375" y="47625"/>
          <a:ext cx="1266825" cy="723900"/>
          <a:chOff x="804" y="5"/>
          <a:chExt cx="116" cy="73"/>
        </a:xfrm>
      </xdr:grpSpPr>
      <xdr:sp macro="" textlink="">
        <xdr:nvSpPr>
          <xdr:cNvPr id="3575548" name="AutoShape 2">
            <a:extLst>
              <a:ext uri="{FF2B5EF4-FFF2-40B4-BE49-F238E27FC236}">
                <a16:creationId xmlns:a16="http://schemas.microsoft.com/office/drawing/2014/main" id="{00000000-0008-0000-0300-0000FC8E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19050</xdr:rowOff>
    </xdr:from>
    <xdr:to>
      <xdr:col>15</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0000000-0008-0000-0800-0000FF4C3D00}"/>
            </a:ext>
          </a:extLst>
        </xdr:cNvPr>
        <xdr:cNvGrpSpPr>
          <a:grpSpLocks/>
        </xdr:cNvGrpSpPr>
      </xdr:nvGrpSpPr>
      <xdr:grpSpPr bwMode="auto">
        <a:xfrm>
          <a:off x="15840075" y="19050"/>
          <a:ext cx="2952750" cy="647700"/>
          <a:chOff x="804" y="5"/>
          <a:chExt cx="116" cy="73"/>
        </a:xfrm>
      </xdr:grpSpPr>
      <xdr:sp macro="" textlink="">
        <xdr:nvSpPr>
          <xdr:cNvPr id="3" name="AutoShape 2">
            <a:extLst>
              <a:ext uri="{FF2B5EF4-FFF2-40B4-BE49-F238E27FC236}">
                <a16:creationId xmlns:a16="http://schemas.microsoft.com/office/drawing/2014/main" id="{00000000-0008-0000-0800-0000004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8"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479" name="Group 25">
          <a:hlinkClick xmlns:r="http://schemas.openxmlformats.org/officeDocument/2006/relationships" r:id="rId1" tooltip="Click for Sch-6"/>
          <a:extLst>
            <a:ext uri="{FF2B5EF4-FFF2-40B4-BE49-F238E27FC236}">
              <a16:creationId xmlns:a16="http://schemas.microsoft.com/office/drawing/2014/main" id="{00000000-0008-0000-0B00-0000876C3D00}"/>
            </a:ext>
          </a:extLst>
        </xdr:cNvPr>
        <xdr:cNvGrpSpPr>
          <a:grpSpLocks/>
        </xdr:cNvGrpSpPr>
      </xdr:nvGrpSpPr>
      <xdr:grpSpPr bwMode="auto">
        <a:xfrm>
          <a:off x="8534400" y="47625"/>
          <a:ext cx="1104900" cy="476250"/>
          <a:chOff x="804" y="5"/>
          <a:chExt cx="116" cy="73"/>
        </a:xfrm>
      </xdr:grpSpPr>
      <xdr:sp macro="" textlink="">
        <xdr:nvSpPr>
          <xdr:cNvPr id="4025480" name="AutoShape 26">
            <a:extLst>
              <a:ext uri="{FF2B5EF4-FFF2-40B4-BE49-F238E27FC236}">
                <a16:creationId xmlns:a16="http://schemas.microsoft.com/office/drawing/2014/main" id="{00000000-0008-0000-0B00-0000886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527" name="Group 1">
          <a:hlinkClick xmlns:r="http://schemas.openxmlformats.org/officeDocument/2006/relationships" r:id="rId1" tooltip="Click for Sch-7"/>
          <a:extLst>
            <a:ext uri="{FF2B5EF4-FFF2-40B4-BE49-F238E27FC236}">
              <a16:creationId xmlns:a16="http://schemas.microsoft.com/office/drawing/2014/main" id="{00000000-0008-0000-0D00-000087743D00}"/>
            </a:ext>
          </a:extLst>
        </xdr:cNvPr>
        <xdr:cNvGrpSpPr>
          <a:grpSpLocks/>
        </xdr:cNvGrpSpPr>
      </xdr:nvGrpSpPr>
      <xdr:grpSpPr bwMode="auto">
        <a:xfrm>
          <a:off x="7686675" y="19050"/>
          <a:ext cx="1104900" cy="695325"/>
          <a:chOff x="804" y="5"/>
          <a:chExt cx="116" cy="73"/>
        </a:xfrm>
      </xdr:grpSpPr>
      <xdr:sp macro="" textlink="">
        <xdr:nvSpPr>
          <xdr:cNvPr id="4027528" name="AutoShape 2">
            <a:extLst>
              <a:ext uri="{FF2B5EF4-FFF2-40B4-BE49-F238E27FC236}">
                <a16:creationId xmlns:a16="http://schemas.microsoft.com/office/drawing/2014/main" id="{00000000-0008-0000-0D00-0000887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743" name="Group 10">
          <a:hlinkClick xmlns:r="http://schemas.openxmlformats.org/officeDocument/2006/relationships" r:id="rId1" tooltip="Back to Cover Page"/>
          <a:extLst>
            <a:ext uri="{FF2B5EF4-FFF2-40B4-BE49-F238E27FC236}">
              <a16:creationId xmlns:a16="http://schemas.microsoft.com/office/drawing/2014/main" id="{00000000-0008-0000-1300-000087983D00}"/>
            </a:ext>
          </a:extLst>
        </xdr:cNvPr>
        <xdr:cNvGrpSpPr>
          <a:grpSpLocks/>
        </xdr:cNvGrpSpPr>
      </xdr:nvGrpSpPr>
      <xdr:grpSpPr bwMode="auto">
        <a:xfrm>
          <a:off x="7086600" y="104775"/>
          <a:ext cx="1123950" cy="733425"/>
          <a:chOff x="744" y="11"/>
          <a:chExt cx="113" cy="74"/>
        </a:xfrm>
      </xdr:grpSpPr>
      <xdr:sp macro="" textlink="">
        <xdr:nvSpPr>
          <xdr:cNvPr id="4036744" name="AutoShape 7">
            <a:extLst>
              <a:ext uri="{FF2B5EF4-FFF2-40B4-BE49-F238E27FC236}">
                <a16:creationId xmlns:a16="http://schemas.microsoft.com/office/drawing/2014/main" id="{00000000-0008-0000-1300-00008898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300-000008400000}"/>
              </a:ext>
            </a:extLst>
          </xdr:cNvPr>
          <xdr:cNvSpPr txBox="1">
            <a:spLocks noChangeArrowheads="1"/>
          </xdr:cNvSpPr>
        </xdr:nvSpPr>
        <xdr:spPr bwMode="auto">
          <a:xfrm>
            <a:off x="6915150" y="14245218605942"/>
            <a:ext cx="0" cy="41"/>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9.0.12\l\Shiv%20Kumar\SSK\C&amp;M\open%20tender\S&amp;I\WC-2131-Biometric&amp;%20access%20control\Bid%20documents-WC-2131\Vol-III\Second%20envelope-wc-2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sheetData sheetId="1"/>
      <sheetData sheetId="2"/>
      <sheetData sheetId="3"/>
      <sheetData sheetId="4">
        <row r="7">
          <cell r="A7" t="str">
            <v>Bidder’s Name and Address (Sole Bidder) :</v>
          </cell>
        </row>
        <row r="8">
          <cell r="A8" t="str">
            <v/>
          </cell>
        </row>
        <row r="9">
          <cell r="C9" t="str">
            <v/>
          </cell>
        </row>
        <row r="10">
          <cell r="C10" t="str">
            <v/>
          </cell>
        </row>
        <row r="11">
          <cell r="C11" t="str">
            <v/>
          </cell>
        </row>
        <row r="12">
          <cell r="C12" t="str">
            <v/>
          </cell>
        </row>
      </sheetData>
      <sheetData sheetId="5"/>
      <sheetData sheetId="6"/>
      <sheetData sheetId="7"/>
      <sheetData sheetId="8"/>
      <sheetData sheetId="9"/>
      <sheetData sheetId="10"/>
      <sheetData sheetId="11"/>
      <sheetData sheetId="12"/>
      <sheetData sheetId="13">
        <row r="14">
          <cell r="D14">
            <v>0</v>
          </cell>
        </row>
        <row r="16">
          <cell r="D16">
            <v>0</v>
          </cell>
        </row>
        <row r="18">
          <cell r="D18">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drawing" Target="../drawings/drawing1.xml"/><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21" Type="http://schemas.openxmlformats.org/officeDocument/2006/relationships/printerSettings" Target="../printerSettings/printerSettings65.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printerSettings" Target="../printerSettings/printerSettings64.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24" Type="http://schemas.openxmlformats.org/officeDocument/2006/relationships/drawing" Target="../drawings/drawing2.xml"/><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23" Type="http://schemas.openxmlformats.org/officeDocument/2006/relationships/printerSettings" Target="../printerSettings/printerSettings67.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 Id="rId22" Type="http://schemas.openxmlformats.org/officeDocument/2006/relationships/printerSettings" Target="../printerSettings/printerSettings6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5.bin"/><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5" Type="http://schemas.openxmlformats.org/officeDocument/2006/relationships/drawing" Target="../drawings/drawing3.xml"/><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printerSettings" Target="../printerSettings/printerSettings91.bin"/><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2.bin"/><Relationship Id="rId13" Type="http://schemas.openxmlformats.org/officeDocument/2006/relationships/printerSettings" Target="../printerSettings/printerSettings107.bin"/><Relationship Id="rId18" Type="http://schemas.openxmlformats.org/officeDocument/2006/relationships/printerSettings" Target="../printerSettings/printerSettings112.bin"/><Relationship Id="rId3" Type="http://schemas.openxmlformats.org/officeDocument/2006/relationships/printerSettings" Target="../printerSettings/printerSettings97.bin"/><Relationship Id="rId21" Type="http://schemas.openxmlformats.org/officeDocument/2006/relationships/printerSettings" Target="../printerSettings/printerSettings115.bin"/><Relationship Id="rId7" Type="http://schemas.openxmlformats.org/officeDocument/2006/relationships/printerSettings" Target="../printerSettings/printerSettings101.bin"/><Relationship Id="rId12" Type="http://schemas.openxmlformats.org/officeDocument/2006/relationships/printerSettings" Target="../printerSettings/printerSettings106.bin"/><Relationship Id="rId17" Type="http://schemas.openxmlformats.org/officeDocument/2006/relationships/printerSettings" Target="../printerSettings/printerSettings111.bin"/><Relationship Id="rId25" Type="http://schemas.openxmlformats.org/officeDocument/2006/relationships/drawing" Target="../drawings/drawing5.xml"/><Relationship Id="rId2" Type="http://schemas.openxmlformats.org/officeDocument/2006/relationships/printerSettings" Target="../printerSettings/printerSettings96.bin"/><Relationship Id="rId16" Type="http://schemas.openxmlformats.org/officeDocument/2006/relationships/printerSettings" Target="../printerSettings/printerSettings110.bin"/><Relationship Id="rId20" Type="http://schemas.openxmlformats.org/officeDocument/2006/relationships/printerSettings" Target="../printerSettings/printerSettings114.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11" Type="http://schemas.openxmlformats.org/officeDocument/2006/relationships/printerSettings" Target="../printerSettings/printerSettings105.bin"/><Relationship Id="rId24" Type="http://schemas.openxmlformats.org/officeDocument/2006/relationships/printerSettings" Target="../printerSettings/printerSettings118.bin"/><Relationship Id="rId5" Type="http://schemas.openxmlformats.org/officeDocument/2006/relationships/printerSettings" Target="../printerSettings/printerSettings99.bin"/><Relationship Id="rId15" Type="http://schemas.openxmlformats.org/officeDocument/2006/relationships/printerSettings" Target="../printerSettings/printerSettings109.bin"/><Relationship Id="rId23" Type="http://schemas.openxmlformats.org/officeDocument/2006/relationships/printerSettings" Target="../printerSettings/printerSettings117.bin"/><Relationship Id="rId10" Type="http://schemas.openxmlformats.org/officeDocument/2006/relationships/printerSettings" Target="../printerSettings/printerSettings104.bin"/><Relationship Id="rId19" Type="http://schemas.openxmlformats.org/officeDocument/2006/relationships/printerSettings" Target="../printerSettings/printerSettings113.bin"/><Relationship Id="rId4" Type="http://schemas.openxmlformats.org/officeDocument/2006/relationships/printerSettings" Target="../printerSettings/printerSettings98.bin"/><Relationship Id="rId9" Type="http://schemas.openxmlformats.org/officeDocument/2006/relationships/printerSettings" Target="../printerSettings/printerSettings103.bin"/><Relationship Id="rId14" Type="http://schemas.openxmlformats.org/officeDocument/2006/relationships/printerSettings" Target="../printerSettings/printerSettings108.bin"/><Relationship Id="rId22" Type="http://schemas.openxmlformats.org/officeDocument/2006/relationships/printerSettings" Target="../printerSettings/printerSettings1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5" Type="http://schemas.openxmlformats.org/officeDocument/2006/relationships/drawing" Target="../drawings/drawing6.xml"/><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24" Type="http://schemas.openxmlformats.org/officeDocument/2006/relationships/printerSettings" Target="../printerSettings/printerSettings142.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18" Type="http://schemas.openxmlformats.org/officeDocument/2006/relationships/printerSettings" Target="../printerSettings/printerSettings160.bin"/><Relationship Id="rId3" Type="http://schemas.openxmlformats.org/officeDocument/2006/relationships/printerSettings" Target="../printerSettings/printerSettings145.bin"/><Relationship Id="rId21" Type="http://schemas.openxmlformats.org/officeDocument/2006/relationships/printerSettings" Target="../printerSettings/printerSettings163.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20" Type="http://schemas.openxmlformats.org/officeDocument/2006/relationships/printerSettings" Target="../printerSettings/printerSettings162.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10" Type="http://schemas.openxmlformats.org/officeDocument/2006/relationships/printerSettings" Target="../printerSettings/printerSettings152.bin"/><Relationship Id="rId19" Type="http://schemas.openxmlformats.org/officeDocument/2006/relationships/printerSettings" Target="../printerSettings/printerSettings161.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 Id="rId22"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1.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 Type="http://schemas.openxmlformats.org/officeDocument/2006/relationships/printerSettings" Target="../printerSettings/printerSettings166.bin"/><Relationship Id="rId21" Type="http://schemas.openxmlformats.org/officeDocument/2006/relationships/printerSettings" Target="../printerSettings/printerSettings184.bin"/><Relationship Id="rId7" Type="http://schemas.openxmlformats.org/officeDocument/2006/relationships/printerSettings" Target="../printerSettings/printerSettings170.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 Type="http://schemas.openxmlformats.org/officeDocument/2006/relationships/printerSettings" Target="../printerSettings/printerSettings165.bin"/><Relationship Id="rId16" Type="http://schemas.openxmlformats.org/officeDocument/2006/relationships/printerSettings" Target="../printerSettings/printerSettings179.bin"/><Relationship Id="rId20" Type="http://schemas.openxmlformats.org/officeDocument/2006/relationships/printerSettings" Target="../printerSettings/printerSettings183.bin"/><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1" Type="http://schemas.openxmlformats.org/officeDocument/2006/relationships/printerSettings" Target="../printerSettings/printerSettings174.bin"/><Relationship Id="rId5" Type="http://schemas.openxmlformats.org/officeDocument/2006/relationships/printerSettings" Target="../printerSettings/printerSettings168.bin"/><Relationship Id="rId15" Type="http://schemas.openxmlformats.org/officeDocument/2006/relationships/printerSettings" Target="../printerSettings/printerSettings178.bin"/><Relationship Id="rId10" Type="http://schemas.openxmlformats.org/officeDocument/2006/relationships/printerSettings" Target="../printerSettings/printerSettings173.bin"/><Relationship Id="rId19" Type="http://schemas.openxmlformats.org/officeDocument/2006/relationships/printerSettings" Target="../printerSettings/printerSettings182.bin"/><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4" Type="http://schemas.openxmlformats.org/officeDocument/2006/relationships/printerSettings" Target="../printerSettings/printerSettings177.bin"/><Relationship Id="rId2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18" Type="http://schemas.openxmlformats.org/officeDocument/2006/relationships/printerSettings" Target="../printerSettings/printerSettings202.bin"/><Relationship Id="rId3" Type="http://schemas.openxmlformats.org/officeDocument/2006/relationships/printerSettings" Target="../printerSettings/printerSettings187.bin"/><Relationship Id="rId21" Type="http://schemas.openxmlformats.org/officeDocument/2006/relationships/printerSettings" Target="../printerSettings/printerSettings205.bin"/><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17" Type="http://schemas.openxmlformats.org/officeDocument/2006/relationships/printerSettings" Target="../printerSettings/printerSettings201.bin"/><Relationship Id="rId2" Type="http://schemas.openxmlformats.org/officeDocument/2006/relationships/printerSettings" Target="../printerSettings/printerSettings186.bin"/><Relationship Id="rId16" Type="http://schemas.openxmlformats.org/officeDocument/2006/relationships/printerSettings" Target="../printerSettings/printerSettings200.bin"/><Relationship Id="rId20" Type="http://schemas.openxmlformats.org/officeDocument/2006/relationships/printerSettings" Target="../printerSettings/printerSettings204.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5" Type="http://schemas.openxmlformats.org/officeDocument/2006/relationships/printerSettings" Target="../printerSettings/printerSettings189.bin"/><Relationship Id="rId15" Type="http://schemas.openxmlformats.org/officeDocument/2006/relationships/printerSettings" Target="../printerSettings/printerSettings199.bin"/><Relationship Id="rId10" Type="http://schemas.openxmlformats.org/officeDocument/2006/relationships/printerSettings" Target="../printerSettings/printerSettings194.bin"/><Relationship Id="rId19" Type="http://schemas.openxmlformats.org/officeDocument/2006/relationships/printerSettings" Target="../printerSettings/printerSettings203.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3.bin"/><Relationship Id="rId13" Type="http://schemas.openxmlformats.org/officeDocument/2006/relationships/printerSettings" Target="../printerSettings/printerSettings218.bin"/><Relationship Id="rId18" Type="http://schemas.openxmlformats.org/officeDocument/2006/relationships/printerSettings" Target="../printerSettings/printerSettings223.bin"/><Relationship Id="rId3" Type="http://schemas.openxmlformats.org/officeDocument/2006/relationships/printerSettings" Target="../printerSettings/printerSettings208.bin"/><Relationship Id="rId21" Type="http://schemas.openxmlformats.org/officeDocument/2006/relationships/printerSettings" Target="../printerSettings/printerSettings226.bin"/><Relationship Id="rId7" Type="http://schemas.openxmlformats.org/officeDocument/2006/relationships/printerSettings" Target="../printerSettings/printerSettings212.bin"/><Relationship Id="rId12" Type="http://schemas.openxmlformats.org/officeDocument/2006/relationships/printerSettings" Target="../printerSettings/printerSettings217.bin"/><Relationship Id="rId17" Type="http://schemas.openxmlformats.org/officeDocument/2006/relationships/printerSettings" Target="../printerSettings/printerSettings222.bin"/><Relationship Id="rId25" Type="http://schemas.openxmlformats.org/officeDocument/2006/relationships/drawing" Target="../drawings/drawing10.xml"/><Relationship Id="rId2" Type="http://schemas.openxmlformats.org/officeDocument/2006/relationships/printerSettings" Target="../printerSettings/printerSettings207.bin"/><Relationship Id="rId16" Type="http://schemas.openxmlformats.org/officeDocument/2006/relationships/printerSettings" Target="../printerSettings/printerSettings221.bin"/><Relationship Id="rId20" Type="http://schemas.openxmlformats.org/officeDocument/2006/relationships/printerSettings" Target="../printerSettings/printerSettings225.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11" Type="http://schemas.openxmlformats.org/officeDocument/2006/relationships/printerSettings" Target="../printerSettings/printerSettings216.bin"/><Relationship Id="rId24" Type="http://schemas.openxmlformats.org/officeDocument/2006/relationships/printerSettings" Target="../printerSettings/printerSettings229.bin"/><Relationship Id="rId5" Type="http://schemas.openxmlformats.org/officeDocument/2006/relationships/printerSettings" Target="../printerSettings/printerSettings210.bin"/><Relationship Id="rId15" Type="http://schemas.openxmlformats.org/officeDocument/2006/relationships/printerSettings" Target="../printerSettings/printerSettings220.bin"/><Relationship Id="rId23" Type="http://schemas.openxmlformats.org/officeDocument/2006/relationships/printerSettings" Target="../printerSettings/printerSettings228.bin"/><Relationship Id="rId10" Type="http://schemas.openxmlformats.org/officeDocument/2006/relationships/printerSettings" Target="../printerSettings/printerSettings215.bin"/><Relationship Id="rId19" Type="http://schemas.openxmlformats.org/officeDocument/2006/relationships/printerSettings" Target="../printerSettings/printerSettings224.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 Id="rId14" Type="http://schemas.openxmlformats.org/officeDocument/2006/relationships/printerSettings" Target="../printerSettings/printerSettings219.bin"/><Relationship Id="rId22" Type="http://schemas.openxmlformats.org/officeDocument/2006/relationships/printerSettings" Target="../printerSettings/printerSettings22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3" Type="http://schemas.openxmlformats.org/officeDocument/2006/relationships/printerSettings" Target="../printerSettings/printerSettings232.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57.bin"/><Relationship Id="rId13" Type="http://schemas.openxmlformats.org/officeDocument/2006/relationships/printerSettings" Target="../printerSettings/printerSettings262.bin"/><Relationship Id="rId18" Type="http://schemas.openxmlformats.org/officeDocument/2006/relationships/printerSettings" Target="../printerSettings/printerSettings267.bin"/><Relationship Id="rId3" Type="http://schemas.openxmlformats.org/officeDocument/2006/relationships/printerSettings" Target="../printerSettings/printerSettings252.bin"/><Relationship Id="rId21" Type="http://schemas.openxmlformats.org/officeDocument/2006/relationships/printerSettings" Target="../printerSettings/printerSettings270.bin"/><Relationship Id="rId7" Type="http://schemas.openxmlformats.org/officeDocument/2006/relationships/printerSettings" Target="../printerSettings/printerSettings256.bin"/><Relationship Id="rId12" Type="http://schemas.openxmlformats.org/officeDocument/2006/relationships/printerSettings" Target="../printerSettings/printerSettings261.bin"/><Relationship Id="rId17" Type="http://schemas.openxmlformats.org/officeDocument/2006/relationships/printerSettings" Target="../printerSettings/printerSettings266.bin"/><Relationship Id="rId2" Type="http://schemas.openxmlformats.org/officeDocument/2006/relationships/printerSettings" Target="../printerSettings/printerSettings251.bin"/><Relationship Id="rId16" Type="http://schemas.openxmlformats.org/officeDocument/2006/relationships/printerSettings" Target="../printerSettings/printerSettings265.bin"/><Relationship Id="rId20" Type="http://schemas.openxmlformats.org/officeDocument/2006/relationships/printerSettings" Target="../printerSettings/printerSettings269.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printerSettings" Target="../printerSettings/printerSettings260.bin"/><Relationship Id="rId24" Type="http://schemas.openxmlformats.org/officeDocument/2006/relationships/printerSettings" Target="../printerSettings/printerSettings273.bin"/><Relationship Id="rId5" Type="http://schemas.openxmlformats.org/officeDocument/2006/relationships/printerSettings" Target="../printerSettings/printerSettings254.bin"/><Relationship Id="rId15" Type="http://schemas.openxmlformats.org/officeDocument/2006/relationships/printerSettings" Target="../printerSettings/printerSettings264.bin"/><Relationship Id="rId23" Type="http://schemas.openxmlformats.org/officeDocument/2006/relationships/printerSettings" Target="../printerSettings/printerSettings272.bin"/><Relationship Id="rId10" Type="http://schemas.openxmlformats.org/officeDocument/2006/relationships/printerSettings" Target="../printerSettings/printerSettings259.bin"/><Relationship Id="rId19" Type="http://schemas.openxmlformats.org/officeDocument/2006/relationships/printerSettings" Target="../printerSettings/printerSettings268.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 Id="rId14" Type="http://schemas.openxmlformats.org/officeDocument/2006/relationships/printerSettings" Target="../printerSettings/printerSettings263.bin"/><Relationship Id="rId22" Type="http://schemas.openxmlformats.org/officeDocument/2006/relationships/printerSettings" Target="../printerSettings/printerSettings27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81.bin"/><Relationship Id="rId13" Type="http://schemas.openxmlformats.org/officeDocument/2006/relationships/printerSettings" Target="../printerSettings/printerSettings286.bin"/><Relationship Id="rId18" Type="http://schemas.openxmlformats.org/officeDocument/2006/relationships/printerSettings" Target="../printerSettings/printerSettings291.bin"/><Relationship Id="rId3" Type="http://schemas.openxmlformats.org/officeDocument/2006/relationships/printerSettings" Target="../printerSettings/printerSettings276.bin"/><Relationship Id="rId21" Type="http://schemas.openxmlformats.org/officeDocument/2006/relationships/printerSettings" Target="../printerSettings/printerSettings294.bin"/><Relationship Id="rId7" Type="http://schemas.openxmlformats.org/officeDocument/2006/relationships/printerSettings" Target="../printerSettings/printerSettings280.bin"/><Relationship Id="rId12" Type="http://schemas.openxmlformats.org/officeDocument/2006/relationships/printerSettings" Target="../printerSettings/printerSettings285.bin"/><Relationship Id="rId17" Type="http://schemas.openxmlformats.org/officeDocument/2006/relationships/printerSettings" Target="../printerSettings/printerSettings290.bin"/><Relationship Id="rId2" Type="http://schemas.openxmlformats.org/officeDocument/2006/relationships/printerSettings" Target="../printerSettings/printerSettings275.bin"/><Relationship Id="rId16" Type="http://schemas.openxmlformats.org/officeDocument/2006/relationships/printerSettings" Target="../printerSettings/printerSettings289.bin"/><Relationship Id="rId20" Type="http://schemas.openxmlformats.org/officeDocument/2006/relationships/printerSettings" Target="../printerSettings/printerSettings293.bin"/><Relationship Id="rId1" Type="http://schemas.openxmlformats.org/officeDocument/2006/relationships/printerSettings" Target="../printerSettings/printerSettings274.bin"/><Relationship Id="rId6" Type="http://schemas.openxmlformats.org/officeDocument/2006/relationships/printerSettings" Target="../printerSettings/printerSettings279.bin"/><Relationship Id="rId11" Type="http://schemas.openxmlformats.org/officeDocument/2006/relationships/printerSettings" Target="../printerSettings/printerSettings284.bin"/><Relationship Id="rId24" Type="http://schemas.openxmlformats.org/officeDocument/2006/relationships/printerSettings" Target="../printerSettings/printerSettings297.bin"/><Relationship Id="rId5" Type="http://schemas.openxmlformats.org/officeDocument/2006/relationships/printerSettings" Target="../printerSettings/printerSettings278.bin"/><Relationship Id="rId15" Type="http://schemas.openxmlformats.org/officeDocument/2006/relationships/printerSettings" Target="../printerSettings/printerSettings288.bin"/><Relationship Id="rId23" Type="http://schemas.openxmlformats.org/officeDocument/2006/relationships/printerSettings" Target="../printerSettings/printerSettings296.bin"/><Relationship Id="rId10" Type="http://schemas.openxmlformats.org/officeDocument/2006/relationships/printerSettings" Target="../printerSettings/printerSettings283.bin"/><Relationship Id="rId19" Type="http://schemas.openxmlformats.org/officeDocument/2006/relationships/printerSettings" Target="../printerSettings/printerSettings292.bin"/><Relationship Id="rId4" Type="http://schemas.openxmlformats.org/officeDocument/2006/relationships/printerSettings" Target="../printerSettings/printerSettings277.bin"/><Relationship Id="rId9" Type="http://schemas.openxmlformats.org/officeDocument/2006/relationships/printerSettings" Target="../printerSettings/printerSettings282.bin"/><Relationship Id="rId14" Type="http://schemas.openxmlformats.org/officeDocument/2006/relationships/printerSettings" Target="../printerSettings/printerSettings287.bin"/><Relationship Id="rId22" Type="http://schemas.openxmlformats.org/officeDocument/2006/relationships/printerSettings" Target="../printerSettings/printerSettings2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6"/>
  <sheetViews>
    <sheetView zoomScaleNormal="100" workbookViewId="0">
      <selection activeCell="B5" sqref="B5:H5"/>
    </sheetView>
  </sheetViews>
  <sheetFormatPr defaultRowHeight="16.5"/>
  <cols>
    <col min="1" max="1" width="18" customWidth="1"/>
    <col min="2" max="2" width="71.875" customWidth="1"/>
  </cols>
  <sheetData>
    <row r="1" spans="1:8" ht="108" customHeight="1">
      <c r="A1" s="157" t="s">
        <v>0</v>
      </c>
      <c r="B1" s="437" t="s">
        <v>420</v>
      </c>
      <c r="C1" s="438"/>
      <c r="D1" s="438"/>
      <c r="E1" s="438"/>
      <c r="F1" s="438"/>
      <c r="G1" s="438"/>
      <c r="H1" s="438"/>
    </row>
    <row r="2" spans="1:8" ht="19.5">
      <c r="B2" s="323"/>
      <c r="C2" s="324"/>
      <c r="D2" s="324"/>
      <c r="E2" s="324"/>
      <c r="F2" s="324"/>
      <c r="G2" s="324"/>
      <c r="H2" s="324"/>
    </row>
    <row r="3" spans="1:8" ht="19.5">
      <c r="A3" t="s">
        <v>1</v>
      </c>
      <c r="B3" s="325" t="s">
        <v>2</v>
      </c>
      <c r="C3" s="324"/>
      <c r="D3" s="324"/>
      <c r="E3" s="324"/>
      <c r="F3" s="324"/>
      <c r="G3" s="324"/>
      <c r="H3" s="324"/>
    </row>
    <row r="4" spans="1:8" ht="19.5">
      <c r="B4" s="324"/>
      <c r="C4" s="324"/>
      <c r="D4" s="324"/>
      <c r="E4" s="324"/>
      <c r="F4" s="324"/>
      <c r="G4" s="324"/>
      <c r="H4" s="324"/>
    </row>
    <row r="5" spans="1:8" ht="19.5">
      <c r="A5" t="s">
        <v>3</v>
      </c>
      <c r="B5" s="439" t="s">
        <v>421</v>
      </c>
      <c r="C5" s="440"/>
      <c r="D5" s="440"/>
      <c r="E5" s="440"/>
      <c r="F5" s="440"/>
      <c r="G5" s="440"/>
      <c r="H5" s="440"/>
    </row>
    <row r="6" spans="1:8" ht="19.5">
      <c r="B6" s="324"/>
      <c r="C6" s="324"/>
      <c r="D6" s="324"/>
      <c r="E6" s="324"/>
      <c r="F6" s="324"/>
      <c r="G6" s="324"/>
      <c r="H6" s="324"/>
    </row>
  </sheetData>
  <sheetProtection algorithmName="SHA-512" hashValue="7ekXypOh4eVp1sJzQ7pkW500lBk6FI0MdUDqjxLIvswWXiv86epuYtI08lsZBYAANt6U6a75hcjrulXPQ4E9/Q==" saltValue="Lno6SIPd63xznEw31KHMyw==" spinCount="100000" sheet="1" formatColumns="0" formatRows="0" selectLockedCells="1" selectUnlockedCells="1"/>
  <customSheetViews>
    <customSheetView guid="{75D87FDD-0292-4E5A-8E8F-63018B009393}" state="hidden">
      <selection activeCell="B9" sqref="B9"/>
      <pageMargins left="0" right="0" top="0" bottom="0" header="0" footer="0"/>
      <pageSetup orientation="portrait" r:id="rId1"/>
      <headerFooter alignWithMargins="0"/>
    </customSheetView>
    <customSheetView guid="{7F1A5DE7-1043-4C11-AB2C-CC6BC6A0F482}" state="hidden">
      <selection activeCell="B4" sqref="B4"/>
      <pageMargins left="0" right="0" top="0" bottom="0" header="0" footer="0"/>
      <pageSetup orientation="portrait" r:id="rId2"/>
      <headerFooter alignWithMargins="0"/>
    </customSheetView>
    <customSheetView guid="{17F5C48B-526E-48D2-9F97-823D578F9893}" state="hidden">
      <selection activeCell="B15" sqref="B15:B16"/>
      <pageMargins left="0" right="0" top="0" bottom="0" header="0" footer="0"/>
      <pageSetup orientation="portrait" r:id="rId3"/>
      <headerFooter alignWithMargins="0"/>
    </customSheetView>
    <customSheetView guid="{B835C05C-B615-4DCB-982D-4519616B3CD8}" state="hidden">
      <selection activeCell="B11" sqref="B11"/>
      <pageMargins left="0" right="0" top="0" bottom="0" header="0" footer="0"/>
      <pageSetup orientation="portrait" r:id="rId4"/>
      <headerFooter alignWithMargins="0"/>
    </customSheetView>
    <customSheetView guid="{E97134B6-5E8D-4951-8DA0-73D065532361}" state="hidden">
      <selection activeCell="B1" sqref="B1:H1"/>
      <pageMargins left="0" right="0" top="0" bottom="0" header="0" footer="0"/>
      <pageSetup orientation="portrait" r:id="rId5"/>
      <headerFooter alignWithMargins="0"/>
    </customSheetView>
    <customSheetView guid="{EE46BCD1-F715-4FA9-A5FC-1B125AD601E0}" state="hidden">
      <selection activeCell="B5" sqref="B5:H5"/>
      <pageMargins left="0" right="0" top="0" bottom="0" header="0" footer="0"/>
      <pageSetup orientation="portrait" r:id="rId6"/>
      <headerFooter alignWithMargins="0"/>
    </customSheetView>
    <customSheetView guid="{4AA1107B-A795-4744-B566-827168772C7A}" state="hidden">
      <selection activeCell="B2" sqref="B2"/>
      <pageMargins left="0" right="0" top="0" bottom="0" header="0" footer="0"/>
      <pageSetup orientation="portrait" r:id="rId7"/>
      <headerFooter alignWithMargins="0"/>
    </customSheetView>
    <customSheetView guid="{B23AD343-29DA-4CE0-BD10-47BF44F3782F}" state="hidden">
      <selection activeCell="B10" sqref="B10"/>
      <pageMargins left="0" right="0" top="0" bottom="0" header="0" footer="0"/>
      <pageSetup orientation="portrait" r:id="rId8"/>
      <headerFooter alignWithMargins="0"/>
    </customSheetView>
    <customSheetView guid="{ECE9294F-C910-4036-88BC-B1F2176FB06B}" state="hidden">
      <selection activeCell="B8" sqref="B8"/>
      <pageMargins left="0" right="0" top="0" bottom="0" header="0" footer="0"/>
      <pageSetup orientation="portrait" r:id="rId9"/>
      <headerFooter alignWithMargins="0"/>
    </customSheetView>
    <customSheetView guid="{4F65FF32-EC61-4022-A399-2986D7B6B8B3}" state="hidden" showRuler="0">
      <selection activeCell="B2" sqref="B2"/>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27A45B7A-04F2-4516-B80B-5ED0825D4ED3}" state="hidden">
      <selection activeCell="B1" sqref="B1"/>
      <pageMargins left="0" right="0" top="0" bottom="0" header="0" footer="0"/>
      <headerFooter alignWithMargins="0"/>
    </customSheetView>
    <customSheetView guid="{E9F4E142-7D26-464D-BECA-4F3806DB1FE1}" state="hidden">
      <selection activeCell="B10" sqref="B10"/>
      <pageMargins left="0" right="0" top="0" bottom="0" header="0" footer="0"/>
      <pageSetup orientation="portrait" r:id="rId10"/>
      <headerFooter alignWithMargins="0"/>
    </customSheetView>
    <customSheetView guid="{A7DBDDEF-9245-44C6-9EBF-032DB6E1C0A2}" state="hidden">
      <selection activeCell="B8" sqref="B8"/>
      <pageMargins left="0" right="0" top="0" bottom="0" header="0" footer="0"/>
      <pageSetup orientation="portrait" r:id="rId11"/>
      <headerFooter alignWithMargins="0"/>
    </customSheetView>
    <customSheetView guid="{7487ED9F-BBED-4B2A-9631-22F1A430946B}" state="hidden">
      <selection activeCell="B2" sqref="B2"/>
      <pageMargins left="0" right="0" top="0" bottom="0" header="0" footer="0"/>
      <pageSetup orientation="portrait" r:id="rId12"/>
      <headerFooter alignWithMargins="0"/>
    </customSheetView>
    <customSheetView guid="{B3CE7B10-A914-4559-A6DA-AED8C22AFD6D}" state="hidden">
      <selection activeCell="B7" sqref="B7"/>
      <pageMargins left="0" right="0" top="0" bottom="0" header="0" footer="0"/>
      <pageSetup orientation="portrait" r:id="rId13"/>
      <headerFooter alignWithMargins="0"/>
    </customSheetView>
    <customSheetView guid="{D53177B2-31EC-4222-B97A-A37DCFD9E45B}" state="hidden">
      <selection activeCell="B1" sqref="B1:H1"/>
      <pageMargins left="0" right="0" top="0" bottom="0" header="0" footer="0"/>
      <pageSetup orientation="portrait" r:id="rId14"/>
      <headerFooter alignWithMargins="0"/>
    </customSheetView>
    <customSheetView guid="{223BC0FC-814D-40F0-9795-CE82A16FF3A5}" state="hidden">
      <selection activeCell="B10" sqref="B10"/>
      <pageMargins left="0" right="0" top="0" bottom="0" header="0" footer="0"/>
      <pageSetup orientation="portrait" r:id="rId15"/>
      <headerFooter alignWithMargins="0"/>
    </customSheetView>
    <customSheetView guid="{E81F0721-C35D-4189-B675-E46A21339863}" state="hidden">
      <selection activeCell="B11" sqref="B11"/>
      <pageMargins left="0" right="0" top="0" bottom="0" header="0" footer="0"/>
      <pageSetup orientation="portrait" r:id="rId16"/>
      <headerFooter alignWithMargins="0"/>
    </customSheetView>
    <customSheetView guid="{D0757F9E-DF41-4B40-A5E5-F4F8FDD8D61D}" state="hidden">
      <selection activeCell="B5" sqref="B5:H5"/>
      <pageMargins left="0" right="0" top="0" bottom="0" header="0" footer="0"/>
      <pageSetup orientation="portrait" r:id="rId17"/>
      <headerFooter alignWithMargins="0"/>
    </customSheetView>
    <customSheetView guid="{7043F04C-1FA3-449D-BEB8-4AC08DF68A5A}" state="hidden">
      <selection activeCell="B10" sqref="B10"/>
      <pageMargins left="0" right="0" top="0" bottom="0" header="0" footer="0"/>
      <pageSetup orientation="portrait" r:id="rId18"/>
      <headerFooter alignWithMargins="0"/>
    </customSheetView>
    <customSheetView guid="{B48B8B4C-A880-453D-8729-90D004BEF0DB}" state="hidden">
      <selection activeCell="B9" sqref="B9"/>
      <pageMargins left="0" right="0" top="0" bottom="0" header="0" footer="0"/>
      <pageSetup orientation="portrait" r:id="rId19"/>
      <headerFooter alignWithMargins="0"/>
    </customSheetView>
  </customSheetViews>
  <mergeCells count="2">
    <mergeCell ref="B1:H1"/>
    <mergeCell ref="B5:H5"/>
  </mergeCells>
  <phoneticPr fontId="27" type="noConversion"/>
  <pageMargins left="0.75" right="0.75" top="1" bottom="1" header="0.5" footer="0.5"/>
  <pageSetup orientation="portrait" r:id="rId2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topLeftCell="A4" zoomScaleNormal="100" zoomScaleSheetLayoutView="115" workbookViewId="0">
      <selection activeCell="D17" sqref="D17"/>
    </sheetView>
  </sheetViews>
  <sheetFormatPr defaultColWidth="8" defaultRowHeight="13.5"/>
  <cols>
    <col min="1" max="1" width="8.625" style="19" customWidth="1"/>
    <col min="2" max="2" width="11.125" style="19" customWidth="1"/>
    <col min="3" max="4" width="38.625" style="19" customWidth="1"/>
    <col min="5" max="5" width="11.25" style="19" customWidth="1"/>
    <col min="6" max="6" width="8.625" style="14" customWidth="1"/>
    <col min="7" max="9" width="8" style="14" customWidth="1"/>
    <col min="10" max="16384" width="8" style="14"/>
  </cols>
  <sheetData>
    <row r="1" spans="1:10" ht="30.75" customHeight="1">
      <c r="A1" s="308"/>
      <c r="B1" s="441"/>
      <c r="C1" s="442"/>
      <c r="D1" s="442"/>
      <c r="E1" s="443"/>
      <c r="F1" s="158"/>
      <c r="G1" s="6" t="s">
        <v>4</v>
      </c>
      <c r="H1" s="6"/>
      <c r="I1" s="6"/>
      <c r="J1" s="6"/>
    </row>
    <row r="2" spans="1:10" ht="83.25" customHeight="1">
      <c r="A2" s="458" t="s">
        <v>5</v>
      </c>
      <c r="B2" s="446" t="str">
        <f>Basic!B1</f>
        <v>Engagement of comprehensive architectural and structural consultant for construction of office building cum transit camp at Chennai under SR-II region of POWERGRID</v>
      </c>
      <c r="C2" s="447"/>
      <c r="D2" s="447"/>
      <c r="E2" s="448"/>
      <c r="F2" s="461" t="str">
        <f>Basic!B3</f>
        <v>Civil Works</v>
      </c>
      <c r="G2" s="6"/>
      <c r="H2" s="6"/>
      <c r="I2" s="6"/>
      <c r="J2" s="6"/>
    </row>
    <row r="3" spans="1:10" ht="23.25" customHeight="1">
      <c r="A3" s="459"/>
      <c r="B3" s="449" t="str">
        <f>Basic!B5</f>
        <v>SR-II/C&amp;M/WC-4528/2025</v>
      </c>
      <c r="C3" s="450"/>
      <c r="D3" s="450"/>
      <c r="E3" s="451"/>
      <c r="F3" s="462"/>
      <c r="G3" s="6"/>
      <c r="H3" s="6"/>
      <c r="I3" s="6"/>
      <c r="J3" s="6"/>
    </row>
    <row r="4" spans="1:10" ht="39.950000000000003" customHeight="1">
      <c r="A4" s="459"/>
      <c r="B4" s="156">
        <v>1</v>
      </c>
      <c r="C4" s="444" t="s">
        <v>6</v>
      </c>
      <c r="D4" s="444"/>
      <c r="E4" s="445"/>
      <c r="F4" s="462"/>
      <c r="G4" s="339"/>
      <c r="H4" s="340" t="s">
        <v>7</v>
      </c>
      <c r="I4" s="6"/>
      <c r="J4" s="6"/>
    </row>
    <row r="5" spans="1:10" ht="30" customHeight="1">
      <c r="A5" s="459"/>
      <c r="B5" s="156">
        <v>2</v>
      </c>
      <c r="C5" s="444" t="s">
        <v>8</v>
      </c>
      <c r="D5" s="444"/>
      <c r="E5" s="445"/>
      <c r="F5" s="462"/>
      <c r="G5" s="6"/>
      <c r="H5" s="6"/>
      <c r="I5" s="6"/>
      <c r="J5" s="6"/>
    </row>
    <row r="6" spans="1:10" ht="30" customHeight="1">
      <c r="A6" s="459"/>
      <c r="B6" s="156">
        <v>3</v>
      </c>
      <c r="C6" s="444" t="s">
        <v>9</v>
      </c>
      <c r="D6" s="444"/>
      <c r="E6" s="445"/>
      <c r="F6" s="462"/>
      <c r="G6" s="6"/>
      <c r="H6" s="6"/>
      <c r="I6" s="6"/>
      <c r="J6" s="6"/>
    </row>
    <row r="7" spans="1:10" ht="52.5" hidden="1" customHeight="1">
      <c r="A7" s="459"/>
      <c r="B7" s="156">
        <v>4</v>
      </c>
      <c r="C7" s="444" t="s">
        <v>10</v>
      </c>
      <c r="D7" s="444"/>
      <c r="E7" s="445"/>
      <c r="F7" s="462"/>
      <c r="G7" s="6"/>
      <c r="H7" s="6"/>
      <c r="I7" s="6"/>
      <c r="J7" s="6"/>
    </row>
    <row r="8" spans="1:10" ht="9.75" customHeight="1">
      <c r="A8" s="459"/>
      <c r="B8" s="8"/>
      <c r="C8" s="7"/>
      <c r="D8" s="7"/>
      <c r="E8" s="9"/>
      <c r="F8" s="462"/>
      <c r="G8" s="6"/>
      <c r="H8" s="6"/>
      <c r="I8" s="6"/>
      <c r="J8" s="6"/>
    </row>
    <row r="9" spans="1:10" ht="23.25" customHeight="1">
      <c r="A9" s="459"/>
      <c r="B9" s="468"/>
      <c r="C9" s="469"/>
      <c r="D9" s="469"/>
      <c r="E9" s="470"/>
      <c r="F9" s="462"/>
      <c r="G9" s="6"/>
      <c r="H9" s="6"/>
      <c r="I9" s="6"/>
      <c r="J9" s="6"/>
    </row>
    <row r="10" spans="1:10" ht="10.5" customHeight="1">
      <c r="A10" s="459"/>
      <c r="B10" s="10"/>
      <c r="C10" s="11"/>
      <c r="D10" s="11"/>
      <c r="E10" s="12"/>
      <c r="F10" s="462"/>
      <c r="G10" s="6"/>
      <c r="H10" s="6"/>
      <c r="I10" s="6"/>
      <c r="J10" s="6"/>
    </row>
    <row r="11" spans="1:10" ht="24" customHeight="1">
      <c r="A11" s="459"/>
      <c r="B11" s="466"/>
      <c r="C11" s="467"/>
      <c r="D11" s="467"/>
      <c r="E11" s="13"/>
      <c r="F11" s="462"/>
    </row>
    <row r="12" spans="1:10" ht="15.95" customHeight="1">
      <c r="A12" s="460"/>
      <c r="B12" s="452"/>
      <c r="C12" s="453"/>
      <c r="D12" s="453"/>
      <c r="E12" s="15"/>
      <c r="F12" s="463"/>
      <c r="G12" s="6"/>
      <c r="H12" s="6"/>
      <c r="I12" s="6"/>
      <c r="J12" s="6"/>
    </row>
    <row r="13" spans="1:10" ht="24" customHeight="1">
      <c r="A13" s="457"/>
      <c r="B13" s="454"/>
      <c r="C13" s="455"/>
      <c r="D13" s="455"/>
      <c r="E13" s="13"/>
      <c r="F13" s="456"/>
      <c r="G13" s="16"/>
      <c r="H13" s="16"/>
      <c r="I13" s="16"/>
      <c r="J13" s="16"/>
    </row>
    <row r="14" spans="1:10" ht="15.95" customHeight="1">
      <c r="A14" s="457"/>
      <c r="B14" s="464"/>
      <c r="C14" s="465"/>
      <c r="D14" s="465"/>
      <c r="E14" s="17"/>
      <c r="F14" s="456"/>
      <c r="G14" s="16"/>
      <c r="H14" s="16"/>
      <c r="I14" s="16"/>
      <c r="J14" s="16"/>
    </row>
    <row r="15" spans="1:10" ht="15.75">
      <c r="A15" s="7"/>
      <c r="B15" s="18"/>
      <c r="C15" s="18"/>
      <c r="D15" s="18"/>
      <c r="E15" s="18"/>
      <c r="F15" s="6"/>
      <c r="G15" s="6"/>
      <c r="H15" s="6"/>
      <c r="I15" s="6"/>
      <c r="J15" s="6"/>
    </row>
    <row r="16" spans="1:10" ht="15.75">
      <c r="A16" s="7"/>
      <c r="B16" s="7"/>
      <c r="C16" s="7"/>
      <c r="D16" s="7"/>
      <c r="E16" s="7"/>
      <c r="F16" s="6"/>
      <c r="G16" s="6"/>
      <c r="H16" s="6"/>
      <c r="I16" s="6"/>
      <c r="J16" s="6"/>
    </row>
    <row r="17" spans="1:10" ht="15.75">
      <c r="A17" s="7"/>
      <c r="B17" s="7"/>
      <c r="C17" s="7"/>
      <c r="D17" s="7"/>
      <c r="E17" s="7"/>
      <c r="F17" s="6"/>
      <c r="G17" s="6"/>
      <c r="H17" s="6"/>
      <c r="I17" s="6"/>
      <c r="J17" s="6"/>
    </row>
  </sheetData>
  <sheetProtection algorithmName="SHA-512" hashValue="llJGcSzDsEENJ0nKUvO8fyacOvrDDBmjF5jjcxpZ+mQ+LSkQ/MlBEw5nIicYr5TwlCAl8SwnCU3jiyd2pEcUKg==" saltValue="fmIFa0X0cNB9vHa+JF15ag==" spinCount="100000" sheet="1" objects="1" scenarios="1" formatColumns="0" formatRows="0" selectLockedCells="1"/>
  <customSheetViews>
    <customSheetView guid="{75D87FDD-0292-4E5A-8E8F-63018B009393}" showGridLines="0" hiddenRows="1">
      <selection activeCell="K10" sqref="K10"/>
      <pageMargins left="0" right="0" top="0" bottom="0" header="0" footer="0"/>
      <printOptions horizontalCentered="1"/>
      <pageSetup paperSize="9" orientation="landscape" r:id="rId1"/>
      <headerFooter alignWithMargins="0"/>
    </customSheetView>
    <customSheetView guid="{7F1A5DE7-1043-4C11-AB2C-CC6BC6A0F482}" showGridLines="0" hiddenRows="1">
      <selection activeCell="F13" sqref="F13:F14"/>
      <pageMargins left="0" right="0" top="0" bottom="0" header="0" footer="0"/>
      <printOptions horizontalCentered="1"/>
      <pageSetup paperSize="9" orientation="landscape" r:id="rId2"/>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3"/>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4"/>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5"/>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6"/>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7"/>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8"/>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9"/>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0"/>
      <headerFooter alignWithMargins="0"/>
    </customSheetView>
    <customSheetView guid="{01ACF2E1-8E61-4459-ABC1-B6C183DEED61}" showGridLines="0" showRuler="0">
      <pageMargins left="0" right="0" top="0" bottom="0" header="0" footer="0"/>
      <printOptions horizontalCentered="1"/>
      <pageSetup paperSize="9" orientation="landscape" r:id="rId11"/>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2"/>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3"/>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14"/>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15"/>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16"/>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17"/>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18"/>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19"/>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20"/>
      <headerFooter alignWithMargins="0"/>
    </customSheetView>
    <customSheetView guid="{D0757F9E-DF41-4B40-A5E5-F4F8FDD8D61D}" showGridLines="0" hiddenRows="1">
      <selection activeCell="F13" sqref="F13:F14"/>
      <pageMargins left="0" right="0" top="0" bottom="0" header="0" footer="0"/>
      <printOptions horizontalCentered="1"/>
      <pageSetup paperSize="9" orientation="landscape" r:id="rId21"/>
      <headerFooter alignWithMargins="0"/>
    </customSheetView>
    <customSheetView guid="{7043F04C-1FA3-449D-BEB8-4AC08DF68A5A}" showGridLines="0" hiddenRows="1" topLeftCell="A14">
      <selection activeCell="F13" sqref="F13:F14"/>
      <pageMargins left="0" right="0" top="0" bottom="0" header="0" footer="0"/>
      <printOptions horizontalCentered="1"/>
      <pageSetup paperSize="9" orientation="landscape" r:id="rId22"/>
      <headerFooter alignWithMargins="0"/>
    </customSheetView>
    <customSheetView guid="{B48B8B4C-A880-453D-8729-90D004BEF0DB}" showGridLines="0" hiddenRows="1">
      <selection activeCell="K10" sqref="K10"/>
      <pageMargins left="0" right="0" top="0" bottom="0" header="0" footer="0"/>
      <printOptions horizontalCentered="1"/>
      <pageSetup paperSize="9" orientation="landscape" r:id="rId23"/>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4" type="noConversion"/>
  <printOptions horizontalCentered="1"/>
  <pageMargins left="0.15748031496063" right="0.23622047244094499" top="0.78" bottom="0.98425196850393704" header="0.35433070866141703" footer="0.511811023622047"/>
  <pageSetup paperSize="9" orientation="landscape" r:id="rId24"/>
  <headerFooter alignWithMargins="0"/>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6"/>
  <sheetViews>
    <sheetView showGridLines="0" view="pageBreakPreview" topLeftCell="A36" zoomScaleNormal="100" zoomScaleSheetLayoutView="100" workbookViewId="0">
      <selection sqref="A1:C1"/>
    </sheetView>
  </sheetViews>
  <sheetFormatPr defaultRowHeight="16.5"/>
  <cols>
    <col min="1" max="1" width="9" style="161"/>
    <col min="2" max="2" width="9" style="162"/>
    <col min="3" max="3" width="72.625" style="162" customWidth="1"/>
    <col min="4" max="4" width="66.125" style="174" customWidth="1"/>
    <col min="5" max="16384" width="9" style="160"/>
  </cols>
  <sheetData>
    <row r="1" spans="1:11" ht="83.25" customHeight="1">
      <c r="A1" s="471" t="str">
        <f>"General Instruction to the Bidders for filling up this workbook of Price Schedules for " &amp; Basic!B1</f>
        <v>General Instruction to the Bidders for filling up this workbook of Price Schedules for Engagement of comprehensive architectural and structural consultant for construction of office building cum transit camp at Chennai under SR-II region of POWERGRID</v>
      </c>
      <c r="B1" s="471"/>
      <c r="C1" s="471"/>
      <c r="D1" s="159"/>
      <c r="E1" s="398"/>
      <c r="F1" s="398"/>
      <c r="G1" s="398"/>
      <c r="H1" s="398"/>
      <c r="I1" s="398"/>
      <c r="J1" s="398"/>
      <c r="K1" s="398"/>
    </row>
    <row r="2" spans="1:11" ht="18" customHeight="1">
      <c r="D2" s="163"/>
      <c r="E2" s="164"/>
      <c r="F2" s="164"/>
      <c r="G2" s="164"/>
      <c r="H2" s="164"/>
      <c r="I2" s="164"/>
      <c r="J2" s="164"/>
      <c r="K2" s="164"/>
    </row>
    <row r="3" spans="1:11" ht="18" customHeight="1">
      <c r="A3" s="165" t="s">
        <v>11</v>
      </c>
      <c r="B3" s="162" t="s">
        <v>12</v>
      </c>
      <c r="D3" s="166"/>
      <c r="E3" s="167"/>
      <c r="F3" s="167"/>
      <c r="G3" s="167"/>
      <c r="H3" s="167"/>
      <c r="I3" s="167"/>
      <c r="J3" s="167"/>
      <c r="K3" s="167"/>
    </row>
    <row r="4" spans="1:11" ht="18" customHeight="1">
      <c r="B4" s="168" t="s">
        <v>13</v>
      </c>
      <c r="C4" s="169" t="s">
        <v>14</v>
      </c>
      <c r="D4" s="166"/>
      <c r="E4" s="167"/>
      <c r="F4" s="167"/>
      <c r="G4" s="167"/>
      <c r="H4" s="167"/>
      <c r="I4" s="167"/>
      <c r="J4" s="167"/>
      <c r="K4" s="167"/>
    </row>
    <row r="5" spans="1:11" ht="38.1" customHeight="1">
      <c r="B5" s="168" t="s">
        <v>15</v>
      </c>
      <c r="C5" s="169" t="s">
        <v>16</v>
      </c>
      <c r="D5" s="166"/>
      <c r="E5" s="167"/>
      <c r="F5" s="167"/>
      <c r="G5" s="167"/>
      <c r="H5" s="167"/>
      <c r="I5" s="167"/>
      <c r="J5" s="167"/>
      <c r="K5" s="167"/>
    </row>
    <row r="6" spans="1:11" ht="18" customHeight="1">
      <c r="B6" s="168" t="s">
        <v>17</v>
      </c>
      <c r="C6" s="169" t="s">
        <v>18</v>
      </c>
      <c r="D6" s="166"/>
      <c r="E6" s="167"/>
      <c r="F6" s="167"/>
      <c r="G6" s="167"/>
      <c r="H6" s="167"/>
      <c r="I6" s="167"/>
      <c r="J6" s="167"/>
      <c r="K6" s="167"/>
    </row>
    <row r="7" spans="1:11" ht="18" customHeight="1">
      <c r="B7" s="168" t="s">
        <v>19</v>
      </c>
      <c r="C7" s="169" t="s">
        <v>20</v>
      </c>
      <c r="D7" s="166"/>
      <c r="E7" s="167"/>
      <c r="F7" s="167"/>
      <c r="G7" s="167"/>
      <c r="H7" s="167"/>
      <c r="I7" s="167"/>
      <c r="J7" s="167"/>
      <c r="K7" s="167"/>
    </row>
    <row r="8" spans="1:11" ht="18" customHeight="1">
      <c r="B8" s="168" t="s">
        <v>21</v>
      </c>
      <c r="C8" s="169" t="s">
        <v>22</v>
      </c>
      <c r="D8" s="166"/>
      <c r="E8" s="167"/>
      <c r="F8" s="167"/>
      <c r="G8" s="167"/>
      <c r="H8" s="167"/>
      <c r="I8" s="167"/>
      <c r="J8" s="167"/>
      <c r="K8" s="167"/>
    </row>
    <row r="9" spans="1:11" ht="18" customHeight="1">
      <c r="B9" s="168" t="s">
        <v>23</v>
      </c>
      <c r="C9" s="169" t="s">
        <v>24</v>
      </c>
      <c r="D9" s="166"/>
      <c r="E9" s="167"/>
      <c r="F9" s="167"/>
      <c r="G9" s="167"/>
      <c r="H9" s="167"/>
      <c r="I9" s="167"/>
      <c r="J9" s="167"/>
      <c r="K9" s="167"/>
    </row>
    <row r="10" spans="1:11" ht="18" customHeight="1">
      <c r="B10" s="168"/>
      <c r="C10" s="169"/>
      <c r="D10" s="166"/>
      <c r="E10" s="167"/>
      <c r="F10" s="167"/>
      <c r="G10" s="167"/>
      <c r="H10" s="167"/>
      <c r="I10" s="167"/>
      <c r="J10" s="167"/>
      <c r="K10" s="167"/>
    </row>
    <row r="11" spans="1:11" ht="18" customHeight="1">
      <c r="A11" s="165" t="s">
        <v>25</v>
      </c>
      <c r="B11" s="162" t="s">
        <v>26</v>
      </c>
      <c r="D11" s="166"/>
      <c r="E11" s="167"/>
      <c r="F11" s="167"/>
      <c r="G11" s="167"/>
      <c r="H11" s="167"/>
      <c r="I11" s="167"/>
      <c r="J11" s="167"/>
      <c r="K11" s="167"/>
    </row>
    <row r="12" spans="1:11" ht="18" customHeight="1">
      <c r="B12" s="472" t="s">
        <v>27</v>
      </c>
      <c r="C12" s="472"/>
      <c r="D12" s="171"/>
      <c r="E12" s="167"/>
      <c r="F12" s="167"/>
      <c r="G12" s="167"/>
      <c r="H12" s="167"/>
      <c r="I12" s="167"/>
      <c r="J12" s="167"/>
      <c r="K12" s="167"/>
    </row>
    <row r="13" spans="1:11" ht="18" customHeight="1">
      <c r="B13" s="172"/>
      <c r="C13" s="169" t="s">
        <v>28</v>
      </c>
      <c r="D13" s="166"/>
      <c r="E13" s="167"/>
      <c r="F13" s="167"/>
      <c r="G13" s="167"/>
      <c r="H13" s="167"/>
      <c r="I13" s="167"/>
      <c r="J13" s="167"/>
      <c r="K13" s="167"/>
    </row>
    <row r="14" spans="1:11" ht="18" customHeight="1">
      <c r="B14" s="472" t="s">
        <v>29</v>
      </c>
      <c r="C14" s="472"/>
      <c r="D14" s="171"/>
      <c r="E14" s="167"/>
      <c r="F14" s="167"/>
      <c r="G14" s="167"/>
      <c r="H14" s="167"/>
      <c r="I14" s="167"/>
      <c r="J14" s="167"/>
      <c r="K14" s="167"/>
    </row>
    <row r="15" spans="1:11" ht="38.1" hidden="1" customHeight="1">
      <c r="B15" s="173" t="s">
        <v>30</v>
      </c>
      <c r="C15" s="169" t="s">
        <v>31</v>
      </c>
      <c r="D15" s="166"/>
      <c r="E15" s="167"/>
      <c r="F15" s="167"/>
      <c r="G15" s="167"/>
      <c r="H15" s="167"/>
      <c r="I15" s="167"/>
      <c r="J15" s="167"/>
      <c r="K15" s="167"/>
    </row>
    <row r="16" spans="1:11" ht="24.75" hidden="1" customHeight="1">
      <c r="B16" s="173" t="s">
        <v>30</v>
      </c>
      <c r="C16" s="169" t="s">
        <v>32</v>
      </c>
      <c r="D16" s="166"/>
      <c r="E16" s="167"/>
      <c r="F16" s="167"/>
      <c r="G16" s="167"/>
      <c r="H16" s="167"/>
      <c r="I16" s="167"/>
      <c r="J16" s="167"/>
      <c r="K16" s="167"/>
    </row>
    <row r="17" spans="2:11" ht="37.5" hidden="1">
      <c r="B17" s="173" t="s">
        <v>30</v>
      </c>
      <c r="C17" s="169" t="s">
        <v>33</v>
      </c>
      <c r="D17" s="166"/>
      <c r="E17" s="167"/>
      <c r="F17" s="167"/>
      <c r="G17" s="167"/>
      <c r="H17" s="167"/>
      <c r="I17" s="167"/>
      <c r="J17" s="167"/>
      <c r="K17" s="167"/>
    </row>
    <row r="18" spans="2:11" ht="18" customHeight="1">
      <c r="B18" s="173" t="s">
        <v>30</v>
      </c>
      <c r="C18" s="169" t="s">
        <v>34</v>
      </c>
      <c r="D18" s="166"/>
      <c r="E18" s="167"/>
      <c r="F18" s="167"/>
      <c r="G18" s="167"/>
      <c r="H18" s="167"/>
      <c r="I18" s="167"/>
      <c r="J18" s="167"/>
      <c r="K18" s="167"/>
    </row>
    <row r="19" spans="2:11" ht="18" customHeight="1">
      <c r="B19" s="173" t="s">
        <v>30</v>
      </c>
      <c r="C19" s="169" t="s">
        <v>35</v>
      </c>
      <c r="D19" s="166"/>
      <c r="E19" s="167"/>
      <c r="F19" s="167"/>
      <c r="G19" s="167"/>
      <c r="H19" s="167"/>
      <c r="I19" s="167"/>
      <c r="J19" s="167"/>
      <c r="K19" s="167"/>
    </row>
    <row r="20" spans="2:11" ht="18" customHeight="1">
      <c r="B20" s="173" t="s">
        <v>30</v>
      </c>
      <c r="C20" s="169" t="s">
        <v>36</v>
      </c>
      <c r="D20" s="166"/>
      <c r="E20" s="167"/>
      <c r="F20" s="167"/>
      <c r="G20" s="167"/>
      <c r="H20" s="167"/>
      <c r="I20" s="167"/>
      <c r="J20" s="167"/>
      <c r="K20" s="167"/>
    </row>
    <row r="21" spans="2:11" ht="18" hidden="1" customHeight="1">
      <c r="B21" s="472" t="s">
        <v>37</v>
      </c>
      <c r="C21" s="472"/>
      <c r="D21" s="171"/>
      <c r="E21" s="167"/>
      <c r="F21" s="167"/>
      <c r="G21" s="167"/>
      <c r="H21" s="167"/>
      <c r="I21" s="167"/>
      <c r="J21" s="167"/>
      <c r="K21" s="167"/>
    </row>
    <row r="22" spans="2:11" ht="54" hidden="1" customHeight="1">
      <c r="B22" s="173" t="s">
        <v>30</v>
      </c>
      <c r="C22" s="169" t="s">
        <v>38</v>
      </c>
      <c r="D22" s="166"/>
      <c r="E22" s="167"/>
      <c r="F22" s="167"/>
      <c r="G22" s="167"/>
      <c r="H22" s="167"/>
      <c r="I22" s="167"/>
      <c r="J22" s="167"/>
      <c r="K22" s="167"/>
    </row>
    <row r="23" spans="2:11" ht="54" hidden="1" customHeight="1">
      <c r="B23" s="173" t="s">
        <v>30</v>
      </c>
      <c r="C23" s="169" t="s">
        <v>39</v>
      </c>
      <c r="D23" s="166"/>
      <c r="E23" s="167"/>
      <c r="F23" s="167"/>
      <c r="G23" s="167"/>
      <c r="H23" s="167"/>
      <c r="I23" s="167"/>
      <c r="J23" s="167"/>
      <c r="K23" s="167"/>
    </row>
    <row r="24" spans="2:11" ht="38.1" hidden="1" customHeight="1">
      <c r="B24" s="173" t="s">
        <v>30</v>
      </c>
      <c r="C24" s="169"/>
      <c r="D24" s="166"/>
      <c r="E24" s="167"/>
      <c r="F24" s="167"/>
      <c r="G24" s="167"/>
      <c r="H24" s="167"/>
      <c r="I24" s="167"/>
      <c r="J24" s="167"/>
      <c r="K24" s="167"/>
    </row>
    <row r="25" spans="2:11" ht="18" hidden="1" customHeight="1">
      <c r="B25" s="173" t="s">
        <v>30</v>
      </c>
      <c r="C25" s="169" t="s">
        <v>40</v>
      </c>
      <c r="D25" s="166"/>
      <c r="E25" s="167"/>
      <c r="F25" s="167"/>
      <c r="G25" s="167"/>
      <c r="H25" s="167"/>
      <c r="I25" s="167"/>
      <c r="J25" s="167"/>
      <c r="K25" s="167"/>
    </row>
    <row r="26" spans="2:11" ht="38.1" hidden="1" customHeight="1">
      <c r="B26" s="173" t="s">
        <v>30</v>
      </c>
      <c r="C26" s="169" t="s">
        <v>41</v>
      </c>
      <c r="D26" s="166"/>
      <c r="E26" s="167"/>
      <c r="F26" s="167"/>
      <c r="G26" s="167"/>
      <c r="H26" s="167"/>
      <c r="I26" s="167"/>
      <c r="J26" s="167"/>
      <c r="K26" s="167"/>
    </row>
    <row r="27" spans="2:11" hidden="1">
      <c r="B27" s="472" t="s">
        <v>42</v>
      </c>
      <c r="C27" s="472"/>
      <c r="D27" s="171"/>
      <c r="E27" s="167"/>
      <c r="F27" s="167"/>
      <c r="G27" s="167"/>
      <c r="H27" s="167"/>
      <c r="I27" s="167"/>
      <c r="J27" s="167"/>
      <c r="K27" s="167"/>
    </row>
    <row r="28" spans="2:11" ht="47.25" hidden="1">
      <c r="B28" s="173" t="s">
        <v>30</v>
      </c>
      <c r="C28" s="169" t="s">
        <v>38</v>
      </c>
      <c r="D28" s="166"/>
      <c r="E28" s="167"/>
      <c r="F28" s="167"/>
      <c r="G28" s="167"/>
      <c r="H28" s="167"/>
      <c r="I28" s="167"/>
      <c r="J28" s="167"/>
      <c r="K28" s="167"/>
    </row>
    <row r="29" spans="2:11" hidden="1">
      <c r="B29" s="173" t="s">
        <v>30</v>
      </c>
      <c r="C29" s="169" t="s">
        <v>40</v>
      </c>
      <c r="D29" s="166"/>
      <c r="E29" s="167"/>
      <c r="F29" s="167"/>
      <c r="G29" s="167"/>
      <c r="H29" s="167"/>
      <c r="I29" s="167"/>
      <c r="J29" s="167"/>
      <c r="K29" s="167"/>
    </row>
    <row r="30" spans="2:11">
      <c r="B30" s="472" t="s">
        <v>43</v>
      </c>
      <c r="C30" s="472"/>
      <c r="D30" s="171"/>
    </row>
    <row r="31" spans="2:11" ht="47.25">
      <c r="B31" s="173" t="s">
        <v>30</v>
      </c>
      <c r="C31" s="169" t="s">
        <v>38</v>
      </c>
      <c r="D31" s="166"/>
      <c r="E31" s="167"/>
      <c r="F31" s="167"/>
      <c r="G31" s="167"/>
      <c r="H31" s="167"/>
      <c r="I31" s="167"/>
      <c r="J31" s="167"/>
      <c r="K31" s="167"/>
    </row>
    <row r="32" spans="2:11">
      <c r="B32" s="173" t="s">
        <v>30</v>
      </c>
      <c r="C32" s="169" t="s">
        <v>40</v>
      </c>
      <c r="D32" s="166"/>
    </row>
    <row r="33" spans="1:11" hidden="1">
      <c r="B33" s="472" t="s">
        <v>44</v>
      </c>
      <c r="C33" s="472"/>
      <c r="D33" s="171"/>
    </row>
    <row r="34" spans="1:11" hidden="1">
      <c r="B34" s="173" t="s">
        <v>30</v>
      </c>
      <c r="C34" s="169" t="s">
        <v>45</v>
      </c>
      <c r="D34" s="166"/>
    </row>
    <row r="35" spans="1:11" ht="18" customHeight="1">
      <c r="B35" s="472" t="s">
        <v>46</v>
      </c>
      <c r="C35" s="472"/>
      <c r="D35" s="171"/>
    </row>
    <row r="36" spans="1:11" ht="37.5" customHeight="1">
      <c r="B36" s="173" t="s">
        <v>30</v>
      </c>
      <c r="C36" s="169" t="s">
        <v>47</v>
      </c>
      <c r="D36" s="166"/>
      <c r="E36" s="167"/>
      <c r="F36" s="167"/>
      <c r="G36" s="167"/>
      <c r="H36" s="167"/>
      <c r="I36" s="167"/>
      <c r="J36" s="167"/>
      <c r="K36" s="167"/>
    </row>
    <row r="37" spans="1:11" ht="18" customHeight="1">
      <c r="B37" s="472" t="s">
        <v>48</v>
      </c>
      <c r="C37" s="472"/>
    </row>
    <row r="38" spans="1:11" ht="38.1" customHeight="1">
      <c r="B38" s="173" t="s">
        <v>30</v>
      </c>
      <c r="C38" s="169" t="s">
        <v>49</v>
      </c>
    </row>
    <row r="39" spans="1:11" ht="38.1" customHeight="1">
      <c r="B39" s="173" t="s">
        <v>30</v>
      </c>
      <c r="C39" s="169" t="s">
        <v>47</v>
      </c>
    </row>
    <row r="40" spans="1:11" ht="18" hidden="1" customHeight="1">
      <c r="B40" s="472" t="s">
        <v>50</v>
      </c>
      <c r="C40" s="472"/>
    </row>
    <row r="41" spans="1:11" ht="18" hidden="1" customHeight="1">
      <c r="B41" s="173" t="s">
        <v>30</v>
      </c>
      <c r="C41" s="175" t="s">
        <v>51</v>
      </c>
    </row>
    <row r="42" spans="1:11" ht="18" hidden="1" customHeight="1">
      <c r="B42" s="173" t="s">
        <v>30</v>
      </c>
      <c r="C42" s="175" t="s">
        <v>52</v>
      </c>
    </row>
    <row r="43" spans="1:11" ht="18" customHeight="1">
      <c r="B43" s="472" t="s">
        <v>53</v>
      </c>
      <c r="C43" s="472"/>
    </row>
    <row r="44" spans="1:11" ht="18" customHeight="1">
      <c r="B44" s="173" t="s">
        <v>30</v>
      </c>
      <c r="C44" s="169" t="s">
        <v>54</v>
      </c>
      <c r="D44" s="166"/>
      <c r="E44" s="167"/>
      <c r="F44" s="167"/>
      <c r="G44" s="167"/>
      <c r="H44" s="167"/>
      <c r="I44" s="167"/>
      <c r="J44" s="167"/>
      <c r="K44" s="167"/>
    </row>
    <row r="45" spans="1:11" ht="18" customHeight="1">
      <c r="B45" s="173" t="s">
        <v>30</v>
      </c>
      <c r="C45" s="169" t="s">
        <v>55</v>
      </c>
      <c r="D45" s="166"/>
      <c r="E45" s="167"/>
      <c r="F45" s="167"/>
      <c r="G45" s="167"/>
      <c r="H45" s="167"/>
      <c r="I45" s="167"/>
      <c r="J45" s="167"/>
      <c r="K45" s="167"/>
    </row>
    <row r="46" spans="1:11" ht="36" customHeight="1">
      <c r="B46" s="173" t="s">
        <v>30</v>
      </c>
      <c r="C46" s="169" t="s">
        <v>56</v>
      </c>
      <c r="D46" s="166"/>
      <c r="E46" s="167"/>
      <c r="F46" s="167"/>
      <c r="G46" s="167"/>
      <c r="H46" s="167"/>
      <c r="I46" s="167"/>
      <c r="J46" s="167"/>
      <c r="K46" s="167"/>
    </row>
    <row r="47" spans="1:11" ht="18" customHeight="1">
      <c r="B47" s="173" t="s">
        <v>30</v>
      </c>
      <c r="C47" s="169" t="s">
        <v>57</v>
      </c>
      <c r="D47" s="166"/>
      <c r="E47" s="167"/>
      <c r="F47" s="167"/>
      <c r="G47" s="167"/>
      <c r="H47" s="167"/>
      <c r="I47" s="167"/>
      <c r="J47" s="167"/>
      <c r="K47" s="167"/>
    </row>
    <row r="48" spans="1:11" ht="18" customHeight="1">
      <c r="A48" s="162"/>
      <c r="C48" s="176"/>
    </row>
    <row r="49" spans="1:4" ht="18" customHeight="1">
      <c r="A49" s="475"/>
      <c r="B49" s="475"/>
      <c r="C49" s="475"/>
      <c r="D49" s="170"/>
    </row>
    <row r="50" spans="1:4" ht="18" customHeight="1">
      <c r="A50" s="474" t="s">
        <v>58</v>
      </c>
      <c r="B50" s="474"/>
      <c r="C50" s="474"/>
      <c r="D50" s="170"/>
    </row>
    <row r="51" spans="1:4" ht="36" customHeight="1">
      <c r="A51" s="473" t="s">
        <v>59</v>
      </c>
      <c r="B51" s="473"/>
      <c r="C51" s="473"/>
    </row>
    <row r="52" spans="1:4" ht="18" customHeight="1">
      <c r="B52" s="177"/>
      <c r="C52" s="177"/>
    </row>
    <row r="53" spans="1:4" ht="18" customHeight="1">
      <c r="C53" s="175"/>
    </row>
    <row r="54" spans="1:4" ht="18" customHeight="1">
      <c r="C54" s="176"/>
    </row>
    <row r="55" spans="1:4" ht="18" customHeight="1">
      <c r="C55" s="175"/>
    </row>
    <row r="56" spans="1:4" ht="18" customHeight="1">
      <c r="B56" s="176"/>
      <c r="C56" s="176"/>
    </row>
    <row r="57" spans="1:4" ht="18" customHeight="1">
      <c r="B57" s="176"/>
      <c r="C57" s="176"/>
    </row>
    <row r="58" spans="1:4" ht="18" customHeight="1">
      <c r="B58" s="176"/>
      <c r="C58" s="176"/>
    </row>
    <row r="59" spans="1:4" ht="18" customHeight="1">
      <c r="B59" s="176"/>
      <c r="C59" s="176"/>
    </row>
    <row r="60" spans="1:4" ht="18" customHeight="1">
      <c r="B60" s="176"/>
      <c r="C60" s="176"/>
    </row>
    <row r="61" spans="1:4" ht="18" customHeight="1">
      <c r="B61" s="176"/>
      <c r="C61" s="176"/>
    </row>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algorithmName="SHA-512" hashValue="dBEGXSPEDHJJYMLswIKVBIdcHShbDaRfJb6vnDadWHYW7GBuRXwQsedk0wQDwR71GPAYKhAaGZcwPot9l57LNA==" saltValue="rcBTQqB3u2R4SlRjBTcnrQ==" spinCount="100000" sheet="1" objects="1" scenarios="1" formatColumns="0" formatRows="0" selectLockedCells="1" selectUnlockedCells="1"/>
  <customSheetViews>
    <customSheetView guid="{75D87FDD-0292-4E5A-8E8F-63018B009393}" scale="89" showGridLines="0" printArea="1" hiddenRows="1" view="pageBreakPreview">
      <selection activeCell="D36" sqref="D36"/>
      <rowBreaks count="1" manualBreakCount="1">
        <brk id="29" max="2" man="1"/>
      </rowBreaks>
      <pageMargins left="0" right="0" top="0" bottom="0" header="0" footer="0"/>
      <pageSetup orientation="portrait" r:id="rId1"/>
      <headerFooter alignWithMargins="0">
        <oddFooter>&amp;RPage &amp;P of &amp;N</oddFooter>
      </headerFooter>
    </customSheetView>
    <customSheetView guid="{7F1A5DE7-1043-4C11-AB2C-CC6BC6A0F482}" scale="89" showGridLines="0" printArea="1" view="pageBreakPreview" topLeftCell="A19">
      <selection activeCell="D36" sqref="D36"/>
      <rowBreaks count="1" manualBreakCount="1">
        <brk id="29" max="2" man="1"/>
      </rowBreaks>
      <pageMargins left="0" right="0" top="0" bottom="0" header="0" footer="0"/>
      <pageSetup orientation="portrait" r:id="rId2"/>
      <headerFooter alignWithMargins="0">
        <oddFooter>&amp;RPage &amp;P of &amp;N</oddFooter>
      </headerFooter>
    </customSheetView>
    <customSheetView guid="{17F5C48B-526E-48D2-9F97-823D578F9893}" scale="89" showGridLines="0" printArea="1" view="pageBreakPreview" topLeftCell="A28">
      <selection activeCell="D36" sqref="D36"/>
      <rowBreaks count="1" manualBreakCount="1">
        <brk id="29" max="2" man="1"/>
      </rowBreaks>
      <pageMargins left="0" right="0" top="0" bottom="0" header="0" footer="0"/>
      <pageSetup orientation="portrait" r:id="rId3"/>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6"/>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7"/>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9"/>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0"/>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1"/>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2"/>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13"/>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14"/>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16"/>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17"/>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18"/>
      <headerFooter alignWithMargins="0">
        <oddFooter>&amp;RPage &amp;P of &amp;N</oddFooter>
      </headerFooter>
    </customSheetView>
    <customSheetView guid="{E81F0721-C35D-4189-B675-E46A21339863}" showGridLines="0" topLeftCell="A53">
      <selection activeCell="D9" sqref="D9"/>
      <rowBreaks count="1" manualBreakCount="1">
        <brk id="29" max="2" man="1"/>
      </rowBreaks>
      <pageMargins left="0" right="0" top="0" bottom="0" header="0" footer="0"/>
      <pageSetup orientation="portrait" r:id="rId19"/>
      <headerFooter alignWithMargins="0">
        <oddFooter>&amp;RPage &amp;P of &amp;N</oddFooter>
      </headerFooter>
    </customSheetView>
    <customSheetView guid="{D0757F9E-DF41-4B40-A5E5-F4F8FDD8D61D}" scale="89" showGridLines="0" printArea="1" view="pageBreakPreview" topLeftCell="A19">
      <selection activeCell="D36" sqref="D36"/>
      <rowBreaks count="1" manualBreakCount="1">
        <brk id="29" max="2" man="1"/>
      </rowBreaks>
      <pageMargins left="0" right="0" top="0" bottom="0" header="0" footer="0"/>
      <pageSetup orientation="portrait" r:id="rId20"/>
      <headerFooter alignWithMargins="0">
        <oddFooter>&amp;RPage &amp;P of &amp;N</oddFooter>
      </headerFooter>
    </customSheetView>
    <customSheetView guid="{7043F04C-1FA3-449D-BEB8-4AC08DF68A5A}" scale="89" showGridLines="0" printArea="1" view="pageBreakPreview" topLeftCell="A16">
      <selection activeCell="D36" sqref="D36"/>
      <rowBreaks count="1" manualBreakCount="1">
        <brk id="29" max="2" man="1"/>
      </rowBreaks>
      <pageMargins left="0" right="0" top="0" bottom="0" header="0" footer="0"/>
      <pageSetup orientation="portrait" r:id="rId21"/>
      <headerFooter alignWithMargins="0">
        <oddFooter>&amp;RPage &amp;P of &amp;N</oddFooter>
      </headerFooter>
    </customSheetView>
    <customSheetView guid="{B48B8B4C-A880-453D-8729-90D004BEF0DB}" scale="89" showGridLines="0" printArea="1" hiddenRows="1" view="pageBreakPreview">
      <selection activeCell="D36" sqref="D36"/>
      <rowBreaks count="1" manualBreakCount="1">
        <brk id="29" max="2" man="1"/>
      </rowBreaks>
      <pageMargins left="0" right="0" top="0" bottom="0" header="0" footer="0"/>
      <pageSetup orientation="portrait" r:id="rId22"/>
      <headerFooter alignWithMargins="0">
        <oddFooter>&amp;RPage &amp;P of &amp;N</oddFooter>
      </headerFooter>
    </customSheetView>
  </customSheetViews>
  <mergeCells count="14">
    <mergeCell ref="A1:C1"/>
    <mergeCell ref="B12:C12"/>
    <mergeCell ref="B14:C14"/>
    <mergeCell ref="B21:C21"/>
    <mergeCell ref="A51:C51"/>
    <mergeCell ref="A50:C50"/>
    <mergeCell ref="A49:C49"/>
    <mergeCell ref="B27:C27"/>
    <mergeCell ref="B30:C30"/>
    <mergeCell ref="B33:C33"/>
    <mergeCell ref="B35:C35"/>
    <mergeCell ref="B43:C43"/>
    <mergeCell ref="B37:C37"/>
    <mergeCell ref="B40:C40"/>
  </mergeCells>
  <phoneticPr fontId="27" type="noConversion"/>
  <pageMargins left="0.75" right="0.75" top="0.55000000000000004" bottom="0.47" header="0.32" footer="0.25"/>
  <pageSetup orientation="portrait" r:id="rId23"/>
  <headerFooter alignWithMargins="0">
    <oddFooter>&amp;RPage &amp;P of &amp;N</oddFooter>
  </headerFooter>
  <rowBreaks count="1" manualBreakCount="1">
    <brk id="29" max="2" man="1"/>
  </rowBreaks>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Z34"/>
  <sheetViews>
    <sheetView showGridLines="0" view="pageBreakPreview" zoomScaleNormal="100" zoomScaleSheetLayoutView="100" workbookViewId="0">
      <selection activeCell="D33" sqref="D33:D34"/>
    </sheetView>
  </sheetViews>
  <sheetFormatPr defaultColWidth="8" defaultRowHeight="16.5"/>
  <cols>
    <col min="1" max="1" width="8" style="110" customWidth="1"/>
    <col min="2" max="2" width="28.875" style="112" customWidth="1"/>
    <col min="3" max="3" width="10.25" style="112" customWidth="1"/>
    <col min="4" max="4" width="51" style="112" customWidth="1"/>
    <col min="5" max="22" width="10.375" style="117" customWidth="1"/>
    <col min="23" max="23" width="8" style="110" customWidth="1"/>
    <col min="24" max="24" width="13.375" style="110" customWidth="1"/>
    <col min="25" max="16384" width="8" style="110"/>
  </cols>
  <sheetData>
    <row r="1" spans="2:26" s="115" customFormat="1" ht="42" customHeight="1">
      <c r="B1" s="476" t="str">
        <f>Cover!$B$2</f>
        <v>Engagement of comprehensive architectural and structural consultant for construction of office building cum transit camp at Chennai under SR-II region of POWERGRID</v>
      </c>
      <c r="C1" s="476"/>
      <c r="D1" s="476"/>
      <c r="E1" s="111"/>
      <c r="F1" s="111"/>
      <c r="G1" s="111"/>
      <c r="H1" s="111"/>
      <c r="I1" s="111"/>
      <c r="J1" s="111"/>
      <c r="K1" s="111"/>
      <c r="L1" s="111"/>
      <c r="M1" s="111"/>
      <c r="N1" s="111"/>
      <c r="O1" s="111"/>
      <c r="P1" s="111"/>
      <c r="Q1" s="111"/>
      <c r="R1" s="111"/>
      <c r="S1" s="111"/>
      <c r="T1" s="111"/>
      <c r="U1" s="111"/>
      <c r="V1" s="111"/>
      <c r="X1" s="131"/>
      <c r="Y1" s="131"/>
      <c r="Z1" s="131"/>
    </row>
    <row r="2" spans="2:26" ht="20.100000000000001" customHeight="1">
      <c r="B2" s="477" t="str">
        <f>Cover!B3</f>
        <v>SR-II/C&amp;M/WC-4528/2025</v>
      </c>
      <c r="C2" s="477"/>
      <c r="D2" s="477"/>
      <c r="E2" s="112"/>
      <c r="F2" s="112"/>
      <c r="G2" s="112"/>
      <c r="H2" s="112"/>
      <c r="I2" s="112"/>
      <c r="J2" s="112"/>
      <c r="K2" s="112"/>
      <c r="L2" s="112"/>
      <c r="M2" s="112"/>
      <c r="N2" s="112"/>
      <c r="O2" s="112"/>
      <c r="P2" s="112"/>
      <c r="Q2" s="112"/>
      <c r="R2" s="112"/>
      <c r="S2" s="112"/>
      <c r="T2" s="112"/>
      <c r="U2" s="112"/>
      <c r="V2" s="112"/>
      <c r="X2" s="110" t="s">
        <v>60</v>
      </c>
      <c r="Y2" s="187">
        <v>1</v>
      </c>
      <c r="Z2" s="132"/>
    </row>
    <row r="3" spans="2:26" ht="3" customHeight="1">
      <c r="B3" s="113"/>
      <c r="C3" s="113"/>
      <c r="D3" s="113"/>
      <c r="E3" s="112"/>
      <c r="F3" s="112"/>
      <c r="G3" s="112"/>
      <c r="H3" s="112"/>
      <c r="I3" s="112"/>
      <c r="J3" s="112"/>
      <c r="K3" s="112"/>
      <c r="L3" s="112"/>
      <c r="M3" s="112"/>
      <c r="N3" s="112"/>
      <c r="O3" s="112"/>
      <c r="P3" s="112"/>
      <c r="Q3" s="112"/>
      <c r="R3" s="112"/>
      <c r="S3" s="112"/>
      <c r="T3" s="112"/>
      <c r="U3" s="112"/>
      <c r="V3" s="112"/>
      <c r="X3" s="110" t="s">
        <v>61</v>
      </c>
      <c r="Y3" s="187" t="s">
        <v>62</v>
      </c>
      <c r="Z3" s="132"/>
    </row>
    <row r="4" spans="2:26" ht="20.100000000000001" customHeight="1">
      <c r="B4" s="478" t="s">
        <v>63</v>
      </c>
      <c r="C4" s="478"/>
      <c r="D4" s="478"/>
      <c r="E4" s="112"/>
      <c r="F4" s="112"/>
      <c r="G4" s="112"/>
      <c r="H4" s="112"/>
      <c r="I4" s="112"/>
      <c r="J4" s="112"/>
      <c r="K4" s="112"/>
      <c r="L4" s="112"/>
      <c r="M4" s="112"/>
      <c r="N4" s="112"/>
      <c r="O4" s="112"/>
      <c r="P4" s="112"/>
      <c r="Q4" s="112"/>
      <c r="R4" s="112"/>
      <c r="S4" s="112"/>
      <c r="T4" s="112"/>
      <c r="U4" s="112"/>
      <c r="V4" s="112"/>
      <c r="Y4" s="187"/>
      <c r="Z4" s="132"/>
    </row>
    <row r="5" spans="2:26" ht="12" customHeight="1">
      <c r="B5" s="114"/>
      <c r="C5" s="114"/>
      <c r="E5" s="112"/>
      <c r="F5" s="112"/>
      <c r="G5" s="112"/>
      <c r="H5" s="112"/>
      <c r="I5" s="112"/>
      <c r="J5" s="112"/>
      <c r="K5" s="112"/>
      <c r="L5" s="112"/>
      <c r="M5" s="112"/>
      <c r="N5" s="112"/>
      <c r="O5" s="112"/>
      <c r="P5" s="112"/>
      <c r="Q5" s="112"/>
      <c r="R5" s="112"/>
      <c r="S5" s="112"/>
      <c r="T5" s="112"/>
      <c r="U5" s="112"/>
      <c r="V5" s="112"/>
      <c r="X5" s="132"/>
      <c r="Y5" s="132"/>
      <c r="Z5" s="132"/>
    </row>
    <row r="6" spans="2:26" s="115" customFormat="1" ht="9" hidden="1" customHeight="1">
      <c r="B6" s="310" t="s">
        <v>64</v>
      </c>
      <c r="C6" s="312"/>
      <c r="D6" s="424" t="s">
        <v>60</v>
      </c>
      <c r="E6" s="116"/>
      <c r="F6" s="116"/>
      <c r="G6" s="116"/>
      <c r="H6" s="116"/>
      <c r="I6" s="116"/>
      <c r="J6" s="116"/>
      <c r="K6" s="116"/>
      <c r="L6" s="116"/>
      <c r="M6" s="116"/>
      <c r="N6" s="116"/>
      <c r="O6" s="116"/>
      <c r="P6" s="116"/>
      <c r="R6" s="116"/>
      <c r="S6" s="116"/>
      <c r="T6" s="116"/>
      <c r="U6" s="116"/>
      <c r="V6" s="116"/>
      <c r="X6" s="399">
        <f>IF(D6= "Sole Bidder", 0, D7)</f>
        <v>0</v>
      </c>
      <c r="Y6" s="131"/>
      <c r="Z6" s="131"/>
    </row>
    <row r="7" spans="2:26" ht="7.5" customHeight="1">
      <c r="B7" s="309" t="str">
        <f>IF(D6= "JV (Joint Venture)", "Total Nos. of  Partners in the JV [excluding the Lead Partner]", "")</f>
        <v/>
      </c>
      <c r="C7" s="311"/>
      <c r="D7" s="425" t="s">
        <v>62</v>
      </c>
      <c r="X7" s="132"/>
      <c r="Y7" s="132"/>
      <c r="Z7" s="132"/>
    </row>
    <row r="8" spans="2:26" ht="19.5" customHeight="1">
      <c r="B8" s="118"/>
      <c r="C8" s="118"/>
      <c r="D8" s="116"/>
    </row>
    <row r="9" spans="2:26" ht="20.100000000000001" customHeight="1">
      <c r="B9" s="337" t="s">
        <v>65</v>
      </c>
      <c r="C9" s="120"/>
      <c r="D9" s="427"/>
    </row>
    <row r="10" spans="2:26" ht="20.100000000000001" customHeight="1">
      <c r="B10" s="338" t="s">
        <v>66</v>
      </c>
      <c r="C10" s="122"/>
      <c r="D10" s="427"/>
    </row>
    <row r="11" spans="2:26" ht="20.100000000000001" customHeight="1">
      <c r="B11" s="123"/>
      <c r="C11" s="124"/>
      <c r="D11" s="427"/>
    </row>
    <row r="12" spans="2:26" ht="20.100000000000001" customHeight="1">
      <c r="B12" s="125"/>
      <c r="C12" s="126"/>
      <c r="D12" s="427"/>
    </row>
    <row r="13" spans="2:26" ht="20.100000000000001" customHeight="1"/>
    <row r="14" spans="2:26" ht="20.100000000000001" customHeight="1">
      <c r="B14" s="119" t="str">
        <f>IF(D7=1, "Name of other Partner","Name of other Partner - 1")</f>
        <v>Name of other Partner - 1</v>
      </c>
      <c r="C14" s="120"/>
      <c r="D14" s="427"/>
    </row>
    <row r="15" spans="2:26" ht="20.100000000000001" customHeight="1">
      <c r="B15" s="121" t="str">
        <f>IF(D7=1, "Address of other Partner","Address of other Partner - 1")</f>
        <v>Address of other Partner - 1</v>
      </c>
      <c r="C15" s="122"/>
      <c r="D15" s="428"/>
    </row>
    <row r="16" spans="2:26" ht="9" customHeight="1">
      <c r="B16" s="123"/>
      <c r="C16" s="124"/>
      <c r="D16" s="428" t="s">
        <v>67</v>
      </c>
    </row>
    <row r="17" spans="2:4" ht="19.5" hidden="1" customHeight="1">
      <c r="B17" s="125"/>
      <c r="C17" s="126"/>
      <c r="D17" s="428" t="s">
        <v>67</v>
      </c>
    </row>
    <row r="18" spans="2:4" ht="19.5" hidden="1" customHeight="1"/>
    <row r="19" spans="2:4" ht="19.5" hidden="1" customHeight="1">
      <c r="B19" s="119" t="s">
        <v>68</v>
      </c>
      <c r="C19" s="120"/>
      <c r="D19" s="426" t="s">
        <v>67</v>
      </c>
    </row>
    <row r="20" spans="2:4" ht="19.5" hidden="1" customHeight="1">
      <c r="B20" s="121" t="s">
        <v>69</v>
      </c>
      <c r="C20" s="122"/>
      <c r="D20" s="426" t="s">
        <v>67</v>
      </c>
    </row>
    <row r="21" spans="2:4" ht="19.5" hidden="1" customHeight="1">
      <c r="B21" s="123"/>
      <c r="C21" s="124"/>
      <c r="D21" s="426" t="s">
        <v>67</v>
      </c>
    </row>
    <row r="22" spans="2:4" ht="19.5" hidden="1" customHeight="1">
      <c r="B22" s="125"/>
      <c r="C22" s="126"/>
      <c r="D22" s="427" t="s">
        <v>67</v>
      </c>
    </row>
    <row r="23" spans="2:4" ht="19.5" hidden="1" customHeight="1"/>
    <row r="24" spans="2:4" ht="19.5" hidden="1" customHeight="1"/>
    <row r="25" spans="2:4" ht="19.5" hidden="1" customHeight="1"/>
    <row r="26" spans="2:4" ht="21" customHeight="1">
      <c r="B26" s="127" t="s">
        <v>70</v>
      </c>
      <c r="C26" s="128"/>
      <c r="D26" s="427"/>
    </row>
    <row r="27" spans="2:4" ht="21" customHeight="1">
      <c r="B27" s="127" t="s">
        <v>71</v>
      </c>
      <c r="C27" s="128"/>
      <c r="D27" s="427"/>
    </row>
    <row r="28" spans="2:4" ht="21" customHeight="1">
      <c r="B28" s="127" t="s">
        <v>72</v>
      </c>
      <c r="C28" s="128"/>
      <c r="D28" s="429"/>
    </row>
    <row r="29" spans="2:4" ht="21" customHeight="1">
      <c r="B29" s="127" t="s">
        <v>73</v>
      </c>
      <c r="C29" s="128"/>
      <c r="D29" s="430"/>
    </row>
    <row r="30" spans="2:4" ht="21" customHeight="1">
      <c r="B30" s="127" t="s">
        <v>74</v>
      </c>
      <c r="C30" s="128"/>
      <c r="D30" s="430"/>
    </row>
    <row r="31" spans="2:4" ht="21" customHeight="1">
      <c r="B31" s="127" t="s">
        <v>75</v>
      </c>
      <c r="C31" s="128"/>
      <c r="D31" s="430"/>
    </row>
    <row r="32" spans="2:4">
      <c r="B32" s="129"/>
      <c r="C32" s="129"/>
      <c r="D32" s="129"/>
    </row>
    <row r="33" spans="2:22" s="115" customFormat="1" ht="24.75" customHeight="1">
      <c r="B33" s="127" t="s">
        <v>76</v>
      </c>
      <c r="C33" s="128"/>
      <c r="D33" s="580"/>
      <c r="E33" s="186" t="e">
        <f>IF(#REF!="Feb",28,IF(OR(#REF!="Apr",#REF!= "Jun",#REF!= "Sep",#REF!= "Nov"),30,31))</f>
        <v>#REF!</v>
      </c>
      <c r="F33" s="112"/>
      <c r="G33" s="112"/>
      <c r="H33" s="112"/>
      <c r="I33" s="112"/>
      <c r="J33" s="112"/>
      <c r="K33" s="112"/>
      <c r="L33" s="112"/>
      <c r="M33" s="112"/>
      <c r="N33" s="112"/>
      <c r="O33" s="112"/>
      <c r="P33" s="112"/>
      <c r="Q33" s="112"/>
      <c r="R33" s="112"/>
      <c r="S33" s="112"/>
      <c r="T33" s="112"/>
      <c r="U33" s="112"/>
      <c r="V33" s="112"/>
    </row>
    <row r="34" spans="2:22" ht="21" customHeight="1">
      <c r="B34" s="127" t="s">
        <v>77</v>
      </c>
      <c r="C34" s="128"/>
      <c r="D34" s="427"/>
    </row>
  </sheetData>
  <sheetProtection algorithmName="SHA-512" hashValue="2KnPyfOezt0DFwcgj2lYZjuMF/tHx1b/SG0fHsrmLJ0n1y1EK1DgrkbZjIhOD9VEOar86vNkJH5jihKjNQDOig==" saltValue="Hg1zetbhhR/F94OzkdUmfA==" spinCount="100000" sheet="1" objects="1" scenarios="1" formatColumns="0" formatRows="0" selectLockedCells="1"/>
  <dataConsolidate/>
  <customSheetViews>
    <customSheetView guid="{75D87FDD-0292-4E5A-8E8F-63018B009393}" showGridLines="0" printArea="1" hiddenRows="1" view="pageBreakPreview" topLeftCell="A10">
      <selection activeCell="D12" sqref="D12:G12"/>
      <pageMargins left="0" right="0" top="0" bottom="0" header="0" footer="0"/>
      <pageSetup orientation="portrait" r:id="rId1"/>
      <headerFooter alignWithMargins="0"/>
    </customSheetView>
    <customSheetView guid="{7F1A5DE7-1043-4C11-AB2C-CC6BC6A0F482}" showGridLines="0" printArea="1" view="pageBreakPreview">
      <selection activeCell="D34" sqref="D34:G34"/>
      <pageMargins left="0" right="0" top="0" bottom="0" header="0" footer="0"/>
      <pageSetup orientation="portrait" r:id="rId2"/>
      <headerFooter alignWithMargins="0"/>
    </customSheetView>
    <customSheetView guid="{17F5C48B-526E-48D2-9F97-823D578F9893}" showGridLines="0" printArea="1" view="pageBreakPreview" topLeftCell="A15">
      <selection activeCell="D34" sqref="D34:G34"/>
      <pageMargins left="0" right="0" top="0" bottom="0" header="0" footer="0"/>
      <pageSetup orientation="portrait" r:id="rId3"/>
      <headerFooter alignWithMargins="0"/>
    </customSheetView>
    <customSheetView guid="{B835C05C-B615-4DCB-982D-4519616B3CD8}" showGridLines="0" printArea="1" view="pageBreakPreview">
      <selection activeCell="D10" sqref="D10:G10"/>
      <pageMargins left="0" right="0" top="0" bottom="0" header="0" footer="0"/>
      <pageSetup orientation="portrait" r:id="rId4"/>
      <headerFooter alignWithMargins="0"/>
    </customSheetView>
    <customSheetView guid="{E97134B6-5E8D-4951-8DA0-73D065532361}" showGridLines="0" printArea="1" view="pageBreakPreview">
      <selection activeCell="D6" sqref="D6:G6"/>
      <pageMargins left="0" right="0" top="0" bottom="0" header="0" footer="0"/>
      <pageSetup orientation="portrait" r:id="rId5"/>
      <headerFooter alignWithMargins="0"/>
    </customSheetView>
    <customSheetView guid="{EE46BCD1-F715-4FA9-A5FC-1B125AD601E0}" showGridLines="0" printArea="1" view="pageBreakPreview">
      <selection activeCell="D7" sqref="D7:G7"/>
      <pageMargins left="0" right="0" top="0" bottom="0" header="0" footer="0"/>
      <pageSetup orientation="portrait" r:id="rId6"/>
      <headerFooter alignWithMargins="0"/>
    </customSheetView>
    <customSheetView guid="{4AA1107B-A795-4744-B566-827168772C7A}" showGridLines="0" printArea="1" view="pageBreakPreview">
      <selection activeCell="D6" sqref="D6:G6"/>
      <pageMargins left="0" right="0" top="0" bottom="0" header="0" footer="0"/>
      <pageSetup orientation="portrait" r:id="rId7"/>
      <headerFooter alignWithMargins="0"/>
    </customSheetView>
    <customSheetView guid="{B23AD343-29DA-4CE0-BD10-47BF44F3782F}" showGridLines="0">
      <selection activeCell="G8" sqref="G8"/>
      <pageMargins left="0" right="0" top="0" bottom="0" header="0" footer="0"/>
      <pageSetup orientation="portrait" r:id="rId8"/>
      <headerFooter alignWithMargins="0"/>
    </customSheetView>
    <customSheetView guid="{ECE9294F-C910-4036-88BC-B1F2176FB06B}" showGridLines="0">
      <selection activeCell="D14" sqref="D14:G14"/>
      <pageMargins left="0" right="0" top="0" bottom="0" header="0" footer="0"/>
      <pageSetup orientation="portrait" r:id="rId9"/>
      <headerFooter alignWithMargins="0"/>
    </customSheetView>
    <customSheetView guid="{4F65FF32-EC61-4022-A399-2986D7B6B8B3}" showGridLines="0" showRuler="0">
      <selection activeCell="D6" sqref="D6"/>
      <pageMargins left="0" right="0" top="0" bottom="0" header="0" footer="0"/>
      <pageSetup orientation="portrait" r:id="rId10"/>
      <headerFooter alignWithMargins="0"/>
    </customSheetView>
    <customSheetView guid="{01ACF2E1-8E61-4459-ABC1-B6C183DEED61}" showGridLines="0" showRuler="0">
      <selection activeCell="D28" sqref="D28"/>
      <pageMargins left="0" right="0" top="0" bottom="0" header="0" footer="0"/>
      <pageSetup orientation="portrait" r:id="rId11"/>
      <headerFooter alignWithMargins="0"/>
    </customSheetView>
    <customSheetView guid="{14D7F02E-BCCA-4517-ABC7-537FF4AEB67A}" showGridLines="0">
      <selection activeCell="D10" sqref="D10:G10"/>
      <pageMargins left="0" right="0" top="0" bottom="0" header="0" footer="0"/>
      <pageSetup orientation="portrait" r:id="rId12"/>
      <headerFooter alignWithMargins="0"/>
    </customSheetView>
    <customSheetView guid="{27A45B7A-04F2-4516-B80B-5ED0825D4ED3}" showGridLines="0">
      <selection activeCell="D6" sqref="D6:G6"/>
      <pageMargins left="0" right="0" top="0" bottom="0" header="0" footer="0"/>
      <pageSetup orientation="portrait" r:id="rId13"/>
      <headerFooter alignWithMargins="0"/>
    </customSheetView>
    <customSheetView guid="{E9F4E142-7D26-464D-BECA-4F3806DB1FE1}" showGridLines="0">
      <selection activeCell="G8" sqref="G8"/>
      <pageMargins left="0" right="0" top="0" bottom="0" header="0" footer="0"/>
      <pageSetup orientation="portrait" r:id="rId14"/>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15"/>
      <headerFooter alignWithMargins="0"/>
    </customSheetView>
    <customSheetView guid="{7487ED9F-BBED-4B2A-9631-22F1A430946B}" showGridLines="0" printArea="1" view="pageBreakPreview">
      <selection activeCell="D6" sqref="D6:G6"/>
      <pageMargins left="0" right="0" top="0" bottom="0" header="0" footer="0"/>
      <pageSetup orientation="portrait" r:id="rId16"/>
      <headerFooter alignWithMargins="0"/>
    </customSheetView>
    <customSheetView guid="{B3CE7B10-A914-4559-A6DA-AED8C22AFD6D}" showGridLines="0" printArea="1" view="pageBreakPreview">
      <selection activeCell="D9" sqref="D9:G9"/>
      <pageMargins left="0" right="0" top="0" bottom="0" header="0" footer="0"/>
      <pageSetup orientation="portrait" r:id="rId17"/>
      <headerFooter alignWithMargins="0"/>
    </customSheetView>
    <customSheetView guid="{D53177B2-31EC-4222-B97A-A37DCFD9E45B}" showGridLines="0" printArea="1" view="pageBreakPreview">
      <selection activeCell="D6" sqref="D6:G6"/>
      <pageMargins left="0" right="0" top="0" bottom="0" header="0" footer="0"/>
      <pageSetup orientation="portrait" r:id="rId18"/>
      <headerFooter alignWithMargins="0"/>
    </customSheetView>
    <customSheetView guid="{223BC0FC-814D-40F0-9795-CE82A16FF3A5}" showGridLines="0" printArea="1" view="pageBreakPreview">
      <selection activeCell="D6" sqref="D6:G6"/>
      <pageMargins left="0" right="0" top="0" bottom="0" header="0" footer="0"/>
      <pageSetup orientation="portrait" r:id="rId19"/>
      <headerFooter alignWithMargins="0"/>
    </customSheetView>
    <customSheetView guid="{E81F0721-C35D-4189-B675-E46A21339863}" showGridLines="0" printArea="1" view="pageBreakPreview">
      <selection activeCell="D10" sqref="D10:G10"/>
      <pageMargins left="0" right="0" top="0" bottom="0" header="0" footer="0"/>
      <pageSetup orientation="portrait" r:id="rId20"/>
      <headerFooter alignWithMargins="0"/>
    </customSheetView>
    <customSheetView guid="{D0757F9E-DF41-4B40-A5E5-F4F8FDD8D61D}" showGridLines="0" printArea="1" view="pageBreakPreview">
      <selection activeCell="F33" sqref="F33"/>
      <pageMargins left="0" right="0" top="0" bottom="0" header="0" footer="0"/>
      <pageSetup orientation="portrait" r:id="rId21"/>
      <headerFooter alignWithMargins="0"/>
    </customSheetView>
    <customSheetView guid="{7043F04C-1FA3-449D-BEB8-4AC08DF68A5A}" showGridLines="0" printArea="1" hiddenRows="1" view="pageBreakPreview">
      <selection activeCell="D9" sqref="D9:G9"/>
      <pageMargins left="0" right="0" top="0" bottom="0" header="0" footer="0"/>
      <pageSetup orientation="portrait" r:id="rId22"/>
      <headerFooter alignWithMargins="0"/>
    </customSheetView>
    <customSheetView guid="{B48B8B4C-A880-453D-8729-90D004BEF0DB}" showGridLines="0" printArea="1" hiddenRows="1" view="pageBreakPreview" topLeftCell="A10">
      <selection activeCell="D12" sqref="D12:G12"/>
      <pageMargins left="0" right="0" top="0" bottom="0" header="0" footer="0"/>
      <pageSetup orientation="portrait" r:id="rId23"/>
      <headerFooter alignWithMargins="0"/>
    </customSheetView>
  </customSheetViews>
  <mergeCells count="3">
    <mergeCell ref="B1:D1"/>
    <mergeCell ref="B2:D2"/>
    <mergeCell ref="B4:D4"/>
  </mergeCells>
  <phoneticPr fontId="31" type="noConversion"/>
  <conditionalFormatting sqref="B14:C17">
    <cfRule type="expression" dxfId="8" priority="8" stopIfTrue="1">
      <formula>$X$6&lt;1</formula>
    </cfRule>
  </conditionalFormatting>
  <conditionalFormatting sqref="B19:C22">
    <cfRule type="expression" dxfId="7" priority="7" stopIfTrue="1">
      <formula>$X$6&lt;2</formula>
    </cfRule>
  </conditionalFormatting>
  <conditionalFormatting sqref="B7:D7">
    <cfRule type="expression" dxfId="6" priority="10" stopIfTrue="1">
      <formula>$D$6="Sole Bidder"</formula>
    </cfRule>
  </conditionalFormatting>
  <conditionalFormatting sqref="D14:D17">
    <cfRule type="expression" dxfId="5" priority="2" stopIfTrue="1">
      <formula>$X$6&lt;1</formula>
    </cfRule>
  </conditionalFormatting>
  <conditionalFormatting sqref="D19:D22">
    <cfRule type="expression" dxfId="4" priority="1" stopIfTrue="1">
      <formula>$X$6&lt;2</formula>
    </cfRule>
  </conditionalFormatting>
  <dataValidations count="3">
    <dataValidation type="list" allowBlank="1" showInputMessage="1" showErrorMessage="1" sqref="D7" xr:uid="{00000000-0002-0000-0300-000000000000}">
      <formula1>$Y$2:$Y$3</formula1>
    </dataValidation>
    <dataValidation showDropDown="1" showInputMessage="1" showErrorMessage="1" sqref="D33" xr:uid="{00000000-0002-0000-0300-000001000000}"/>
    <dataValidation type="list" allowBlank="1" showInputMessage="1" showErrorMessage="1" sqref="D6" xr:uid="{00000000-0002-0000-0300-000004000000}">
      <formula1>$X$2:$X$3</formula1>
    </dataValidation>
  </dataValidations>
  <pageMargins left="0.75" right="0.75" top="0.69" bottom="0.7" header="0.4" footer="0.37"/>
  <pageSetup orientation="portrait" r:id="rId24"/>
  <headerFooter alignWithMargins="0"/>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pageSetUpPr fitToPage="1"/>
  </sheetPr>
  <dimension ref="A1:AW35"/>
  <sheetViews>
    <sheetView view="pageBreakPreview" topLeftCell="A16" zoomScaleNormal="100" zoomScaleSheetLayoutView="100" workbookViewId="0">
      <selection activeCell="J19" sqref="J19:J21"/>
    </sheetView>
  </sheetViews>
  <sheetFormatPr defaultRowHeight="15.75"/>
  <cols>
    <col min="1" max="1" width="8.625" style="344" customWidth="1"/>
    <col min="2" max="2" width="18.125" style="344" customWidth="1"/>
    <col min="3" max="3" width="10.5" style="344" customWidth="1"/>
    <col min="4" max="4" width="17" style="378" customWidth="1"/>
    <col min="5" max="5" width="9.875" style="344" customWidth="1"/>
    <col min="6" max="6" width="17.5" style="344" customWidth="1"/>
    <col min="7" max="7" width="67.875" style="313" customWidth="1"/>
    <col min="8" max="8" width="9.875" style="305" bestFit="1" customWidth="1"/>
    <col min="9" max="9" width="11.625" style="304" bestFit="1" customWidth="1"/>
    <col min="10" max="10" width="17.5" style="304" customWidth="1"/>
    <col min="11" max="11" width="16" style="305" customWidth="1"/>
    <col min="12" max="12" width="14.75" style="370" bestFit="1" customWidth="1"/>
    <col min="13" max="14" width="1.75" style="316" customWidth="1"/>
    <col min="15" max="15" width="15" style="316" bestFit="1" customWidth="1"/>
    <col min="16" max="26" width="9" style="316" customWidth="1"/>
    <col min="27" max="31" width="9" style="316"/>
    <col min="32" max="32" width="9" style="316" hidden="1" customWidth="1"/>
    <col min="33" max="34" width="17.625" style="316" hidden="1" customWidth="1"/>
    <col min="35" max="35" width="9" style="316" hidden="1" customWidth="1"/>
    <col min="36" max="36" width="15.5" style="316" hidden="1" customWidth="1"/>
    <col min="37" max="37" width="15.375" style="316" hidden="1" customWidth="1"/>
    <col min="38" max="49" width="9" style="316"/>
    <col min="50" max="16384" width="9" style="317"/>
  </cols>
  <sheetData>
    <row r="1" spans="1:37" ht="16.5">
      <c r="A1" s="354" t="str">
        <f>Basic!B5</f>
        <v>SR-II/C&amp;M/WC-4528/2025</v>
      </c>
      <c r="B1" s="354"/>
      <c r="C1" s="354"/>
      <c r="D1" s="376"/>
      <c r="E1" s="342"/>
      <c r="F1" s="342"/>
      <c r="G1" s="301"/>
      <c r="H1" s="302"/>
      <c r="I1" s="302"/>
      <c r="J1" s="302"/>
      <c r="K1" s="296" t="s">
        <v>78</v>
      </c>
    </row>
    <row r="2" spans="1:37">
      <c r="A2" s="343"/>
      <c r="B2" s="343"/>
      <c r="C2" s="343"/>
      <c r="D2" s="377"/>
      <c r="E2" s="343"/>
      <c r="F2" s="343"/>
      <c r="G2" s="303"/>
      <c r="H2" s="298"/>
      <c r="I2" s="298"/>
      <c r="J2" s="298"/>
      <c r="K2" s="297"/>
    </row>
    <row r="3" spans="1:37" ht="49.5" customHeight="1">
      <c r="A3" s="483" t="str">
        <f>Basic!B1</f>
        <v>Engagement of comprehensive architectural and structural consultant for construction of office building cum transit camp at Chennai under SR-II region of POWERGRID</v>
      </c>
      <c r="B3" s="483"/>
      <c r="C3" s="483"/>
      <c r="D3" s="483"/>
      <c r="E3" s="483"/>
      <c r="F3" s="483"/>
      <c r="G3" s="483"/>
      <c r="H3" s="483"/>
      <c r="I3" s="483"/>
      <c r="J3" s="483"/>
      <c r="K3" s="483"/>
      <c r="AF3" s="328" t="s">
        <v>79</v>
      </c>
      <c r="AH3" s="329">
        <f>IF(ISERROR(#REF!/('[1]Sch-6'!D14+'[1]Sch-6'!D16+'[1]Sch-6'!D18)),0,#REF!/( '[1]Sch-6'!D14+'[1]Sch-6'!D16+'[1]Sch-6'!D18))</f>
        <v>0</v>
      </c>
    </row>
    <row r="4" spans="1:37" ht="16.5">
      <c r="A4" s="484" t="s">
        <v>80</v>
      </c>
      <c r="B4" s="484"/>
      <c r="C4" s="484"/>
      <c r="D4" s="484"/>
      <c r="E4" s="484"/>
      <c r="F4" s="484"/>
      <c r="G4" s="484"/>
      <c r="H4" s="484"/>
      <c r="I4" s="484"/>
      <c r="J4" s="484"/>
      <c r="K4" s="484"/>
      <c r="AF4" s="328" t="s">
        <v>81</v>
      </c>
      <c r="AH4" s="329" t="e">
        <f>#REF!</f>
        <v>#REF!</v>
      </c>
    </row>
    <row r="5" spans="1:37">
      <c r="AF5" s="328" t="s">
        <v>82</v>
      </c>
      <c r="AH5" s="329">
        <f>IF(ISERROR(#REF!/#REF!),0,#REF! /#REF!)</f>
        <v>0</v>
      </c>
    </row>
    <row r="6" spans="1:37" ht="16.5">
      <c r="A6" s="355" t="str">
        <f>'[1]Sch-1'!A7</f>
        <v>Bidder’s Name and Address (Sole Bidder) :</v>
      </c>
      <c r="B6" s="355"/>
      <c r="C6" s="355"/>
      <c r="D6" s="379"/>
      <c r="E6" s="345"/>
      <c r="F6" s="345"/>
      <c r="G6" s="314"/>
      <c r="H6" s="299"/>
      <c r="I6" s="306"/>
      <c r="J6" s="368" t="s">
        <v>83</v>
      </c>
      <c r="K6" s="297"/>
      <c r="AF6" s="328" t="s">
        <v>84</v>
      </c>
      <c r="AH6" s="329" t="e">
        <f>#REF!</f>
        <v>#REF!</v>
      </c>
    </row>
    <row r="7" spans="1:37" ht="16.5">
      <c r="A7" s="485" t="str">
        <f>'[1]Sch-1'!A8</f>
        <v/>
      </c>
      <c r="B7" s="485"/>
      <c r="C7" s="485"/>
      <c r="D7" s="485"/>
      <c r="E7" s="485"/>
      <c r="F7" s="485"/>
      <c r="G7" s="485"/>
      <c r="H7" s="485"/>
      <c r="I7" s="485"/>
      <c r="J7" s="306" t="s">
        <v>85</v>
      </c>
      <c r="K7" s="297"/>
      <c r="AF7" s="328" t="s">
        <v>86</v>
      </c>
      <c r="AH7" s="329" t="e">
        <f>SUM(AH3:AH6)</f>
        <v>#REF!</v>
      </c>
    </row>
    <row r="8" spans="1:37" ht="16.5">
      <c r="A8" s="355" t="s">
        <v>87</v>
      </c>
      <c r="B8" s="355"/>
      <c r="C8" s="355">
        <f>'Names of Bidder'!D9</f>
        <v>0</v>
      </c>
      <c r="D8" s="481" t="str">
        <f>IF('[1]Sch-1'!C9=0, "", '[1]Sch-1'!C9)</f>
        <v/>
      </c>
      <c r="E8" s="481"/>
      <c r="F8" s="481"/>
      <c r="J8" s="306" t="s">
        <v>88</v>
      </c>
      <c r="K8" s="297"/>
    </row>
    <row r="9" spans="1:37" ht="16.5">
      <c r="A9" s="355" t="s">
        <v>89</v>
      </c>
      <c r="B9" s="355"/>
      <c r="C9" s="355">
        <f>'Names of Bidder'!D10</f>
        <v>0</v>
      </c>
      <c r="D9" s="481" t="str">
        <f>IF('[1]Sch-1'!C10=0, "", '[1]Sch-1'!C10)</f>
        <v/>
      </c>
      <c r="E9" s="481"/>
      <c r="F9" s="481"/>
      <c r="J9" s="306" t="s">
        <v>90</v>
      </c>
      <c r="K9" s="297"/>
    </row>
    <row r="10" spans="1:37">
      <c r="A10" s="346"/>
      <c r="B10" s="346"/>
      <c r="C10" s="346"/>
      <c r="D10" s="481" t="str">
        <f>IF('[1]Sch-1'!C11=0, "", '[1]Sch-1'!C11)</f>
        <v/>
      </c>
      <c r="E10" s="481"/>
      <c r="F10" s="481"/>
      <c r="J10" s="306" t="s">
        <v>91</v>
      </c>
      <c r="K10" s="297"/>
      <c r="AF10" s="328" t="s">
        <v>92</v>
      </c>
      <c r="AH10" s="329" t="e">
        <f>'[1]Sch-1'!#REF!</f>
        <v>#REF!</v>
      </c>
    </row>
    <row r="11" spans="1:37">
      <c r="A11" s="346"/>
      <c r="B11" s="346"/>
      <c r="C11" s="346"/>
      <c r="D11" s="481" t="str">
        <f>IF('[1]Sch-1'!C12=0, "", '[1]Sch-1'!C12)</f>
        <v/>
      </c>
      <c r="E11" s="481"/>
      <c r="F11" s="481"/>
      <c r="J11" s="306" t="s">
        <v>93</v>
      </c>
      <c r="K11" s="297"/>
      <c r="AF11" s="328"/>
      <c r="AH11" s="329"/>
    </row>
    <row r="12" spans="1:37">
      <c r="A12" s="346"/>
      <c r="B12" s="346"/>
      <c r="C12" s="346"/>
      <c r="D12" s="380"/>
      <c r="E12" s="346"/>
      <c r="F12" s="346"/>
      <c r="G12" s="384"/>
      <c r="H12" s="359"/>
      <c r="I12" s="364"/>
      <c r="J12" s="306"/>
      <c r="K12" s="297"/>
      <c r="AF12" s="328"/>
      <c r="AH12" s="329"/>
    </row>
    <row r="13" spans="1:37" ht="16.5">
      <c r="A13" s="482"/>
      <c r="B13" s="482"/>
      <c r="C13" s="482"/>
      <c r="D13" s="482"/>
      <c r="E13" s="482"/>
      <c r="F13" s="482"/>
      <c r="G13" s="482"/>
      <c r="H13" s="482"/>
      <c r="I13" s="482"/>
      <c r="J13" s="482"/>
      <c r="K13" s="482"/>
      <c r="P13" s="330"/>
      <c r="Q13" s="330"/>
      <c r="R13" s="330"/>
      <c r="S13" s="330"/>
      <c r="AG13" s="479" t="s">
        <v>94</v>
      </c>
      <c r="AH13" s="479"/>
      <c r="AI13" s="315" t="s">
        <v>95</v>
      </c>
      <c r="AJ13" s="479" t="s">
        <v>96</v>
      </c>
      <c r="AK13" s="479"/>
    </row>
    <row r="14" spans="1:37" ht="16.5">
      <c r="A14" s="346"/>
      <c r="B14" s="346"/>
      <c r="C14" s="346"/>
      <c r="D14" s="381"/>
      <c r="E14" s="347"/>
      <c r="F14" s="347"/>
      <c r="G14" s="347"/>
      <c r="H14" s="347"/>
      <c r="I14" s="347"/>
      <c r="J14" s="480" t="s">
        <v>97</v>
      </c>
      <c r="K14" s="480"/>
      <c r="P14" s="330"/>
      <c r="Q14" s="330"/>
      <c r="R14" s="330"/>
      <c r="S14" s="330"/>
      <c r="AG14" s="341"/>
      <c r="AH14" s="341"/>
      <c r="AI14" s="315"/>
      <c r="AJ14" s="341"/>
      <c r="AK14" s="341"/>
    </row>
    <row r="15" spans="1:37" ht="99">
      <c r="A15" s="348" t="s">
        <v>98</v>
      </c>
      <c r="B15" s="348" t="s">
        <v>425</v>
      </c>
      <c r="C15" s="356" t="s">
        <v>99</v>
      </c>
      <c r="D15" s="382" t="s">
        <v>100</v>
      </c>
      <c r="E15" s="356" t="s">
        <v>101</v>
      </c>
      <c r="F15" s="356" t="s">
        <v>102</v>
      </c>
      <c r="G15" s="320" t="s">
        <v>103</v>
      </c>
      <c r="H15" s="319" t="s">
        <v>104</v>
      </c>
      <c r="I15" s="319" t="s">
        <v>105</v>
      </c>
      <c r="J15" s="320" t="s">
        <v>106</v>
      </c>
      <c r="K15" s="320" t="s">
        <v>107</v>
      </c>
      <c r="L15" s="397" t="s">
        <v>108</v>
      </c>
      <c r="P15" s="330"/>
      <c r="Q15" s="330"/>
      <c r="R15" s="330"/>
      <c r="S15" s="330"/>
      <c r="AG15" s="331" t="s">
        <v>109</v>
      </c>
      <c r="AH15" s="331" t="s">
        <v>110</v>
      </c>
      <c r="AI15" s="315"/>
      <c r="AJ15" s="331" t="s">
        <v>109</v>
      </c>
      <c r="AK15" s="331" t="s">
        <v>110</v>
      </c>
    </row>
    <row r="16" spans="1:37" ht="16.5">
      <c r="A16" s="349">
        <v>1</v>
      </c>
      <c r="B16" s="349"/>
      <c r="C16" s="356">
        <v>2</v>
      </c>
      <c r="D16" s="382">
        <v>3</v>
      </c>
      <c r="E16" s="356">
        <v>4</v>
      </c>
      <c r="F16" s="356">
        <v>5</v>
      </c>
      <c r="G16" s="360">
        <v>6</v>
      </c>
      <c r="H16" s="360">
        <v>7</v>
      </c>
      <c r="I16" s="360">
        <v>8</v>
      </c>
      <c r="J16" s="360">
        <v>9</v>
      </c>
      <c r="K16" s="393" t="s">
        <v>111</v>
      </c>
      <c r="L16" s="389">
        <v>11</v>
      </c>
      <c r="P16" s="330"/>
      <c r="Q16" s="330"/>
      <c r="R16" s="330"/>
      <c r="S16" s="330"/>
      <c r="AG16" s="318">
        <v>5</v>
      </c>
      <c r="AH16" s="318" t="s">
        <v>112</v>
      </c>
      <c r="AI16" s="315"/>
      <c r="AJ16" s="318">
        <v>5</v>
      </c>
      <c r="AK16" s="318" t="s">
        <v>112</v>
      </c>
    </row>
    <row r="17" spans="1:37" ht="115.5">
      <c r="A17" s="423"/>
      <c r="B17" s="349"/>
      <c r="C17" s="356"/>
      <c r="D17" s="382"/>
      <c r="E17" s="356"/>
      <c r="F17" s="356"/>
      <c r="G17" s="435" t="s">
        <v>422</v>
      </c>
      <c r="H17" s="360"/>
      <c r="I17" s="360"/>
      <c r="J17" s="360"/>
      <c r="K17" s="393"/>
      <c r="L17" s="389"/>
      <c r="P17" s="330"/>
      <c r="Q17" s="330"/>
      <c r="R17" s="330"/>
      <c r="S17" s="330"/>
      <c r="AG17" s="318"/>
      <c r="AH17" s="318"/>
      <c r="AI17" s="315"/>
      <c r="AJ17" s="318"/>
      <c r="AK17" s="318"/>
    </row>
    <row r="18" spans="1:37" s="300" customFormat="1" ht="16.5">
      <c r="A18" s="420">
        <v>1</v>
      </c>
      <c r="B18" s="350"/>
      <c r="C18" s="351"/>
      <c r="D18" s="357"/>
      <c r="E18" s="375"/>
      <c r="F18" s="372"/>
      <c r="G18" s="421" t="s">
        <v>423</v>
      </c>
      <c r="H18" s="431"/>
      <c r="I18" s="432"/>
      <c r="J18" s="367"/>
      <c r="K18" s="394" t="str">
        <f t="shared" ref="K18" si="0">IF(J18=0, "Included", IF(ISERROR(I18*J18), J18, I18*J18))</f>
        <v>Included</v>
      </c>
      <c r="L18" s="390">
        <f t="shared" ref="L18" si="1">N18</f>
        <v>0</v>
      </c>
      <c r="M18" s="388">
        <f t="shared" ref="M18:M21" si="2">IF(K18="Included",0,K18)</f>
        <v>0</v>
      </c>
      <c r="N18" s="388">
        <f t="shared" ref="N18:N21" si="3">IF(E18="confirmed",(M18*D18),(M18*E18))</f>
        <v>0</v>
      </c>
      <c r="P18" s="332"/>
      <c r="Q18" s="332"/>
      <c r="R18" s="332"/>
      <c r="S18" s="332"/>
    </row>
    <row r="19" spans="1:37" s="300" customFormat="1" ht="16.5">
      <c r="A19" s="420"/>
      <c r="B19" s="350" t="s">
        <v>424</v>
      </c>
      <c r="C19" s="351"/>
      <c r="D19" s="357"/>
      <c r="E19" s="375">
        <v>0.18</v>
      </c>
      <c r="F19" s="372" t="s">
        <v>113</v>
      </c>
      <c r="G19" s="421" t="s">
        <v>426</v>
      </c>
      <c r="H19" s="436" t="s">
        <v>114</v>
      </c>
      <c r="I19" s="436">
        <v>440</v>
      </c>
      <c r="J19" s="367"/>
      <c r="K19" s="394" t="str">
        <f t="shared" ref="K19:K20" si="4">IF(J19=0, "Included", IF(ISERROR(I19*J19), J19, I19*J19))</f>
        <v>Included</v>
      </c>
      <c r="L19" s="390">
        <f t="shared" ref="L19:L20" si="5">N19</f>
        <v>0</v>
      </c>
      <c r="M19" s="388">
        <f t="shared" si="2"/>
        <v>0</v>
      </c>
      <c r="N19" s="388">
        <f t="shared" si="3"/>
        <v>0</v>
      </c>
      <c r="P19" s="332"/>
      <c r="Q19" s="332"/>
      <c r="R19" s="332"/>
      <c r="S19" s="332"/>
    </row>
    <row r="20" spans="1:37" s="300" customFormat="1" ht="16.5">
      <c r="A20" s="420">
        <v>2</v>
      </c>
      <c r="B20" s="422"/>
      <c r="C20" s="351"/>
      <c r="D20" s="357"/>
      <c r="E20" s="375"/>
      <c r="F20" s="372"/>
      <c r="G20" s="421" t="s">
        <v>427</v>
      </c>
      <c r="H20" s="436"/>
      <c r="I20" s="436"/>
      <c r="J20" s="367"/>
      <c r="K20" s="394" t="str">
        <f t="shared" si="4"/>
        <v>Included</v>
      </c>
      <c r="L20" s="390">
        <f t="shared" si="5"/>
        <v>0</v>
      </c>
      <c r="M20" s="388">
        <f t="shared" si="2"/>
        <v>0</v>
      </c>
      <c r="N20" s="388">
        <f t="shared" si="3"/>
        <v>0</v>
      </c>
      <c r="P20" s="332"/>
      <c r="Q20" s="332"/>
      <c r="R20" s="332"/>
      <c r="S20" s="332"/>
    </row>
    <row r="21" spans="1:37" s="300" customFormat="1" ht="16.5">
      <c r="A21" s="420"/>
      <c r="B21" s="422" t="s">
        <v>424</v>
      </c>
      <c r="C21" s="351"/>
      <c r="D21" s="357"/>
      <c r="E21" s="375">
        <v>0.18</v>
      </c>
      <c r="F21" s="372" t="s">
        <v>113</v>
      </c>
      <c r="G21" s="421" t="s">
        <v>428</v>
      </c>
      <c r="H21" s="436" t="s">
        <v>114</v>
      </c>
      <c r="I21" s="436">
        <v>2200</v>
      </c>
      <c r="J21" s="367"/>
      <c r="K21" s="394" t="str">
        <f t="shared" ref="K21" si="6">IF(J21=0, "Included", IF(ISERROR(I21*J21), J21, I21*J21))</f>
        <v>Included</v>
      </c>
      <c r="L21" s="390">
        <f t="shared" ref="L21" si="7">N21</f>
        <v>0</v>
      </c>
      <c r="M21" s="388">
        <f t="shared" si="2"/>
        <v>0</v>
      </c>
      <c r="N21" s="388">
        <f t="shared" si="3"/>
        <v>0</v>
      </c>
      <c r="P21" s="332"/>
      <c r="Q21" s="332"/>
      <c r="R21" s="332"/>
      <c r="S21" s="332"/>
    </row>
    <row r="22" spans="1:37" ht="31.5" customHeight="1">
      <c r="B22" s="351"/>
      <c r="C22" s="357"/>
      <c r="D22" s="375"/>
      <c r="E22" s="372"/>
      <c r="F22" s="373"/>
      <c r="G22" s="385" t="s">
        <v>115</v>
      </c>
      <c r="H22" s="361"/>
      <c r="I22" s="365"/>
      <c r="J22" s="357"/>
      <c r="K22" s="395">
        <f>SUM(K18:K21)</f>
        <v>0</v>
      </c>
      <c r="L22" s="391"/>
      <c r="M22" s="388"/>
      <c r="N22" s="388"/>
    </row>
    <row r="23" spans="1:37" ht="16.5">
      <c r="A23" s="352"/>
      <c r="B23" s="352"/>
      <c r="C23" s="358"/>
      <c r="D23" s="352"/>
      <c r="E23" s="352"/>
      <c r="F23" s="374"/>
      <c r="G23" s="386" t="s">
        <v>116</v>
      </c>
      <c r="H23" s="362"/>
      <c r="I23" s="360"/>
      <c r="J23" s="360"/>
      <c r="K23" s="396"/>
      <c r="L23" s="392">
        <f>SUM(L18:L22)</f>
        <v>0</v>
      </c>
      <c r="M23" s="388"/>
      <c r="N23" s="388"/>
    </row>
    <row r="24" spans="1:37" ht="16.5">
      <c r="A24" s="353"/>
      <c r="B24" s="353"/>
      <c r="C24" s="353"/>
      <c r="D24" s="383"/>
      <c r="E24" s="353"/>
      <c r="F24" s="353"/>
      <c r="G24" s="387" t="s">
        <v>117</v>
      </c>
      <c r="H24" s="363"/>
      <c r="I24" s="366"/>
      <c r="J24" s="366"/>
      <c r="K24" s="395">
        <f>K22+L23</f>
        <v>0</v>
      </c>
      <c r="L24" s="433" t="s">
        <v>7</v>
      </c>
      <c r="M24" s="388"/>
      <c r="N24" s="388"/>
    </row>
    <row r="30" spans="1:37">
      <c r="L30" s="371"/>
    </row>
    <row r="31" spans="1:37">
      <c r="J31" s="369"/>
      <c r="L31" s="371"/>
    </row>
    <row r="32" spans="1:37">
      <c r="J32" s="369"/>
      <c r="L32" s="371"/>
    </row>
    <row r="33" spans="10:12">
      <c r="J33" s="369"/>
      <c r="L33" s="371"/>
    </row>
    <row r="34" spans="10:12">
      <c r="J34" s="369"/>
      <c r="L34" s="371"/>
    </row>
    <row r="35" spans="10:12">
      <c r="L35" s="371"/>
    </row>
  </sheetData>
  <sheetProtection algorithmName="SHA-512" hashValue="na8bgxe+obVSILXTxKj1dLejVfFtJhGGhumEByDZL+OZqt319Fw40DBsiXZekVandIIwuO1RWZHkS4VEz6rLZw==" saltValue="pH3qJ8DMLYlsJOFWACH8dA==" spinCount="100000" sheet="1" formatColumns="0" formatRows="0" selectLockedCells="1"/>
  <customSheetViews>
    <customSheetView guid="{75D87FDD-0292-4E5A-8E8F-63018B009393}"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B48B8B4C-A880-453D-8729-90D004BEF0DB}"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2"/>
      <headerFooter alignWithMargins="0">
        <oddFooter>&amp;R&amp;"Book Antiqua,Bold"&amp;10Schedule-3/ Page &amp;P of &amp;N</oddFooter>
      </headerFooter>
    </customSheetView>
  </customSheetViews>
  <mergeCells count="11">
    <mergeCell ref="A3:K3"/>
    <mergeCell ref="A4:K4"/>
    <mergeCell ref="A7:I7"/>
    <mergeCell ref="D8:F8"/>
    <mergeCell ref="D9:F9"/>
    <mergeCell ref="AG13:AH13"/>
    <mergeCell ref="AJ13:AK13"/>
    <mergeCell ref="J14:K14"/>
    <mergeCell ref="D10:F10"/>
    <mergeCell ref="D11:F11"/>
    <mergeCell ref="A13:K13"/>
  </mergeCells>
  <conditionalFormatting sqref="C22 E22">
    <cfRule type="expression" dxfId="3" priority="1436" stopIfTrue="1">
      <formula>B22&gt;0</formula>
    </cfRule>
  </conditionalFormatting>
  <conditionalFormatting sqref="D18:D21 F18:F21 J18:J22">
    <cfRule type="expression" dxfId="2" priority="1" stopIfTrue="1">
      <formula>C18&gt;0</formula>
    </cfRule>
  </conditionalFormatting>
  <dataValidations count="4">
    <dataValidation operator="greaterThan" allowBlank="1" showInputMessage="1" showErrorMessage="1" error="Enter only Numeric Value greater than zero or leave the cell blank !" sqref="D15:D17 F15:F17" xr:uid="{00000000-0002-0000-0700-000000000000}"/>
    <dataValidation operator="greaterThan" allowBlank="1" showInputMessage="1" showErrorMessage="1" sqref="C22 D18:D21" xr:uid="{00000000-0002-0000-0700-000001000000}"/>
    <dataValidation type="list" operator="greaterThan" allowBlank="1" showInputMessage="1" showErrorMessage="1" error="Enter only Numeric Value greater than zero or leave the cell blank !" sqref="E22 F18:F21" xr:uid="{00000000-0002-0000-0700-000002000000}">
      <formula1>"confirmed,0%,5%,12%,18%,28%"</formula1>
    </dataValidation>
    <dataValidation type="decimal" operator="greaterThan" allowBlank="1" showInputMessage="1" showErrorMessage="1" error="Enter only Numeric Value greater than zero or leave the cell blank !" sqref="J22" xr:uid="{00000000-0002-0000-0700-000003000000}">
      <formula1>0</formula1>
    </dataValidation>
  </dataValidations>
  <printOptions horizontalCentered="1"/>
  <pageMargins left="0.24" right="0.23" top="0.49" bottom="0.46" header="0.54" footer="0.28000000000000003"/>
  <pageSetup paperSize="9" scale="65" fitToHeight="0" orientation="landscape" r:id="rId3"/>
  <headerFooter alignWithMargins="0">
    <oddFooter>&amp;R&amp;"Book Antiqua,Bold"&amp;10Schedule-3/ Page &amp;P of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topLeftCell="A7" zoomScaleNormal="100" zoomScaleSheetLayoutView="100" workbookViewId="0">
      <selection activeCell="D7" sqref="D7:D11"/>
    </sheetView>
  </sheetViews>
  <sheetFormatPr defaultColWidth="10" defaultRowHeight="16.5"/>
  <cols>
    <col min="1" max="1" width="10.375" style="28" customWidth="1"/>
    <col min="2" max="2" width="40.875" style="28" customWidth="1"/>
    <col min="3" max="3" width="17.5" style="28" customWidth="1"/>
    <col min="4" max="4" width="20.5" style="28" customWidth="1"/>
    <col min="5" max="5" width="20" style="28" customWidth="1"/>
    <col min="6" max="6" width="10" style="109" customWidth="1"/>
    <col min="7" max="7" width="29.875" style="109" customWidth="1"/>
    <col min="8" max="8" width="10" style="109" customWidth="1"/>
    <col min="9" max="9" width="12.25" style="109" hidden="1" customWidth="1"/>
    <col min="10" max="10" width="12.625" style="109" hidden="1" customWidth="1"/>
    <col min="11" max="11" width="15" style="109" hidden="1" customWidth="1"/>
    <col min="12" max="13" width="10" style="109" hidden="1" customWidth="1"/>
    <col min="14" max="14" width="18.625" style="109" hidden="1" customWidth="1"/>
    <col min="15" max="15" width="16" style="109" hidden="1" customWidth="1"/>
    <col min="16" max="16" width="10" style="109" hidden="1" customWidth="1"/>
    <col min="17" max="17" width="10" style="109" customWidth="1"/>
    <col min="18" max="18" width="10" style="25" customWidth="1"/>
    <col min="19" max="24" width="10" style="109" customWidth="1"/>
    <col min="25" max="16384" width="10" style="25"/>
  </cols>
  <sheetData>
    <row r="1" spans="1:15" ht="18" customHeight="1">
      <c r="A1" s="44" t="str">
        <f>Cover!B3</f>
        <v>SR-II/C&amp;M/WC-4528/2025</v>
      </c>
      <c r="B1" s="45"/>
      <c r="C1" s="46"/>
      <c r="D1" s="46"/>
      <c r="E1" s="4" t="s">
        <v>118</v>
      </c>
    </row>
    <row r="2" spans="1:15" ht="8.1" customHeight="1">
      <c r="A2" s="2"/>
      <c r="B2" s="5"/>
      <c r="C2" s="3"/>
      <c r="D2" s="3"/>
      <c r="E2" s="1"/>
      <c r="F2" s="133"/>
    </row>
    <row r="3" spans="1:15" ht="15.75">
      <c r="A3" s="497" t="str">
        <f>Cover!$B$2</f>
        <v>Engagement of comprehensive architectural and structural consultant for construction of office building cum transit camp at Chennai under SR-II region of POWERGRID</v>
      </c>
      <c r="B3" s="497"/>
      <c r="C3" s="497"/>
      <c r="D3" s="497"/>
      <c r="E3" s="497"/>
    </row>
    <row r="4" spans="1:15" ht="21.95" customHeight="1">
      <c r="A4" s="501" t="s">
        <v>119</v>
      </c>
      <c r="B4" s="501"/>
      <c r="C4" s="501"/>
      <c r="D4" s="501"/>
      <c r="E4" s="501"/>
    </row>
    <row r="5" spans="1:15" ht="12" customHeight="1">
      <c r="A5" s="31"/>
      <c r="B5" s="26"/>
      <c r="C5" s="26"/>
      <c r="D5" s="26"/>
      <c r="E5" s="26"/>
    </row>
    <row r="6" spans="1:15" ht="18" customHeight="1">
      <c r="A6" s="20" t="e">
        <f>#REF!</f>
        <v>#REF!</v>
      </c>
      <c r="D6" s="47" t="s">
        <v>83</v>
      </c>
    </row>
    <row r="7" spans="1:15" ht="18" customHeight="1">
      <c r="A7" s="130" t="e">
        <f>#REF!</f>
        <v>#REF!</v>
      </c>
      <c r="D7" s="307" t="s">
        <v>85</v>
      </c>
    </row>
    <row r="8" spans="1:15" ht="18" customHeight="1">
      <c r="A8" s="29" t="s">
        <v>120</v>
      </c>
      <c r="B8" s="500">
        <f>'Names of Bidder'!D9</f>
        <v>0</v>
      </c>
      <c r="C8" s="500"/>
      <c r="D8" s="307" t="s">
        <v>88</v>
      </c>
    </row>
    <row r="9" spans="1:15" ht="18" customHeight="1">
      <c r="A9" s="29" t="s">
        <v>121</v>
      </c>
      <c r="B9" s="500">
        <f>'Names of Bidder'!D10</f>
        <v>0</v>
      </c>
      <c r="C9" s="500"/>
      <c r="D9" s="307" t="s">
        <v>90</v>
      </c>
    </row>
    <row r="10" spans="1:15" ht="18" customHeight="1">
      <c r="A10" s="30"/>
      <c r="B10" s="500">
        <f>'Names of Bidder'!D11</f>
        <v>0</v>
      </c>
      <c r="C10" s="500"/>
      <c r="D10" s="307" t="s">
        <v>91</v>
      </c>
    </row>
    <row r="11" spans="1:15" ht="18" customHeight="1">
      <c r="A11" s="30"/>
      <c r="B11" s="500">
        <f>'Names of Bidder'!D12</f>
        <v>0</v>
      </c>
      <c r="C11" s="500"/>
      <c r="D11" s="307" t="s">
        <v>93</v>
      </c>
    </row>
    <row r="12" spans="1:15" ht="8.1" customHeight="1"/>
    <row r="13" spans="1:15" ht="21.95" customHeight="1">
      <c r="A13" s="49" t="s">
        <v>122</v>
      </c>
      <c r="B13" s="493" t="s">
        <v>123</v>
      </c>
      <c r="C13" s="494"/>
      <c r="D13" s="498" t="s">
        <v>124</v>
      </c>
      <c r="E13" s="499"/>
      <c r="I13" s="490" t="s">
        <v>125</v>
      </c>
      <c r="J13" s="490"/>
      <c r="K13" s="490"/>
      <c r="M13" s="490" t="s">
        <v>126</v>
      </c>
      <c r="N13" s="490"/>
      <c r="O13" s="490"/>
    </row>
    <row r="14" spans="1:15" ht="18" customHeight="1">
      <c r="A14" s="333" t="s">
        <v>127</v>
      </c>
      <c r="B14" s="486" t="s">
        <v>128</v>
      </c>
      <c r="C14" s="486"/>
      <c r="D14" s="334"/>
      <c r="E14" s="335"/>
      <c r="I14" s="150" t="s">
        <v>129</v>
      </c>
      <c r="K14" s="150" t="e">
        <f>ROUND(#REF!*#REF!,0)</f>
        <v>#REF!</v>
      </c>
      <c r="M14" s="150" t="s">
        <v>129</v>
      </c>
      <c r="O14" s="150" t="e">
        <f>ROUND(#REF!*#REF!,0)</f>
        <v>#REF!</v>
      </c>
    </row>
    <row r="15" spans="1:15" ht="75.75" customHeight="1">
      <c r="A15" s="327"/>
      <c r="B15" s="491" t="s">
        <v>130</v>
      </c>
      <c r="C15" s="492"/>
      <c r="D15" s="495">
        <f>'Sch-1 '!L23</f>
        <v>0</v>
      </c>
      <c r="E15" s="496"/>
      <c r="G15" s="228"/>
    </row>
    <row r="16" spans="1:15" hidden="1">
      <c r="A16" s="327">
        <v>2</v>
      </c>
      <c r="B16" s="486" t="s">
        <v>131</v>
      </c>
      <c r="C16" s="486"/>
      <c r="D16" s="336"/>
      <c r="E16" s="336"/>
      <c r="G16" s="228"/>
    </row>
    <row r="17" spans="1:7" hidden="1">
      <c r="A17" s="327"/>
      <c r="B17" s="487" t="s">
        <v>132</v>
      </c>
      <c r="C17" s="487"/>
      <c r="D17" s="488"/>
      <c r="E17" s="489"/>
      <c r="G17" s="228"/>
    </row>
    <row r="18" spans="1:7" ht="18" customHeight="1">
      <c r="B18" s="34"/>
      <c r="C18" s="34"/>
      <c r="D18" s="35"/>
      <c r="E18" s="35"/>
    </row>
    <row r="19" spans="1:7" ht="30" customHeight="1">
      <c r="A19" s="22" t="s">
        <v>133</v>
      </c>
      <c r="B19" s="65"/>
      <c r="C19" s="23" t="s">
        <v>134</v>
      </c>
      <c r="D19" s="63"/>
      <c r="F19" s="151"/>
    </row>
    <row r="20" spans="1:7" ht="30" customHeight="1">
      <c r="A20" s="22" t="s">
        <v>135</v>
      </c>
      <c r="B20" s="62"/>
      <c r="C20" s="23" t="s">
        <v>136</v>
      </c>
      <c r="D20" s="63"/>
      <c r="F20" s="151"/>
    </row>
    <row r="21" spans="1:7" ht="30" customHeight="1">
      <c r="A21" s="135"/>
      <c r="B21" s="134"/>
      <c r="C21" s="23"/>
      <c r="D21" s="109"/>
      <c r="E21" s="109"/>
      <c r="F21" s="151"/>
    </row>
    <row r="22" spans="1:7" ht="33" customHeight="1">
      <c r="A22" s="135"/>
      <c r="B22" s="134"/>
      <c r="C22" s="133"/>
      <c r="D22" s="136"/>
      <c r="E22" s="137"/>
      <c r="F22" s="151"/>
    </row>
    <row r="23" spans="1:7" ht="21.95" customHeight="1">
      <c r="A23" s="138"/>
      <c r="B23" s="138"/>
      <c r="C23" s="138"/>
      <c r="D23" s="138"/>
      <c r="E23" s="139"/>
    </row>
    <row r="24" spans="1:7" ht="21.95" customHeight="1">
      <c r="A24" s="138"/>
      <c r="B24" s="138"/>
      <c r="C24" s="138"/>
      <c r="D24" s="138"/>
      <c r="E24" s="139"/>
    </row>
    <row r="25" spans="1:7" ht="21.95" customHeight="1">
      <c r="A25" s="138"/>
      <c r="B25" s="138"/>
      <c r="C25" s="138"/>
      <c r="D25" s="138"/>
      <c r="E25" s="139"/>
    </row>
    <row r="26" spans="1:7" ht="21.95" customHeight="1">
      <c r="A26" s="138"/>
      <c r="B26" s="138"/>
      <c r="C26" s="138"/>
      <c r="D26" s="138"/>
      <c r="E26" s="139"/>
    </row>
    <row r="27" spans="1:7" ht="21.95" customHeight="1">
      <c r="A27" s="138"/>
      <c r="B27" s="138"/>
      <c r="C27" s="138"/>
      <c r="D27" s="138"/>
      <c r="E27" s="139"/>
    </row>
    <row r="28" spans="1:7" ht="21.95" customHeight="1">
      <c r="A28" s="138"/>
      <c r="B28" s="138"/>
      <c r="C28" s="138"/>
      <c r="D28" s="138"/>
      <c r="E28" s="139"/>
    </row>
    <row r="29" spans="1:7" ht="24.95" customHeight="1">
      <c r="A29" s="137"/>
      <c r="B29" s="137"/>
      <c r="C29" s="137"/>
      <c r="D29" s="137"/>
      <c r="E29" s="137"/>
    </row>
    <row r="30" spans="1:7" ht="24.95" customHeight="1">
      <c r="A30" s="137"/>
      <c r="B30" s="137"/>
      <c r="C30" s="137"/>
      <c r="D30" s="137"/>
      <c r="E30" s="137"/>
    </row>
    <row r="31" spans="1:7" ht="24.95" customHeight="1">
      <c r="A31" s="137"/>
      <c r="B31" s="137"/>
      <c r="C31" s="137"/>
      <c r="D31" s="137"/>
      <c r="E31" s="137"/>
    </row>
    <row r="32" spans="1:7" ht="24.95" customHeight="1">
      <c r="A32" s="137"/>
      <c r="B32" s="137"/>
      <c r="C32" s="137"/>
      <c r="D32" s="137"/>
      <c r="E32" s="137"/>
    </row>
    <row r="33" spans="1:5" ht="24.95" customHeight="1">
      <c r="A33" s="137"/>
      <c r="B33" s="137"/>
      <c r="C33" s="137"/>
      <c r="D33" s="137"/>
      <c r="E33" s="137"/>
    </row>
    <row r="34" spans="1:5" ht="24.95" customHeight="1">
      <c r="A34" s="137"/>
      <c r="B34" s="137"/>
      <c r="C34" s="137"/>
      <c r="D34" s="137"/>
      <c r="E34" s="137"/>
    </row>
    <row r="35" spans="1:5" ht="24.95" customHeight="1">
      <c r="A35" s="137"/>
      <c r="B35" s="137"/>
      <c r="C35" s="137"/>
      <c r="D35" s="137"/>
      <c r="E35" s="137"/>
    </row>
    <row r="36" spans="1:5" ht="24.95" customHeight="1">
      <c r="A36" s="137"/>
      <c r="B36" s="137"/>
      <c r="C36" s="137"/>
      <c r="D36" s="137"/>
      <c r="E36" s="137"/>
    </row>
    <row r="37" spans="1:5" ht="24.95" customHeight="1">
      <c r="A37" s="137"/>
      <c r="B37" s="137"/>
      <c r="C37" s="137"/>
      <c r="D37" s="137"/>
      <c r="E37" s="137"/>
    </row>
    <row r="38" spans="1:5" ht="24.95" customHeight="1">
      <c r="A38" s="137"/>
      <c r="B38" s="137"/>
      <c r="C38" s="137"/>
      <c r="D38" s="137"/>
      <c r="E38" s="137"/>
    </row>
    <row r="39" spans="1:5" ht="24.95" customHeight="1">
      <c r="A39" s="137"/>
      <c r="B39" s="137"/>
      <c r="C39" s="137"/>
      <c r="D39" s="137"/>
      <c r="E39" s="137"/>
    </row>
    <row r="40" spans="1:5" ht="24.95" customHeight="1">
      <c r="A40" s="137"/>
      <c r="B40" s="137"/>
      <c r="C40" s="137"/>
      <c r="D40" s="137"/>
      <c r="E40" s="137"/>
    </row>
    <row r="41" spans="1:5" ht="24.95" customHeight="1">
      <c r="A41" s="137"/>
      <c r="B41" s="137"/>
      <c r="C41" s="137"/>
      <c r="D41" s="137"/>
      <c r="E41" s="137"/>
    </row>
    <row r="42" spans="1:5" ht="24.95" customHeight="1">
      <c r="A42" s="137"/>
      <c r="B42" s="137"/>
      <c r="C42" s="137"/>
      <c r="D42" s="137"/>
      <c r="E42" s="137"/>
    </row>
    <row r="43" spans="1:5" ht="24.95" customHeight="1">
      <c r="A43" s="137"/>
      <c r="B43" s="137"/>
      <c r="C43" s="137"/>
      <c r="D43" s="137"/>
      <c r="E43" s="137"/>
    </row>
    <row r="44" spans="1:5" ht="24.95" customHeight="1">
      <c r="A44" s="137"/>
      <c r="B44" s="137"/>
      <c r="C44" s="137"/>
      <c r="D44" s="137"/>
      <c r="E44" s="137"/>
    </row>
    <row r="45" spans="1:5" ht="24.95" customHeight="1">
      <c r="A45" s="137"/>
      <c r="B45" s="137"/>
      <c r="C45" s="137"/>
      <c r="D45" s="137"/>
      <c r="E45" s="137"/>
    </row>
    <row r="46" spans="1:5" ht="24.95" customHeight="1">
      <c r="A46" s="137"/>
      <c r="B46" s="137"/>
      <c r="C46" s="137"/>
      <c r="D46" s="137"/>
      <c r="E46" s="137"/>
    </row>
    <row r="47" spans="1:5" ht="24.95" customHeight="1">
      <c r="A47" s="137"/>
      <c r="B47" s="137"/>
      <c r="C47" s="137"/>
      <c r="D47" s="137"/>
      <c r="E47" s="137"/>
    </row>
    <row r="48" spans="1:5" ht="24.95" customHeight="1">
      <c r="A48" s="137"/>
      <c r="B48" s="137"/>
      <c r="C48" s="137"/>
      <c r="D48" s="137"/>
      <c r="E48" s="137"/>
    </row>
    <row r="49" spans="1:5" ht="24.95" customHeight="1">
      <c r="A49" s="137"/>
      <c r="B49" s="137"/>
      <c r="C49" s="137"/>
      <c r="D49" s="137"/>
      <c r="E49" s="137"/>
    </row>
    <row r="50" spans="1:5" ht="24.95" customHeight="1">
      <c r="A50" s="137"/>
      <c r="B50" s="137"/>
      <c r="C50" s="137"/>
      <c r="D50" s="137"/>
      <c r="E50" s="137"/>
    </row>
    <row r="51" spans="1:5" ht="24.95" customHeight="1">
      <c r="A51" s="137"/>
      <c r="B51" s="137"/>
      <c r="C51" s="137"/>
      <c r="D51" s="137"/>
      <c r="E51" s="137"/>
    </row>
    <row r="52" spans="1:5">
      <c r="A52" s="137"/>
      <c r="B52" s="137"/>
      <c r="C52" s="137"/>
      <c r="D52" s="137"/>
      <c r="E52" s="137"/>
    </row>
    <row r="53" spans="1:5">
      <c r="A53" s="137"/>
      <c r="B53" s="137"/>
      <c r="C53" s="137"/>
      <c r="D53" s="137"/>
      <c r="E53" s="137"/>
    </row>
    <row r="54" spans="1:5">
      <c r="A54" s="137"/>
      <c r="B54" s="137"/>
      <c r="C54" s="137"/>
      <c r="D54" s="137"/>
      <c r="E54" s="137"/>
    </row>
    <row r="55" spans="1:5">
      <c r="A55" s="137"/>
      <c r="B55" s="137"/>
      <c r="C55" s="137"/>
      <c r="D55" s="137"/>
      <c r="E55" s="137"/>
    </row>
    <row r="56" spans="1:5">
      <c r="A56" s="137"/>
      <c r="B56" s="137"/>
      <c r="C56" s="137"/>
      <c r="D56" s="137"/>
      <c r="E56" s="137"/>
    </row>
    <row r="57" spans="1:5">
      <c r="A57" s="137"/>
      <c r="B57" s="137"/>
      <c r="C57" s="137"/>
      <c r="D57" s="137"/>
      <c r="E57" s="137"/>
    </row>
    <row r="58" spans="1:5">
      <c r="A58" s="137"/>
      <c r="B58" s="137"/>
      <c r="C58" s="137"/>
      <c r="D58" s="137"/>
      <c r="E58" s="137"/>
    </row>
    <row r="59" spans="1:5">
      <c r="A59" s="137"/>
      <c r="B59" s="137"/>
      <c r="C59" s="137"/>
      <c r="D59" s="137"/>
      <c r="E59" s="137"/>
    </row>
    <row r="60" spans="1:5">
      <c r="A60" s="137"/>
      <c r="B60" s="137"/>
      <c r="C60" s="137"/>
      <c r="D60" s="137"/>
      <c r="E60" s="137"/>
    </row>
    <row r="61" spans="1:5">
      <c r="A61" s="137"/>
      <c r="B61" s="137"/>
      <c r="C61" s="137"/>
      <c r="D61" s="137"/>
      <c r="E61" s="137"/>
    </row>
    <row r="62" spans="1:5">
      <c r="A62" s="137"/>
      <c r="B62" s="137"/>
      <c r="C62" s="137"/>
      <c r="D62" s="137"/>
      <c r="E62" s="137"/>
    </row>
    <row r="63" spans="1:5">
      <c r="A63" s="137"/>
      <c r="B63" s="137"/>
      <c r="C63" s="137"/>
      <c r="D63" s="137"/>
      <c r="E63" s="137"/>
    </row>
    <row r="64" spans="1:5">
      <c r="A64" s="137"/>
      <c r="B64" s="137"/>
      <c r="C64" s="137"/>
      <c r="D64" s="137"/>
      <c r="E64" s="137"/>
    </row>
    <row r="65" spans="1:5">
      <c r="A65" s="137"/>
      <c r="B65" s="137"/>
      <c r="C65" s="137"/>
      <c r="D65" s="137"/>
      <c r="E65" s="137"/>
    </row>
    <row r="66" spans="1:5">
      <c r="A66" s="137"/>
      <c r="B66" s="137"/>
      <c r="C66" s="137"/>
      <c r="D66" s="137"/>
      <c r="E66" s="137"/>
    </row>
    <row r="67" spans="1:5">
      <c r="A67" s="137"/>
      <c r="B67" s="137"/>
      <c r="C67" s="137"/>
      <c r="D67" s="137"/>
      <c r="E67" s="137"/>
    </row>
    <row r="68" spans="1:5">
      <c r="A68" s="137"/>
      <c r="B68" s="137"/>
      <c r="C68" s="137"/>
      <c r="D68" s="137"/>
      <c r="E68" s="137"/>
    </row>
    <row r="69" spans="1:5">
      <c r="A69" s="137"/>
      <c r="B69" s="137"/>
      <c r="C69" s="137"/>
      <c r="D69" s="137"/>
      <c r="E69" s="137"/>
    </row>
  </sheetData>
  <sheetProtection algorithmName="SHA-512" hashValue="26+Nfz7M6VFN5dlwvGYjkfDa8GSea1dv8n/bs0B++2sVSc5Nqt2bDxeNYi4SK5yeby2i04TuaSxUnh+gg0j+CQ==" saltValue="DJWhDEpDFYKi2x6oVzgA2g==" spinCount="100000" sheet="1" formatColumns="0" formatRows="0" selectLockedCells="1"/>
  <dataConsolidate/>
  <customSheetViews>
    <customSheetView guid="{75D87FDD-0292-4E5A-8E8F-63018B009393}"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F1A5DE7-1043-4C11-AB2C-CC6BC6A0F482}" showPageBreaks="1" printArea="1" hiddenColumns="1" view="pageBreakPreview" topLeftCell="A10">
      <selection activeCell="D18" sqref="D18:E18"/>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E81F0721-C35D-4189-B675-E46A21339863}"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D0757F9E-DF41-4B40-A5E5-F4F8FDD8D61D}" showPageBreaks="1" printArea="1" hiddenColumns="1" view="pageBreakPreview" topLeftCell="A7">
      <selection activeCell="D18" sqref="D18:E18"/>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7043F04C-1FA3-449D-BEB8-4AC08DF68A5A}" showPageBreaks="1" printArea="1" hiddenColumns="1" view="pageBreakPreview" topLeftCell="A7">
      <selection activeCell="D14" sqref="D14"/>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B48B8B4C-A880-453D-8729-90D004BEF0DB}"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s>
  <mergeCells count="16">
    <mergeCell ref="A3:E3"/>
    <mergeCell ref="D13:E13"/>
    <mergeCell ref="B8:C8"/>
    <mergeCell ref="B10:C10"/>
    <mergeCell ref="A4:E4"/>
    <mergeCell ref="B11:C11"/>
    <mergeCell ref="B9:C9"/>
    <mergeCell ref="B16:C16"/>
    <mergeCell ref="B17:C17"/>
    <mergeCell ref="D17:E17"/>
    <mergeCell ref="M13:O13"/>
    <mergeCell ref="I13:K13"/>
    <mergeCell ref="B15:C15"/>
    <mergeCell ref="B14:C14"/>
    <mergeCell ref="B13:C13"/>
    <mergeCell ref="D15:E15"/>
  </mergeCells>
  <phoneticPr fontId="3" type="noConversion"/>
  <dataValidations xWindow="1008" yWindow="507" count="1">
    <dataValidation allowBlank="1" showInputMessage="1" showErrorMessage="1" prompt="You may write remarks regarding Excise Duty here." sqref="D15:D17" xr:uid="{00000000-0002-0000-0B00-000000000000}"/>
  </dataValidations>
  <printOptions horizontalCentered="1"/>
  <pageMargins left="0.31" right="0.25" top="0.52" bottom="0.67" header="0.23" footer="0.24"/>
  <pageSetup paperSize="9" scale="90" fitToHeight="0" orientation="portrait" r:id="rId24"/>
  <headerFooter alignWithMargins="0">
    <oddFooter>&amp;R&amp;"Book Antiqua,Bold"&amp;10Schedule-5/ Page &amp;P of &amp;N</oddFooter>
  </headerFooter>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1"/>
  <sheetViews>
    <sheetView view="pageBreakPreview" topLeftCell="A3" zoomScaleNormal="100" zoomScaleSheetLayoutView="100" workbookViewId="0">
      <selection activeCell="D27" sqref="D27:D28"/>
    </sheetView>
  </sheetViews>
  <sheetFormatPr defaultColWidth="10" defaultRowHeight="16.5"/>
  <cols>
    <col min="1" max="1" width="10.625" style="28" customWidth="1"/>
    <col min="2" max="2" width="27.5" style="28" customWidth="1"/>
    <col min="3" max="3" width="21" style="28" customWidth="1"/>
    <col min="4" max="4" width="38.125" style="28" customWidth="1"/>
    <col min="5" max="16384" width="10" style="25"/>
  </cols>
  <sheetData>
    <row r="1" spans="1:6" ht="18" customHeight="1">
      <c r="A1" s="53" t="str">
        <f>Cover!B3</f>
        <v>SR-II/C&amp;M/WC-4528/2025</v>
      </c>
      <c r="B1" s="54"/>
      <c r="C1" s="55"/>
      <c r="D1" s="56" t="s">
        <v>137</v>
      </c>
    </row>
    <row r="2" spans="1:6" ht="18" customHeight="1">
      <c r="A2" s="48"/>
      <c r="B2" s="57"/>
      <c r="C2" s="21"/>
      <c r="D2" s="21"/>
    </row>
    <row r="3" spans="1:6" ht="36" customHeight="1">
      <c r="A3" s="497" t="str">
        <f>Cover!$B$2</f>
        <v>Engagement of comprehensive architectural and structural consultant for construction of office building cum transit camp at Chennai under SR-II region of POWERGRID</v>
      </c>
      <c r="B3" s="497"/>
      <c r="C3" s="497"/>
      <c r="D3" s="497"/>
      <c r="E3" s="37"/>
      <c r="F3" s="37"/>
    </row>
    <row r="4" spans="1:6" ht="21.95" customHeight="1">
      <c r="A4" s="501" t="s">
        <v>138</v>
      </c>
      <c r="B4" s="501"/>
      <c r="C4" s="501"/>
      <c r="D4" s="501"/>
    </row>
    <row r="5" spans="1:6" ht="18" customHeight="1">
      <c r="A5" s="27"/>
    </row>
    <row r="6" spans="1:6" ht="18" customHeight="1">
      <c r="A6" s="20" t="e">
        <f>#REF!</f>
        <v>#REF!</v>
      </c>
      <c r="D6" s="47" t="s">
        <v>83</v>
      </c>
    </row>
    <row r="7" spans="1:6" ht="25.5" customHeight="1">
      <c r="A7" s="512" t="e">
        <f>#REF!</f>
        <v>#REF!</v>
      </c>
      <c r="B7" s="512"/>
      <c r="C7" s="512"/>
      <c r="D7" s="307" t="s">
        <v>85</v>
      </c>
    </row>
    <row r="8" spans="1:6" ht="18" customHeight="1">
      <c r="A8" s="29" t="s">
        <v>120</v>
      </c>
      <c r="B8" s="500">
        <f>'Names of Bidder'!D9</f>
        <v>0</v>
      </c>
      <c r="C8" s="500"/>
      <c r="D8" s="307" t="s">
        <v>88</v>
      </c>
    </row>
    <row r="9" spans="1:6" ht="18" customHeight="1">
      <c r="A9" s="29" t="s">
        <v>121</v>
      </c>
      <c r="B9" s="500">
        <f>'Names of Bidder'!D10</f>
        <v>0</v>
      </c>
      <c r="C9" s="500"/>
      <c r="D9" s="307" t="s">
        <v>90</v>
      </c>
    </row>
    <row r="10" spans="1:6" ht="18" customHeight="1">
      <c r="A10" s="30"/>
      <c r="B10" s="500">
        <f>'Names of Bidder'!D11</f>
        <v>0</v>
      </c>
      <c r="C10" s="500"/>
      <c r="D10" s="307" t="s">
        <v>91</v>
      </c>
    </row>
    <row r="11" spans="1:6" ht="18" customHeight="1">
      <c r="A11" s="30"/>
      <c r="B11" s="500">
        <f>'Names of Bidder'!D12</f>
        <v>0</v>
      </c>
      <c r="C11" s="500"/>
      <c r="D11" s="307" t="s">
        <v>93</v>
      </c>
    </row>
    <row r="12" spans="1:6" ht="18" customHeight="1">
      <c r="A12" s="38"/>
      <c r="B12" s="38"/>
      <c r="C12" s="38"/>
      <c r="D12" s="47"/>
    </row>
    <row r="13" spans="1:6" ht="21.95" customHeight="1">
      <c r="A13" s="39" t="s">
        <v>122</v>
      </c>
      <c r="B13" s="498" t="s">
        <v>103</v>
      </c>
      <c r="C13" s="499"/>
      <c r="D13" s="40" t="s">
        <v>124</v>
      </c>
    </row>
    <row r="14" spans="1:6" ht="21.95" hidden="1" customHeight="1">
      <c r="A14" s="32" t="s">
        <v>127</v>
      </c>
      <c r="B14" s="504" t="s">
        <v>139</v>
      </c>
      <c r="C14" s="504"/>
      <c r="D14" s="507" t="e">
        <f>#REF!</f>
        <v>#REF!</v>
      </c>
    </row>
    <row r="15" spans="1:6" ht="35.1" hidden="1" customHeight="1">
      <c r="A15" s="41"/>
      <c r="B15" s="505" t="s">
        <v>140</v>
      </c>
      <c r="C15" s="506"/>
      <c r="D15" s="508"/>
    </row>
    <row r="16" spans="1:6" ht="21.95" hidden="1" customHeight="1">
      <c r="A16" s="32" t="s">
        <v>141</v>
      </c>
      <c r="B16" s="504" t="s">
        <v>142</v>
      </c>
      <c r="C16" s="504"/>
      <c r="D16" s="507" t="e">
        <f>#REF!</f>
        <v>#REF!</v>
      </c>
    </row>
    <row r="17" spans="1:6" ht="35.1" hidden="1" customHeight="1">
      <c r="A17" s="41"/>
      <c r="B17" s="505" t="s">
        <v>143</v>
      </c>
      <c r="C17" s="506"/>
      <c r="D17" s="508"/>
    </row>
    <row r="18" spans="1:6" ht="15.75">
      <c r="A18" s="32" t="s">
        <v>127</v>
      </c>
      <c r="B18" s="504" t="s">
        <v>144</v>
      </c>
      <c r="C18" s="504"/>
      <c r="D18" s="507">
        <f>'Sch-1 '!K22</f>
        <v>0</v>
      </c>
    </row>
    <row r="19" spans="1:6">
      <c r="A19" s="41"/>
      <c r="B19" s="505" t="s">
        <v>145</v>
      </c>
      <c r="C19" s="506"/>
      <c r="D19" s="508"/>
    </row>
    <row r="20" spans="1:6" ht="23.25" customHeight="1">
      <c r="A20" s="32" t="s">
        <v>141</v>
      </c>
      <c r="B20" s="504" t="s">
        <v>146</v>
      </c>
      <c r="C20" s="504"/>
      <c r="D20" s="507">
        <f>'Sch-2'!D15:E15+'Sch-2'!D17:E17</f>
        <v>0</v>
      </c>
    </row>
    <row r="21" spans="1:6" ht="15.75" customHeight="1">
      <c r="A21" s="41"/>
      <c r="B21" s="505" t="s">
        <v>147</v>
      </c>
      <c r="C21" s="506"/>
      <c r="D21" s="508"/>
    </row>
    <row r="22" spans="1:6" ht="15.75" hidden="1">
      <c r="A22" s="32" t="s">
        <v>148</v>
      </c>
      <c r="B22" s="504" t="s">
        <v>149</v>
      </c>
      <c r="C22" s="504"/>
      <c r="D22" s="140" t="e">
        <f>#REF!</f>
        <v>#REF!</v>
      </c>
    </row>
    <row r="23" spans="1:6" hidden="1">
      <c r="A23" s="41"/>
      <c r="B23" s="510" t="s">
        <v>150</v>
      </c>
      <c r="C23" s="506"/>
      <c r="D23" s="33"/>
    </row>
    <row r="24" spans="1:6" ht="28.5" customHeight="1">
      <c r="A24" s="509"/>
      <c r="B24" s="511" t="s">
        <v>151</v>
      </c>
      <c r="C24" s="511"/>
      <c r="D24" s="502">
        <f>D18+D20</f>
        <v>0</v>
      </c>
    </row>
    <row r="25" spans="1:6" ht="15.75">
      <c r="A25" s="509"/>
      <c r="B25" s="511"/>
      <c r="C25" s="511"/>
      <c r="D25" s="503"/>
    </row>
    <row r="26" spans="1:6" ht="18.75" customHeight="1">
      <c r="A26" s="50"/>
      <c r="B26" s="51"/>
      <c r="C26" s="51"/>
      <c r="D26" s="52"/>
    </row>
    <row r="27" spans="1:6" ht="27.95" customHeight="1">
      <c r="A27" s="59" t="s">
        <v>152</v>
      </c>
      <c r="B27" s="66"/>
      <c r="C27" s="60" t="s">
        <v>134</v>
      </c>
      <c r="D27" s="64"/>
      <c r="F27" s="61"/>
    </row>
    <row r="28" spans="1:6" ht="27.95" customHeight="1">
      <c r="A28" s="59" t="s">
        <v>153</v>
      </c>
      <c r="B28" s="66"/>
      <c r="C28" s="60" t="s">
        <v>136</v>
      </c>
      <c r="D28" s="64"/>
      <c r="F28" s="48"/>
    </row>
    <row r="29" spans="1:6" ht="27.95" customHeight="1">
      <c r="A29" s="58"/>
      <c r="B29" s="57"/>
      <c r="C29" s="60"/>
      <c r="F29" s="48"/>
    </row>
    <row r="30" spans="1:6" ht="30" customHeight="1">
      <c r="A30" s="58"/>
      <c r="B30" s="57"/>
      <c r="C30" s="60"/>
      <c r="D30" s="58"/>
      <c r="F30" s="61"/>
    </row>
    <row r="31" spans="1:6" ht="30" customHeight="1">
      <c r="A31" s="36"/>
      <c r="B31" s="36"/>
      <c r="C31" s="42"/>
      <c r="E31" s="43"/>
    </row>
  </sheetData>
  <sheetProtection algorithmName="SHA-512" hashValue="VuhofRPltDd04MH+JvZiCzzzCZaUScXw5zIocPOJtlPSuayEF/h4MnjpAQW9IoAcqaeroWxDT2dw0M03KNX/ng==" saltValue="o7U2EsQO/tq57HAgYwq9mQ==" spinCount="100000" sheet="1" formatColumns="0" formatRows="0" selectLockedCells="1"/>
  <customSheetViews>
    <customSheetView guid="{75D87FDD-0292-4E5A-8E8F-63018B009393}" showPageBreaks="1" printArea="1" hiddenRows="1" view="pageBreakPreview" topLeftCell="A4">
      <selection activeCell="I20" sqref="I20"/>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7F1A5DE7-1043-4C11-AB2C-CC6BC6A0F482}" showPageBreaks="1" printArea="1" view="pageBreakPreview" topLeftCell="A22">
      <selection activeCell="D22" sqref="D22"/>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E81F0721-C35D-4189-B675-E46A21339863}" showPageBreaks="1" printArea="1" view="pageBreakPreview" topLeftCell="A1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D0757F9E-DF41-4B40-A5E5-F4F8FDD8D61D}" showPageBreaks="1" printArea="1" view="pageBreakPreview" topLeftCell="A4">
      <selection activeCell="D22" sqref="D22"/>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7043F04C-1FA3-449D-BEB8-4AC08DF68A5A}" showPageBreaks="1" printArea="1" hiddenRows="1" view="pageBreakPreview" topLeftCell="A11">
      <selection activeCell="B26" sqref="B26"/>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B48B8B4C-A880-453D-8729-90D004BEF0DB}" showPageBreaks="1" printArea="1" hiddenRows="1" view="pageBreakPreview" topLeftCell="A4">
      <selection activeCell="I20" sqref="I20"/>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s>
  <mergeCells count="25">
    <mergeCell ref="A3:D3"/>
    <mergeCell ref="A4:D4"/>
    <mergeCell ref="B13:C13"/>
    <mergeCell ref="B8:C8"/>
    <mergeCell ref="B9:C9"/>
    <mergeCell ref="A7:C7"/>
    <mergeCell ref="B10:C10"/>
    <mergeCell ref="A24:A25"/>
    <mergeCell ref="B23:C23"/>
    <mergeCell ref="B24:C25"/>
    <mergeCell ref="B21:C21"/>
    <mergeCell ref="B18:C18"/>
    <mergeCell ref="D24:D25"/>
    <mergeCell ref="B14:C14"/>
    <mergeCell ref="B15:C15"/>
    <mergeCell ref="B11:C11"/>
    <mergeCell ref="B17:C17"/>
    <mergeCell ref="B22:C22"/>
    <mergeCell ref="B19:C19"/>
    <mergeCell ref="B20:C20"/>
    <mergeCell ref="B16:C16"/>
    <mergeCell ref="D14:D15"/>
    <mergeCell ref="D16:D17"/>
    <mergeCell ref="D20:D21"/>
    <mergeCell ref="D18:D19"/>
  </mergeCells>
  <phoneticPr fontId="3" type="noConversion"/>
  <printOptions horizontalCentered="1"/>
  <pageMargins left="0.5" right="0.38" top="0.56999999999999995" bottom="0.48" header="0.38" footer="0.24"/>
  <pageSetup paperSize="9" scale="98" fitToHeight="0" orientation="portrait" r:id="rId24"/>
  <headerFooter alignWithMargins="0">
    <oddFooter>&amp;R&amp;"Book Antiqua,Bold"&amp;10Schedule-6/ Page &amp;P of &amp;N</oddFooter>
  </headerFooter>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35"/>
  </sheetPr>
  <dimension ref="A1:F21"/>
  <sheetViews>
    <sheetView zoomScaleNormal="100" zoomScaleSheetLayoutView="100" workbookViewId="0">
      <selection activeCell="C8" sqref="C8"/>
    </sheetView>
  </sheetViews>
  <sheetFormatPr defaultRowHeight="16.5"/>
  <cols>
    <col min="1" max="1" width="9" style="225"/>
    <col min="2" max="2" width="26.875" style="226" customWidth="1"/>
    <col min="3" max="3" width="22.875" style="226" customWidth="1"/>
    <col min="4" max="5" width="15.625" style="226" customWidth="1"/>
    <col min="6" max="16384" width="9" style="160"/>
  </cols>
  <sheetData>
    <row r="1" spans="1:6">
      <c r="A1" s="213"/>
      <c r="B1" s="214"/>
      <c r="C1" s="214"/>
      <c r="D1" s="214"/>
      <c r="E1" s="214"/>
    </row>
    <row r="2" spans="1:6" ht="21.95" customHeight="1">
      <c r="A2" s="513" t="s">
        <v>154</v>
      </c>
      <c r="B2" s="513"/>
      <c r="C2" s="513"/>
      <c r="D2" s="513"/>
      <c r="E2" s="160"/>
    </row>
    <row r="3" spans="1:6">
      <c r="A3" s="213"/>
      <c r="B3" s="214"/>
      <c r="C3" s="214"/>
      <c r="D3" s="214"/>
      <c r="E3" s="214"/>
    </row>
    <row r="4" spans="1:6" ht="30">
      <c r="A4" s="215" t="s">
        <v>155</v>
      </c>
      <c r="B4" s="216" t="s">
        <v>156</v>
      </c>
      <c r="C4" s="215" t="s">
        <v>157</v>
      </c>
      <c r="D4" s="215" t="s">
        <v>158</v>
      </c>
      <c r="E4" s="215" t="s">
        <v>159</v>
      </c>
    </row>
    <row r="5" spans="1:6" ht="18" customHeight="1">
      <c r="A5" s="217" t="s">
        <v>160</v>
      </c>
      <c r="B5" s="217" t="s">
        <v>161</v>
      </c>
      <c r="C5" s="217" t="s">
        <v>162</v>
      </c>
      <c r="D5" s="217" t="s">
        <v>163</v>
      </c>
      <c r="E5" s="217" t="s">
        <v>164</v>
      </c>
    </row>
    <row r="6" spans="1:6" ht="45" customHeight="1">
      <c r="A6" s="218">
        <v>1</v>
      </c>
      <c r="B6" s="219"/>
      <c r="C6" s="220"/>
      <c r="D6" s="221"/>
      <c r="E6" s="222">
        <f t="shared" ref="E6:E15" si="0">C6*D6</f>
        <v>0</v>
      </c>
    </row>
    <row r="7" spans="1:6" ht="45" customHeight="1">
      <c r="A7" s="218">
        <v>2</v>
      </c>
      <c r="B7" s="219"/>
      <c r="C7" s="220"/>
      <c r="D7" s="221"/>
      <c r="E7" s="222">
        <f t="shared" si="0"/>
        <v>0</v>
      </c>
    </row>
    <row r="8" spans="1:6" ht="45" customHeight="1">
      <c r="A8" s="218">
        <v>3</v>
      </c>
      <c r="B8" s="219"/>
      <c r="C8" s="220"/>
      <c r="D8" s="221"/>
      <c r="E8" s="222">
        <f t="shared" si="0"/>
        <v>0</v>
      </c>
    </row>
    <row r="9" spans="1:6" ht="45" customHeight="1">
      <c r="A9" s="218">
        <v>4</v>
      </c>
      <c r="B9" s="219"/>
      <c r="C9" s="220"/>
      <c r="D9" s="221"/>
      <c r="E9" s="222">
        <f t="shared" si="0"/>
        <v>0</v>
      </c>
    </row>
    <row r="10" spans="1:6" ht="45" customHeight="1">
      <c r="A10" s="218">
        <v>5</v>
      </c>
      <c r="B10" s="219"/>
      <c r="C10" s="220"/>
      <c r="D10" s="221"/>
      <c r="E10" s="222">
        <f t="shared" si="0"/>
        <v>0</v>
      </c>
    </row>
    <row r="11" spans="1:6" ht="45" customHeight="1">
      <c r="A11" s="218">
        <v>6</v>
      </c>
      <c r="B11" s="219"/>
      <c r="C11" s="220"/>
      <c r="D11" s="221"/>
      <c r="E11" s="222">
        <f t="shared" si="0"/>
        <v>0</v>
      </c>
    </row>
    <row r="12" spans="1:6" ht="45" customHeight="1">
      <c r="A12" s="218">
        <v>7</v>
      </c>
      <c r="B12" s="219"/>
      <c r="C12" s="220"/>
      <c r="D12" s="221"/>
      <c r="E12" s="222">
        <f t="shared" si="0"/>
        <v>0</v>
      </c>
    </row>
    <row r="13" spans="1:6" ht="45" customHeight="1">
      <c r="A13" s="218">
        <v>8</v>
      </c>
      <c r="B13" s="219"/>
      <c r="C13" s="220"/>
      <c r="D13" s="221"/>
      <c r="E13" s="222">
        <f t="shared" si="0"/>
        <v>0</v>
      </c>
    </row>
    <row r="14" spans="1:6" ht="45" customHeight="1">
      <c r="A14" s="218">
        <v>9</v>
      </c>
      <c r="B14" s="219"/>
      <c r="C14" s="220"/>
      <c r="D14" s="221"/>
      <c r="E14" s="222">
        <f t="shared" si="0"/>
        <v>0</v>
      </c>
    </row>
    <row r="15" spans="1:6" ht="45" customHeight="1">
      <c r="A15" s="218">
        <v>10</v>
      </c>
      <c r="B15" s="219"/>
      <c r="C15" s="220"/>
      <c r="D15" s="221"/>
      <c r="E15" s="222">
        <f t="shared" si="0"/>
        <v>0</v>
      </c>
    </row>
    <row r="16" spans="1:6" ht="45" customHeight="1">
      <c r="A16" s="223"/>
      <c r="B16" s="224" t="s">
        <v>165</v>
      </c>
      <c r="C16" s="224"/>
      <c r="D16" s="224"/>
      <c r="E16" s="224">
        <f>SUM(E6:E15)</f>
        <v>0</v>
      </c>
      <c r="F16" s="149"/>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C8" sqref="C8"/>
      <pageMargins left="0" right="0" top="0" bottom="0" header="0" footer="0"/>
      <pageSetup orientation="portrait" r:id="rId1"/>
      <headerFooter alignWithMargins="0"/>
    </customSheetView>
    <customSheetView guid="{7F1A5DE7-1043-4C11-AB2C-CC6BC6A0F482}" state="hidden">
      <selection activeCell="C8" sqref="C8"/>
      <pageMargins left="0" right="0" top="0" bottom="0" header="0" footer="0"/>
      <pageSetup orientation="portrait" r:id="rId2"/>
      <headerFooter alignWithMargins="0"/>
    </customSheetView>
    <customSheetView guid="{17F5C48B-526E-48D2-9F97-823D578F9893}" state="hidden">
      <selection activeCell="C8" sqref="C8"/>
      <pageMargins left="0" right="0" top="0" bottom="0" header="0" footer="0"/>
      <pageSetup orientation="portrait" r:id="rId3"/>
      <headerFooter alignWithMargins="0"/>
    </customSheetView>
    <customSheetView guid="{B835C05C-B615-4DCB-982D-4519616B3CD8}" state="hidden">
      <selection activeCell="C8" sqref="C8"/>
      <pageMargins left="0" right="0" top="0" bottom="0" header="0" footer="0"/>
      <pageSetup orientation="portrait" r:id="rId4"/>
      <headerFooter alignWithMargins="0"/>
    </customSheetView>
    <customSheetView guid="{E97134B6-5E8D-4951-8DA0-73D065532361}" state="hidden">
      <selection activeCell="C8" sqref="C8"/>
      <pageMargins left="0" right="0" top="0" bottom="0" header="0" footer="0"/>
      <pageSetup orientation="portrait" r:id="rId5"/>
      <headerFooter alignWithMargins="0"/>
    </customSheetView>
    <customSheetView guid="{EE46BCD1-F715-4FA9-A5FC-1B125AD601E0}">
      <selection activeCell="B6" sqref="B6:D15"/>
      <pageMargins left="0" right="0" top="0" bottom="0" header="0" footer="0"/>
      <pageSetup orientation="portrait" r:id="rId6"/>
      <headerFooter alignWithMargins="0"/>
    </customSheetView>
    <customSheetView guid="{4AA1107B-A795-4744-B566-827168772C7A}">
      <selection activeCell="B6" sqref="B6:D15"/>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9" sqref="B9"/>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6" sqref="B6:D15"/>
      <pageMargins left="0" right="0" top="0" bottom="0" header="0" footer="0"/>
      <pageSetup orientation="portrait" r:id="rId12"/>
      <headerFooter alignWithMargins="0"/>
    </customSheetView>
    <customSheetView guid="{7487ED9F-BBED-4B2A-9631-22F1A430946B}">
      <selection activeCell="B6" sqref="B6:D15"/>
      <pageMargins left="0" right="0" top="0" bottom="0" header="0" footer="0"/>
      <pageSetup orientation="portrait" r:id="rId13"/>
      <headerFooter alignWithMargins="0"/>
    </customSheetView>
    <customSheetView guid="{B3CE7B10-A914-4559-A6DA-AED8C22AFD6D}" state="hidden">
      <selection activeCell="C8" sqref="C8"/>
      <pageMargins left="0" right="0" top="0" bottom="0" header="0" footer="0"/>
      <pageSetup orientation="portrait" r:id="rId14"/>
      <headerFooter alignWithMargins="0"/>
    </customSheetView>
    <customSheetView guid="{D53177B2-31EC-4222-B97A-A37DCFD9E45B}" state="hidden">
      <selection activeCell="C8" sqref="C8"/>
      <pageMargins left="0" right="0" top="0" bottom="0" header="0" footer="0"/>
      <pageSetup orientation="portrait" r:id="rId15"/>
      <headerFooter alignWithMargins="0"/>
    </customSheetView>
    <customSheetView guid="{223BC0FC-814D-40F0-9795-CE82A16FF3A5}" state="hidden">
      <selection activeCell="C8" sqref="C8"/>
      <pageMargins left="0" right="0" top="0" bottom="0" header="0" footer="0"/>
      <pageSetup orientation="portrait" r:id="rId16"/>
      <headerFooter alignWithMargins="0"/>
    </customSheetView>
    <customSheetView guid="{E81F0721-C35D-4189-B675-E46A21339863}" state="hidden">
      <selection activeCell="C8" sqref="C8"/>
      <pageMargins left="0" right="0" top="0" bottom="0" header="0" footer="0"/>
      <pageSetup orientation="portrait" r:id="rId17"/>
      <headerFooter alignWithMargins="0"/>
    </customSheetView>
    <customSheetView guid="{D0757F9E-DF41-4B40-A5E5-F4F8FDD8D61D}" state="hidden">
      <selection activeCell="C8" sqref="C8"/>
      <pageMargins left="0" right="0" top="0" bottom="0" header="0" footer="0"/>
      <pageSetup orientation="portrait" r:id="rId18"/>
      <headerFooter alignWithMargins="0"/>
    </customSheetView>
    <customSheetView guid="{7043F04C-1FA3-449D-BEB8-4AC08DF68A5A}" state="hidden">
      <selection activeCell="C8" sqref="C8"/>
      <pageMargins left="0" right="0" top="0" bottom="0" header="0" footer="0"/>
      <pageSetup orientation="portrait" r:id="rId19"/>
      <headerFooter alignWithMargins="0"/>
    </customSheetView>
    <customSheetView guid="{B48B8B4C-A880-453D-8729-90D004BEF0DB}" state="hidden">
      <selection activeCell="C8" sqref="C8"/>
      <pageMargins left="0" right="0" top="0" bottom="0" header="0" footer="0"/>
      <pageSetup orientation="portrait" r:id="rId20"/>
      <headerFooter alignWithMargins="0"/>
    </customSheetView>
  </customSheetViews>
  <mergeCells count="1">
    <mergeCell ref="A2:D2"/>
  </mergeCells>
  <phoneticPr fontId="27" type="noConversion"/>
  <pageMargins left="0.75" right="0.75" top="0.65" bottom="1" header="0.5" footer="0.5"/>
  <pageSetup orientation="portrait" r:id="rId21"/>
  <headerFooter alignWithMargins="0"/>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7"/>
  </sheetPr>
  <dimension ref="A1:F21"/>
  <sheetViews>
    <sheetView zoomScaleNormal="100" workbookViewId="0">
      <selection activeCell="B6" sqref="B6"/>
    </sheetView>
  </sheetViews>
  <sheetFormatPr defaultRowHeight="16.5"/>
  <cols>
    <col min="1" max="1" width="9" style="225"/>
    <col min="2" max="2" width="26.875" style="226" customWidth="1"/>
    <col min="3" max="3" width="22.875" style="226" customWidth="1"/>
    <col min="4" max="5" width="15.625" style="226" customWidth="1"/>
    <col min="6" max="16384" width="9" style="160"/>
  </cols>
  <sheetData>
    <row r="1" spans="1:6">
      <c r="A1" s="213"/>
      <c r="B1" s="214"/>
      <c r="C1" s="214"/>
      <c r="D1" s="214"/>
      <c r="E1" s="214"/>
    </row>
    <row r="2" spans="1:6" ht="21.95" customHeight="1">
      <c r="A2" s="513" t="s">
        <v>166</v>
      </c>
      <c r="B2" s="513"/>
      <c r="C2" s="513"/>
      <c r="D2" s="514"/>
      <c r="E2"/>
    </row>
    <row r="3" spans="1:6">
      <c r="A3" s="213"/>
      <c r="B3" s="214"/>
      <c r="C3" s="214"/>
      <c r="D3" s="214"/>
      <c r="E3" s="214"/>
    </row>
    <row r="4" spans="1:6" ht="36" customHeight="1">
      <c r="A4" s="215" t="s">
        <v>155</v>
      </c>
      <c r="B4" s="216" t="s">
        <v>156</v>
      </c>
      <c r="C4" s="215" t="s">
        <v>167</v>
      </c>
      <c r="D4" s="215" t="s">
        <v>168</v>
      </c>
      <c r="E4" s="215" t="s">
        <v>169</v>
      </c>
    </row>
    <row r="5" spans="1:6" ht="18" customHeight="1">
      <c r="A5" s="217" t="s">
        <v>160</v>
      </c>
      <c r="B5" s="217" t="s">
        <v>161</v>
      </c>
      <c r="C5" s="217" t="s">
        <v>162</v>
      </c>
      <c r="D5" s="217" t="s">
        <v>163</v>
      </c>
      <c r="E5" s="217" t="s">
        <v>164</v>
      </c>
    </row>
    <row r="6" spans="1:6" ht="45" customHeight="1">
      <c r="A6" s="218">
        <v>1</v>
      </c>
      <c r="B6" s="219"/>
      <c r="C6" s="220"/>
      <c r="D6" s="221"/>
      <c r="E6" s="222">
        <f>C6*D6</f>
        <v>0</v>
      </c>
    </row>
    <row r="7" spans="1:6" ht="45" customHeight="1">
      <c r="A7" s="218">
        <v>2</v>
      </c>
      <c r="B7" s="219"/>
      <c r="C7" s="220"/>
      <c r="D7" s="221"/>
      <c r="E7" s="222">
        <f t="shared" ref="E7:E15" si="0">C7*D7</f>
        <v>0</v>
      </c>
    </row>
    <row r="8" spans="1:6" ht="45" customHeight="1">
      <c r="A8" s="218">
        <v>3</v>
      </c>
      <c r="B8" s="219"/>
      <c r="C8" s="220"/>
      <c r="D8" s="221"/>
      <c r="E8" s="222">
        <f t="shared" si="0"/>
        <v>0</v>
      </c>
    </row>
    <row r="9" spans="1:6" ht="45" customHeight="1">
      <c r="A9" s="218">
        <v>4</v>
      </c>
      <c r="B9" s="219"/>
      <c r="C9" s="220"/>
      <c r="D9" s="221"/>
      <c r="E9" s="222">
        <f t="shared" si="0"/>
        <v>0</v>
      </c>
    </row>
    <row r="10" spans="1:6" ht="45" customHeight="1">
      <c r="A10" s="218">
        <v>5</v>
      </c>
      <c r="B10" s="219"/>
      <c r="C10" s="220"/>
      <c r="D10" s="221"/>
      <c r="E10" s="222">
        <f t="shared" si="0"/>
        <v>0</v>
      </c>
    </row>
    <row r="11" spans="1:6" ht="45" customHeight="1">
      <c r="A11" s="218">
        <v>6</v>
      </c>
      <c r="B11" s="219"/>
      <c r="C11" s="220"/>
      <c r="D11" s="221"/>
      <c r="E11" s="222">
        <f t="shared" si="0"/>
        <v>0</v>
      </c>
    </row>
    <row r="12" spans="1:6" ht="45" customHeight="1">
      <c r="A12" s="218">
        <v>7</v>
      </c>
      <c r="B12" s="219"/>
      <c r="C12" s="220"/>
      <c r="D12" s="221"/>
      <c r="E12" s="222">
        <f t="shared" si="0"/>
        <v>0</v>
      </c>
    </row>
    <row r="13" spans="1:6" ht="45" customHeight="1">
      <c r="A13" s="218">
        <v>8</v>
      </c>
      <c r="B13" s="219"/>
      <c r="C13" s="220"/>
      <c r="D13" s="221"/>
      <c r="E13" s="222">
        <f t="shared" si="0"/>
        <v>0</v>
      </c>
    </row>
    <row r="14" spans="1:6" ht="45" customHeight="1">
      <c r="A14" s="218">
        <v>9</v>
      </c>
      <c r="B14" s="219"/>
      <c r="C14" s="220"/>
      <c r="D14" s="221"/>
      <c r="E14" s="222">
        <f t="shared" si="0"/>
        <v>0</v>
      </c>
    </row>
    <row r="15" spans="1:6" ht="45" customHeight="1">
      <c r="A15" s="218">
        <v>10</v>
      </c>
      <c r="B15" s="219"/>
      <c r="C15" s="220"/>
      <c r="D15" s="221"/>
      <c r="E15" s="222">
        <f t="shared" si="0"/>
        <v>0</v>
      </c>
    </row>
    <row r="16" spans="1:6" ht="45" customHeight="1">
      <c r="A16" s="223"/>
      <c r="B16" s="224" t="s">
        <v>165</v>
      </c>
      <c r="C16" s="224"/>
      <c r="D16" s="224"/>
      <c r="E16" s="224">
        <f>SUM(E6:E15)</f>
        <v>0</v>
      </c>
      <c r="F16" s="149"/>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B6" sqref="B6"/>
      <pageMargins left="0" right="0" top="0" bottom="0" header="0" footer="0"/>
      <pageSetup orientation="portrait" r:id="rId1"/>
      <headerFooter alignWithMargins="0"/>
    </customSheetView>
    <customSheetView guid="{7F1A5DE7-1043-4C11-AB2C-CC6BC6A0F482}" state="hidden">
      <selection activeCell="B6" sqref="B6"/>
      <pageMargins left="0" right="0" top="0" bottom="0" header="0" footer="0"/>
      <pageSetup orientation="portrait" r:id="rId2"/>
      <headerFooter alignWithMargins="0"/>
    </customSheetView>
    <customSheetView guid="{17F5C48B-526E-48D2-9F97-823D578F9893}" state="hidden">
      <selection activeCell="B6" sqref="B6"/>
      <pageMargins left="0" right="0" top="0" bottom="0" header="0" footer="0"/>
      <pageSetup orientation="portrait" r:id="rId3"/>
      <headerFooter alignWithMargins="0"/>
    </customSheetView>
    <customSheetView guid="{B835C05C-B615-4DCB-982D-4519616B3CD8}" state="hidden">
      <selection activeCell="B6" sqref="B6"/>
      <pageMargins left="0" right="0" top="0" bottom="0" header="0" footer="0"/>
      <pageSetup orientation="portrait" r:id="rId4"/>
      <headerFooter alignWithMargins="0"/>
    </customSheetView>
    <customSheetView guid="{E97134B6-5E8D-4951-8DA0-73D065532361}" state="hidden">
      <selection activeCell="B6" sqref="B6"/>
      <pageMargins left="0" right="0" top="0" bottom="0" header="0" footer="0"/>
      <pageSetup orientation="portrait" r:id="rId5"/>
      <headerFooter alignWithMargins="0"/>
    </customSheetView>
    <customSheetView guid="{EE46BCD1-F715-4FA9-A5FC-1B125AD601E0}">
      <selection activeCell="G8" sqref="G8"/>
      <pageMargins left="0" right="0" top="0" bottom="0" header="0" footer="0"/>
      <pageSetup orientation="portrait" r:id="rId6"/>
      <headerFooter alignWithMargins="0"/>
    </customSheetView>
    <customSheetView guid="{4AA1107B-A795-4744-B566-827168772C7A}" topLeftCell="A10">
      <selection activeCell="G8" sqref="G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11" sqref="B11"/>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10">
      <selection activeCell="G8" sqref="G8"/>
      <pageMargins left="0" right="0" top="0" bottom="0" header="0" footer="0"/>
      <pageSetup orientation="portrait" r:id="rId12"/>
      <headerFooter alignWithMargins="0"/>
    </customSheetView>
    <customSheetView guid="{7487ED9F-BBED-4B2A-9631-22F1A430946B}" topLeftCell="A10">
      <selection activeCell="G8" sqref="G8"/>
      <pageMargins left="0" right="0" top="0" bottom="0" header="0" footer="0"/>
      <pageSetup orientation="portrait" r:id="rId13"/>
      <headerFooter alignWithMargins="0"/>
    </customSheetView>
    <customSheetView guid="{B3CE7B10-A914-4559-A6DA-AED8C22AFD6D}" state="hidden">
      <selection activeCell="B6" sqref="B6"/>
      <pageMargins left="0" right="0" top="0" bottom="0" header="0" footer="0"/>
      <pageSetup orientation="portrait" r:id="rId14"/>
      <headerFooter alignWithMargins="0"/>
    </customSheetView>
    <customSheetView guid="{D53177B2-31EC-4222-B97A-A37DCFD9E45B}" state="hidden">
      <selection activeCell="B6" sqref="B6"/>
      <pageMargins left="0" right="0" top="0" bottom="0" header="0" footer="0"/>
      <pageSetup orientation="portrait" r:id="rId15"/>
      <headerFooter alignWithMargins="0"/>
    </customSheetView>
    <customSheetView guid="{223BC0FC-814D-40F0-9795-CE82A16FF3A5}" state="hidden">
      <selection activeCell="B6" sqref="B6"/>
      <pageMargins left="0" right="0" top="0" bottom="0" header="0" footer="0"/>
      <pageSetup orientation="portrait" r:id="rId16"/>
      <headerFooter alignWithMargins="0"/>
    </customSheetView>
    <customSheetView guid="{E81F0721-C35D-4189-B675-E46A21339863}" state="hidden">
      <selection activeCell="B6" sqref="B6"/>
      <pageMargins left="0" right="0" top="0" bottom="0" header="0" footer="0"/>
      <pageSetup orientation="portrait" r:id="rId17"/>
      <headerFooter alignWithMargins="0"/>
    </customSheetView>
    <customSheetView guid="{D0757F9E-DF41-4B40-A5E5-F4F8FDD8D61D}" state="hidden">
      <selection activeCell="B6" sqref="B6"/>
      <pageMargins left="0" right="0" top="0" bottom="0" header="0" footer="0"/>
      <pageSetup orientation="portrait" r:id="rId18"/>
      <headerFooter alignWithMargins="0"/>
    </customSheetView>
    <customSheetView guid="{7043F04C-1FA3-449D-BEB8-4AC08DF68A5A}" state="hidden">
      <selection activeCell="B6" sqref="B6"/>
      <pageMargins left="0" right="0" top="0" bottom="0" header="0" footer="0"/>
      <pageSetup orientation="portrait" r:id="rId19"/>
      <headerFooter alignWithMargins="0"/>
    </customSheetView>
    <customSheetView guid="{B48B8B4C-A880-453D-8729-90D004BEF0DB}" state="hidden">
      <selection activeCell="B6" sqref="B6"/>
      <pageMargins left="0" right="0" top="0" bottom="0" header="0" footer="0"/>
      <pageSetup orientation="portrait" r:id="rId20"/>
      <headerFooter alignWithMargins="0"/>
    </customSheetView>
  </customSheetViews>
  <mergeCells count="1">
    <mergeCell ref="A2:D2"/>
  </mergeCells>
  <phoneticPr fontId="27" type="noConversion"/>
  <pageMargins left="0.75" right="0.75" top="0.65" bottom="1" header="0.5" footer="0.5"/>
  <pageSetup orientation="portrait" r:id="rId21"/>
  <headerFooter alignWithMargins="0"/>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61"/>
  </sheetPr>
  <dimension ref="A1:G21"/>
  <sheetViews>
    <sheetView zoomScaleNormal="100" zoomScaleSheetLayoutView="100" workbookViewId="0">
      <selection activeCell="E8" sqref="E8"/>
    </sheetView>
  </sheetViews>
  <sheetFormatPr defaultRowHeight="16.5"/>
  <cols>
    <col min="1" max="1" width="7.625" style="225" customWidth="1"/>
    <col min="2" max="4" width="20.625" style="226" customWidth="1"/>
    <col min="5" max="5" width="9.625" style="226" customWidth="1"/>
    <col min="6" max="6" width="12.625" style="226" customWidth="1"/>
    <col min="7" max="16384" width="9" style="160"/>
  </cols>
  <sheetData>
    <row r="1" spans="1:7">
      <c r="A1" s="213"/>
      <c r="B1" s="214"/>
      <c r="C1" s="214"/>
      <c r="D1" s="214"/>
      <c r="E1" s="214"/>
      <c r="F1" s="214"/>
    </row>
    <row r="2" spans="1:7" ht="21.95" customHeight="1">
      <c r="A2" s="513" t="s">
        <v>170</v>
      </c>
      <c r="B2" s="513"/>
      <c r="C2" s="513"/>
      <c r="D2" s="513"/>
      <c r="E2" s="514"/>
      <c r="F2" s="160"/>
    </row>
    <row r="3" spans="1:7">
      <c r="A3" s="213"/>
      <c r="B3" s="214"/>
      <c r="C3" s="214"/>
      <c r="D3" s="214"/>
      <c r="E3" s="214"/>
      <c r="F3" s="214"/>
    </row>
    <row r="4" spans="1:7" ht="53.25" customHeight="1">
      <c r="A4" s="215" t="s">
        <v>155</v>
      </c>
      <c r="B4" s="216" t="s">
        <v>156</v>
      </c>
      <c r="C4" s="215" t="s">
        <v>171</v>
      </c>
      <c r="D4" s="215" t="s">
        <v>172</v>
      </c>
      <c r="E4" s="215" t="s">
        <v>173</v>
      </c>
      <c r="F4" s="215" t="s">
        <v>174</v>
      </c>
    </row>
    <row r="5" spans="1:7" ht="18" customHeight="1">
      <c r="A5" s="217" t="s">
        <v>160</v>
      </c>
      <c r="B5" s="217" t="s">
        <v>161</v>
      </c>
      <c r="C5" s="217" t="s">
        <v>162</v>
      </c>
      <c r="D5" s="217" t="s">
        <v>163</v>
      </c>
      <c r="E5" s="227" t="s">
        <v>175</v>
      </c>
      <c r="F5" s="217" t="s">
        <v>176</v>
      </c>
    </row>
    <row r="6" spans="1:7" ht="45" customHeight="1">
      <c r="A6" s="218">
        <v>1</v>
      </c>
      <c r="B6" s="219"/>
      <c r="C6" s="220"/>
      <c r="D6" s="220"/>
      <c r="E6" s="221"/>
      <c r="F6" s="222">
        <f>C6*E6</f>
        <v>0</v>
      </c>
    </row>
    <row r="7" spans="1:7" ht="45" customHeight="1">
      <c r="A7" s="218">
        <v>2</v>
      </c>
      <c r="B7" s="219"/>
      <c r="C7" s="220"/>
      <c r="D7" s="220"/>
      <c r="E7" s="221"/>
      <c r="F7" s="222">
        <f t="shared" ref="F7:F15" si="0">C7*E7</f>
        <v>0</v>
      </c>
    </row>
    <row r="8" spans="1:7" ht="45" customHeight="1">
      <c r="A8" s="218">
        <v>3</v>
      </c>
      <c r="B8" s="219"/>
      <c r="C8" s="220"/>
      <c r="D8" s="220"/>
      <c r="E8" s="221"/>
      <c r="F8" s="222">
        <f t="shared" si="0"/>
        <v>0</v>
      </c>
    </row>
    <row r="9" spans="1:7" ht="45" customHeight="1">
      <c r="A9" s="218">
        <v>4</v>
      </c>
      <c r="B9" s="219"/>
      <c r="C9" s="220"/>
      <c r="D9" s="220"/>
      <c r="E9" s="221"/>
      <c r="F9" s="222">
        <f t="shared" si="0"/>
        <v>0</v>
      </c>
    </row>
    <row r="10" spans="1:7" ht="45" customHeight="1">
      <c r="A10" s="218">
        <v>5</v>
      </c>
      <c r="B10" s="219"/>
      <c r="C10" s="220"/>
      <c r="D10" s="220"/>
      <c r="E10" s="221"/>
      <c r="F10" s="222">
        <f t="shared" si="0"/>
        <v>0</v>
      </c>
    </row>
    <row r="11" spans="1:7" ht="45" customHeight="1">
      <c r="A11" s="218">
        <v>6</v>
      </c>
      <c r="B11" s="219"/>
      <c r="C11" s="220"/>
      <c r="D11" s="220"/>
      <c r="E11" s="221"/>
      <c r="F11" s="222">
        <f t="shared" si="0"/>
        <v>0</v>
      </c>
    </row>
    <row r="12" spans="1:7" ht="45" customHeight="1">
      <c r="A12" s="218">
        <v>7</v>
      </c>
      <c r="B12" s="219"/>
      <c r="C12" s="220"/>
      <c r="D12" s="220"/>
      <c r="E12" s="221"/>
      <c r="F12" s="222">
        <f t="shared" si="0"/>
        <v>0</v>
      </c>
    </row>
    <row r="13" spans="1:7" ht="45" customHeight="1">
      <c r="A13" s="218">
        <v>8</v>
      </c>
      <c r="B13" s="219"/>
      <c r="C13" s="220"/>
      <c r="D13" s="220"/>
      <c r="E13" s="221"/>
      <c r="F13" s="222">
        <f t="shared" si="0"/>
        <v>0</v>
      </c>
    </row>
    <row r="14" spans="1:7" ht="45" customHeight="1">
      <c r="A14" s="218">
        <v>9</v>
      </c>
      <c r="B14" s="219"/>
      <c r="C14" s="220"/>
      <c r="D14" s="220"/>
      <c r="E14" s="221"/>
      <c r="F14" s="222">
        <f t="shared" si="0"/>
        <v>0</v>
      </c>
    </row>
    <row r="15" spans="1:7" ht="45" customHeight="1">
      <c r="A15" s="218">
        <v>10</v>
      </c>
      <c r="B15" s="219"/>
      <c r="C15" s="220"/>
      <c r="D15" s="220"/>
      <c r="E15" s="221"/>
      <c r="F15" s="222">
        <f t="shared" si="0"/>
        <v>0</v>
      </c>
    </row>
    <row r="16" spans="1:7" ht="45" customHeight="1">
      <c r="A16" s="223"/>
      <c r="B16" s="224" t="s">
        <v>165</v>
      </c>
      <c r="C16" s="224"/>
      <c r="D16" s="224"/>
      <c r="E16" s="224"/>
      <c r="F16" s="224">
        <f>SUM(F6:F15)</f>
        <v>0</v>
      </c>
      <c r="G16" s="149"/>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E8" sqref="E8"/>
      <pageMargins left="0" right="0" top="0" bottom="0" header="0" footer="0"/>
      <pageSetup orientation="portrait" r:id="rId1"/>
      <headerFooter alignWithMargins="0"/>
    </customSheetView>
    <customSheetView guid="{7F1A5DE7-1043-4C11-AB2C-CC6BC6A0F482}" state="hidden">
      <selection activeCell="E8" sqref="E8"/>
      <pageMargins left="0" right="0" top="0" bottom="0" header="0" footer="0"/>
      <pageSetup orientation="portrait" r:id="rId2"/>
      <headerFooter alignWithMargins="0"/>
    </customSheetView>
    <customSheetView guid="{17F5C48B-526E-48D2-9F97-823D578F9893}" state="hidden">
      <selection activeCell="E8" sqref="E8"/>
      <pageMargins left="0" right="0" top="0" bottom="0" header="0" footer="0"/>
      <pageSetup orientation="portrait" r:id="rId3"/>
      <headerFooter alignWithMargins="0"/>
    </customSheetView>
    <customSheetView guid="{B835C05C-B615-4DCB-982D-4519616B3CD8}" state="hidden">
      <selection activeCell="E8" sqref="E8"/>
      <pageMargins left="0" right="0" top="0" bottom="0" header="0" footer="0"/>
      <pageSetup orientation="portrait" r:id="rId4"/>
      <headerFooter alignWithMargins="0"/>
    </customSheetView>
    <customSheetView guid="{E97134B6-5E8D-4951-8DA0-73D065532361}" state="hidden">
      <selection activeCell="E8" sqref="E8"/>
      <pageMargins left="0" right="0" top="0" bottom="0" header="0" footer="0"/>
      <pageSetup orientation="portrait" r:id="rId5"/>
      <headerFooter alignWithMargins="0"/>
    </customSheetView>
    <customSheetView guid="{EE46BCD1-F715-4FA9-A5FC-1B125AD601E0}">
      <selection activeCell="E8" sqref="E8"/>
      <pageMargins left="0" right="0" top="0" bottom="0" header="0" footer="0"/>
      <pageSetup orientation="portrait" r:id="rId6"/>
      <headerFooter alignWithMargins="0"/>
    </customSheetView>
    <customSheetView guid="{4AA1107B-A795-4744-B566-827168772C7A}">
      <selection activeCell="E8" sqref="E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6" sqref="B6"/>
      <pageMargins left="0" right="0" top="0" bottom="0" header="0" footer="0"/>
      <pageSetup orientation="portrait" r:id="rId9"/>
      <headerFooter alignWithMargins="0"/>
    </customSheetView>
    <customSheetView guid="{27A45B7A-04F2-4516-B80B-5ED0825D4ED3}" scale="70">
      <selection activeCell="C6" sqref="C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9" sqref="B9"/>
      <pageMargins left="0" right="0" top="0" bottom="0" header="0" footer="0"/>
      <pageSetup orientation="portrait" r:id="rId12"/>
      <headerFooter alignWithMargins="0"/>
    </customSheetView>
    <customSheetView guid="{7487ED9F-BBED-4B2A-9631-22F1A430946B}">
      <selection activeCell="E8" sqref="E8"/>
      <pageMargins left="0" right="0" top="0" bottom="0" header="0" footer="0"/>
      <pageSetup orientation="portrait" r:id="rId13"/>
      <headerFooter alignWithMargins="0"/>
    </customSheetView>
    <customSheetView guid="{B3CE7B10-A914-4559-A6DA-AED8C22AFD6D}" state="hidden">
      <selection activeCell="E8" sqref="E8"/>
      <pageMargins left="0" right="0" top="0" bottom="0" header="0" footer="0"/>
      <pageSetup orientation="portrait" r:id="rId14"/>
      <headerFooter alignWithMargins="0"/>
    </customSheetView>
    <customSheetView guid="{D53177B2-31EC-4222-B97A-A37DCFD9E45B}" state="hidden">
      <selection activeCell="E8" sqref="E8"/>
      <pageMargins left="0" right="0" top="0" bottom="0" header="0" footer="0"/>
      <pageSetup orientation="portrait" r:id="rId15"/>
      <headerFooter alignWithMargins="0"/>
    </customSheetView>
    <customSheetView guid="{223BC0FC-814D-40F0-9795-CE82A16FF3A5}" state="hidden">
      <selection activeCell="E8" sqref="E8"/>
      <pageMargins left="0" right="0" top="0" bottom="0" header="0" footer="0"/>
      <pageSetup orientation="portrait" r:id="rId16"/>
      <headerFooter alignWithMargins="0"/>
    </customSheetView>
    <customSheetView guid="{E81F0721-C35D-4189-B675-E46A21339863}" state="hidden">
      <selection activeCell="E8" sqref="E8"/>
      <pageMargins left="0" right="0" top="0" bottom="0" header="0" footer="0"/>
      <pageSetup orientation="portrait" r:id="rId17"/>
      <headerFooter alignWithMargins="0"/>
    </customSheetView>
    <customSheetView guid="{D0757F9E-DF41-4B40-A5E5-F4F8FDD8D61D}" state="hidden">
      <selection activeCell="E8" sqref="E8"/>
      <pageMargins left="0" right="0" top="0" bottom="0" header="0" footer="0"/>
      <pageSetup orientation="portrait" r:id="rId18"/>
      <headerFooter alignWithMargins="0"/>
    </customSheetView>
    <customSheetView guid="{7043F04C-1FA3-449D-BEB8-4AC08DF68A5A}" state="hidden">
      <selection activeCell="E8" sqref="E8"/>
      <pageMargins left="0" right="0" top="0" bottom="0" header="0" footer="0"/>
      <pageSetup orientation="portrait" r:id="rId19"/>
      <headerFooter alignWithMargins="0"/>
    </customSheetView>
    <customSheetView guid="{B48B8B4C-A880-453D-8729-90D004BEF0DB}" state="hidden">
      <selection activeCell="E8" sqref="E8"/>
      <pageMargins left="0" right="0" top="0" bottom="0" header="0" footer="0"/>
      <pageSetup orientation="portrait" r:id="rId20"/>
      <headerFooter alignWithMargins="0"/>
    </customSheetView>
  </customSheetViews>
  <mergeCells count="1">
    <mergeCell ref="A2:E2"/>
  </mergeCells>
  <phoneticPr fontId="27" type="noConversion"/>
  <pageMargins left="0.75" right="0.62" top="0.65" bottom="1" header="0.5" footer="0.5"/>
  <pageSetup orientation="portrait" r:id="rId21"/>
  <headerFooter alignWithMargins="0"/>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O77"/>
  <sheetViews>
    <sheetView showGridLines="0" showZeros="0" tabSelected="1" view="pageBreakPreview" topLeftCell="A34" zoomScaleNormal="100" zoomScaleSheetLayoutView="100" workbookViewId="0">
      <selection activeCell="D53" sqref="D53:F53"/>
    </sheetView>
  </sheetViews>
  <sheetFormatPr defaultColWidth="8" defaultRowHeight="16.5"/>
  <cols>
    <col min="1" max="1" width="9.375" style="198" customWidth="1"/>
    <col min="2" max="2" width="9.375" style="200" customWidth="1"/>
    <col min="3" max="3" width="12.875" style="198" customWidth="1"/>
    <col min="4" max="4" width="18.125" style="198" customWidth="1"/>
    <col min="5" max="5" width="11.125" style="198" customWidth="1"/>
    <col min="6" max="6" width="29.875" style="198" customWidth="1"/>
    <col min="7" max="8" width="8" style="198" customWidth="1"/>
    <col min="9" max="27" width="8" style="197" customWidth="1"/>
    <col min="28" max="28" width="17.5" style="197" customWidth="1"/>
    <col min="29" max="29" width="12.125" style="197" customWidth="1"/>
    <col min="30" max="30" width="8" style="195" customWidth="1"/>
    <col min="31" max="31" width="8" style="196" customWidth="1"/>
    <col min="32" max="32" width="12" style="196" customWidth="1"/>
    <col min="33" max="35" width="8" style="195" customWidth="1"/>
    <col min="36" max="36" width="9.125" style="195" customWidth="1"/>
    <col min="37" max="41" width="8" style="195" customWidth="1"/>
    <col min="42" max="16384" width="8" style="197"/>
  </cols>
  <sheetData>
    <row r="1" spans="1:36">
      <c r="A1" s="190" t="str">
        <f>Cover!B3</f>
        <v>SR-II/C&amp;M/WC-4528/2025</v>
      </c>
      <c r="B1" s="190"/>
      <c r="C1" s="191"/>
      <c r="D1" s="191"/>
      <c r="E1" s="191"/>
      <c r="F1" s="192" t="s">
        <v>177</v>
      </c>
      <c r="G1" s="193"/>
      <c r="H1" s="193"/>
      <c r="I1" s="194"/>
      <c r="J1" s="194"/>
      <c r="K1" s="194"/>
      <c r="L1" s="194"/>
      <c r="M1" s="194"/>
      <c r="N1" s="194"/>
      <c r="O1" s="194"/>
      <c r="P1" s="194"/>
      <c r="Q1" s="194"/>
      <c r="R1" s="194"/>
      <c r="S1" s="194"/>
      <c r="T1" s="194"/>
      <c r="U1" s="194"/>
      <c r="V1" s="194"/>
      <c r="W1" s="194"/>
      <c r="X1" s="194"/>
      <c r="Y1" s="194"/>
      <c r="Z1" s="194" t="str">
        <f>'Names of Bidder'!D6</f>
        <v>Sole Bidder</v>
      </c>
      <c r="AA1" s="194"/>
      <c r="AB1" s="194"/>
      <c r="AC1" s="194"/>
      <c r="AE1" s="196">
        <v>1</v>
      </c>
      <c r="AF1" s="196" t="s">
        <v>178</v>
      </c>
      <c r="AI1" s="196">
        <v>1</v>
      </c>
      <c r="AJ1" s="195" t="s">
        <v>179</v>
      </c>
    </row>
    <row r="2" spans="1:36">
      <c r="A2" s="193"/>
      <c r="B2" s="193"/>
      <c r="C2" s="193"/>
      <c r="D2" s="193"/>
      <c r="E2" s="193"/>
      <c r="F2" s="193"/>
      <c r="G2" s="193"/>
      <c r="H2" s="193"/>
      <c r="I2" s="194"/>
      <c r="J2" s="194"/>
      <c r="K2" s="194"/>
      <c r="L2" s="194"/>
      <c r="M2" s="194"/>
      <c r="N2" s="194"/>
      <c r="O2" s="194"/>
      <c r="P2" s="194"/>
      <c r="Q2" s="194"/>
      <c r="R2" s="194"/>
      <c r="S2" s="194"/>
      <c r="T2" s="194"/>
      <c r="U2" s="194"/>
      <c r="V2" s="194"/>
      <c r="W2" s="194"/>
      <c r="X2" s="194"/>
      <c r="Y2" s="194"/>
      <c r="Z2" s="194">
        <f>'Names of Bidder'!X6</f>
        <v>0</v>
      </c>
      <c r="AA2" s="194"/>
      <c r="AB2" s="194"/>
      <c r="AC2" s="194"/>
      <c r="AE2" s="196">
        <v>2</v>
      </c>
      <c r="AF2" s="196" t="s">
        <v>180</v>
      </c>
      <c r="AI2" s="196">
        <v>2</v>
      </c>
      <c r="AJ2" s="195" t="s">
        <v>181</v>
      </c>
    </row>
    <row r="3" spans="1:36">
      <c r="A3" s="532" t="s">
        <v>182</v>
      </c>
      <c r="B3" s="532"/>
      <c r="C3" s="532"/>
      <c r="D3" s="532"/>
      <c r="E3" s="532"/>
      <c r="F3" s="532"/>
      <c r="G3" s="193"/>
      <c r="H3" s="193"/>
      <c r="I3" s="194"/>
      <c r="J3" s="194"/>
      <c r="K3" s="194"/>
      <c r="L3" s="194"/>
      <c r="M3" s="194"/>
      <c r="N3" s="194"/>
      <c r="O3" s="194"/>
      <c r="P3" s="194"/>
      <c r="Q3" s="194"/>
      <c r="R3" s="194"/>
      <c r="S3" s="194"/>
      <c r="T3" s="194"/>
      <c r="U3" s="194"/>
      <c r="V3" s="194"/>
      <c r="W3" s="194"/>
      <c r="X3" s="194"/>
      <c r="Y3" s="194"/>
      <c r="Z3" s="194"/>
      <c r="AA3" s="194"/>
      <c r="AB3" s="194"/>
      <c r="AC3" s="194"/>
      <c r="AE3" s="196">
        <v>3</v>
      </c>
      <c r="AF3" s="196" t="s">
        <v>183</v>
      </c>
      <c r="AI3" s="196">
        <v>3</v>
      </c>
      <c r="AJ3" s="195" t="s">
        <v>184</v>
      </c>
    </row>
    <row r="4" spans="1:36">
      <c r="A4" s="199"/>
      <c r="B4" s="199"/>
      <c r="C4" s="199"/>
      <c r="D4" s="199"/>
      <c r="E4" s="199"/>
      <c r="F4" s="199"/>
      <c r="G4" s="193"/>
      <c r="H4" s="193"/>
      <c r="I4" s="194"/>
      <c r="J4" s="194"/>
      <c r="K4" s="194"/>
      <c r="L4" s="194"/>
      <c r="M4" s="194"/>
      <c r="N4" s="194"/>
      <c r="O4" s="194"/>
      <c r="P4" s="194"/>
      <c r="Q4" s="194"/>
      <c r="R4" s="194"/>
      <c r="S4" s="194"/>
      <c r="T4" s="194"/>
      <c r="U4" s="194"/>
      <c r="V4" s="194"/>
      <c r="W4" s="194"/>
      <c r="X4" s="194"/>
      <c r="Y4" s="194"/>
      <c r="Z4" s="194"/>
      <c r="AA4" s="194"/>
      <c r="AB4" s="194"/>
      <c r="AC4" s="194"/>
      <c r="AE4" s="196">
        <v>4</v>
      </c>
      <c r="AF4" s="196" t="s">
        <v>185</v>
      </c>
      <c r="AI4" s="196">
        <v>4</v>
      </c>
      <c r="AJ4" s="195" t="s">
        <v>186</v>
      </c>
    </row>
    <row r="5" spans="1:36">
      <c r="A5" s="209" t="s">
        <v>187</v>
      </c>
      <c r="B5" s="209"/>
      <c r="C5" s="533"/>
      <c r="D5" s="533"/>
      <c r="E5" s="533"/>
      <c r="F5" s="533"/>
      <c r="G5" s="193"/>
      <c r="H5" s="193"/>
      <c r="I5" s="194"/>
      <c r="J5" s="194"/>
      <c r="K5" s="194"/>
      <c r="L5" s="194"/>
      <c r="M5" s="194"/>
      <c r="N5" s="194"/>
      <c r="O5" s="194"/>
      <c r="P5" s="194"/>
      <c r="Q5" s="194"/>
      <c r="R5" s="194"/>
      <c r="S5" s="194"/>
      <c r="T5" s="194"/>
      <c r="U5" s="194"/>
      <c r="V5" s="194"/>
      <c r="W5" s="194"/>
      <c r="X5" s="194"/>
      <c r="Y5" s="194"/>
      <c r="Z5" s="194"/>
      <c r="AA5" s="194"/>
      <c r="AB5" s="194"/>
      <c r="AC5" s="194"/>
      <c r="AE5" s="196">
        <v>5</v>
      </c>
      <c r="AF5" s="196" t="s">
        <v>185</v>
      </c>
      <c r="AI5" s="196">
        <v>5</v>
      </c>
      <c r="AJ5" s="195" t="s">
        <v>188</v>
      </c>
    </row>
    <row r="6" spans="1:36">
      <c r="A6" s="209" t="s">
        <v>189</v>
      </c>
      <c r="B6" s="534"/>
      <c r="C6" s="534"/>
      <c r="D6" s="193"/>
      <c r="E6" s="193"/>
      <c r="F6" s="193"/>
      <c r="G6" s="193"/>
      <c r="H6" s="193"/>
      <c r="I6" s="194"/>
      <c r="J6" s="194"/>
      <c r="K6" s="194"/>
      <c r="L6" s="194"/>
      <c r="M6" s="194"/>
      <c r="N6" s="194"/>
      <c r="O6" s="194"/>
      <c r="P6" s="194"/>
      <c r="Q6" s="194"/>
      <c r="R6" s="194"/>
      <c r="S6" s="194"/>
      <c r="T6" s="194"/>
      <c r="U6" s="194"/>
      <c r="V6" s="194"/>
      <c r="W6" s="194"/>
      <c r="X6" s="194"/>
      <c r="Y6" s="194"/>
      <c r="Z6" s="194"/>
      <c r="AA6" s="194"/>
      <c r="AB6" s="194"/>
      <c r="AC6" s="194"/>
      <c r="AE6" s="196">
        <v>6</v>
      </c>
      <c r="AF6" s="196" t="s">
        <v>185</v>
      </c>
      <c r="AG6" s="201">
        <f>DAY(B6)</f>
        <v>0</v>
      </c>
      <c r="AI6" s="196">
        <v>6</v>
      </c>
      <c r="AJ6" s="195" t="s">
        <v>190</v>
      </c>
    </row>
    <row r="7" spans="1:36">
      <c r="A7" s="209"/>
      <c r="B7" s="401"/>
      <c r="C7" s="401"/>
      <c r="D7" s="193"/>
      <c r="E7" s="193"/>
      <c r="F7" s="193"/>
      <c r="G7" s="193"/>
      <c r="H7" s="193"/>
      <c r="I7" s="194"/>
      <c r="J7" s="194"/>
      <c r="K7" s="194"/>
      <c r="L7" s="194"/>
      <c r="M7" s="194"/>
      <c r="N7" s="194"/>
      <c r="O7" s="194"/>
      <c r="P7" s="194"/>
      <c r="Q7" s="194"/>
      <c r="R7" s="194"/>
      <c r="S7" s="194"/>
      <c r="T7" s="194"/>
      <c r="U7" s="194"/>
      <c r="V7" s="194"/>
      <c r="W7" s="194"/>
      <c r="X7" s="194"/>
      <c r="Y7" s="194"/>
      <c r="Z7" s="194"/>
      <c r="AA7" s="194"/>
      <c r="AB7" s="194"/>
      <c r="AC7" s="194"/>
      <c r="AE7" s="196">
        <v>7</v>
      </c>
      <c r="AF7" s="196" t="s">
        <v>185</v>
      </c>
      <c r="AG7" s="201">
        <f>MONTH(B6)</f>
        <v>1</v>
      </c>
      <c r="AI7" s="196">
        <v>7</v>
      </c>
      <c r="AJ7" s="195" t="s">
        <v>191</v>
      </c>
    </row>
    <row r="8" spans="1:36">
      <c r="A8" s="402" t="s">
        <v>83</v>
      </c>
      <c r="B8" s="202"/>
      <c r="C8" s="193"/>
      <c r="D8" s="193"/>
      <c r="E8" s="193"/>
      <c r="F8" s="203"/>
      <c r="G8" s="193"/>
      <c r="H8" s="193"/>
      <c r="I8" s="194"/>
      <c r="J8" s="194"/>
      <c r="K8" s="194"/>
      <c r="L8" s="194"/>
      <c r="M8" s="194"/>
      <c r="N8" s="194"/>
      <c r="O8" s="194"/>
      <c r="P8" s="194"/>
      <c r="Q8" s="194"/>
      <c r="R8" s="194"/>
      <c r="S8" s="194"/>
      <c r="T8" s="194"/>
      <c r="U8" s="194"/>
      <c r="V8" s="194"/>
      <c r="W8" s="194"/>
      <c r="X8" s="194"/>
      <c r="Y8" s="194"/>
      <c r="Z8" s="194"/>
      <c r="AA8" s="194"/>
      <c r="AB8" s="194"/>
      <c r="AC8" s="194"/>
      <c r="AE8" s="196">
        <v>8</v>
      </c>
      <c r="AF8" s="196" t="s">
        <v>185</v>
      </c>
      <c r="AG8" s="201" t="str">
        <f>LOOKUP(AG7,AI1:AI12,AJ1:AJ12)</f>
        <v>January</v>
      </c>
      <c r="AI8" s="196">
        <v>8</v>
      </c>
      <c r="AJ8" s="195" t="s">
        <v>192</v>
      </c>
    </row>
    <row r="9" spans="1:36">
      <c r="A9" s="403" t="s">
        <v>85</v>
      </c>
      <c r="B9" s="403"/>
      <c r="C9" s="193"/>
      <c r="D9" s="193"/>
      <c r="E9" s="193"/>
      <c r="F9" s="203"/>
      <c r="G9" s="193"/>
      <c r="H9" s="193"/>
      <c r="I9" s="194"/>
      <c r="J9" s="194"/>
      <c r="K9" s="194"/>
      <c r="L9" s="194"/>
      <c r="M9" s="194"/>
      <c r="N9" s="194"/>
      <c r="O9" s="194"/>
      <c r="P9" s="194"/>
      <c r="Q9" s="194"/>
      <c r="R9" s="194"/>
      <c r="S9" s="194"/>
      <c r="T9" s="194"/>
      <c r="U9" s="194"/>
      <c r="V9" s="194"/>
      <c r="W9" s="194"/>
      <c r="X9" s="194"/>
      <c r="Y9" s="194"/>
      <c r="Z9" s="194"/>
      <c r="AA9" s="194"/>
      <c r="AB9" s="194"/>
      <c r="AC9" s="194"/>
      <c r="AE9" s="196">
        <v>9</v>
      </c>
      <c r="AF9" s="196" t="s">
        <v>185</v>
      </c>
      <c r="AG9" s="201">
        <f>YEAR(B6)</f>
        <v>1900</v>
      </c>
      <c r="AI9" s="196">
        <v>9</v>
      </c>
      <c r="AJ9" s="195" t="s">
        <v>193</v>
      </c>
    </row>
    <row r="10" spans="1:36">
      <c r="A10" s="403" t="s">
        <v>88</v>
      </c>
      <c r="B10" s="403"/>
      <c r="C10" s="193"/>
      <c r="D10" s="193"/>
      <c r="E10" s="193"/>
      <c r="F10" s="203"/>
      <c r="G10" s="193"/>
      <c r="H10" s="193"/>
      <c r="I10" s="194"/>
      <c r="J10" s="194"/>
      <c r="K10" s="194"/>
      <c r="L10" s="194"/>
      <c r="M10" s="194"/>
      <c r="N10" s="194"/>
      <c r="O10" s="194"/>
      <c r="P10" s="194"/>
      <c r="Q10" s="194"/>
      <c r="R10" s="194"/>
      <c r="S10" s="194"/>
      <c r="T10" s="194"/>
      <c r="U10" s="194"/>
      <c r="V10" s="194"/>
      <c r="W10" s="194"/>
      <c r="X10" s="194"/>
      <c r="Y10" s="194"/>
      <c r="Z10" s="194"/>
      <c r="AA10" s="194"/>
      <c r="AB10" s="194"/>
      <c r="AC10" s="194"/>
      <c r="AE10" s="196">
        <v>10</v>
      </c>
      <c r="AF10" s="196" t="s">
        <v>185</v>
      </c>
      <c r="AI10" s="196">
        <v>10</v>
      </c>
      <c r="AJ10" s="195" t="s">
        <v>194</v>
      </c>
    </row>
    <row r="11" spans="1:36">
      <c r="A11" s="403" t="s">
        <v>90</v>
      </c>
      <c r="B11" s="403"/>
      <c r="C11" s="193"/>
      <c r="D11" s="193"/>
      <c r="E11" s="193"/>
      <c r="F11" s="203"/>
      <c r="G11" s="193"/>
      <c r="H11" s="193"/>
      <c r="I11" s="194"/>
      <c r="J11" s="194"/>
      <c r="K11" s="194"/>
      <c r="L11" s="194"/>
      <c r="M11" s="194"/>
      <c r="N11" s="194"/>
      <c r="O11" s="194"/>
      <c r="P11" s="194"/>
      <c r="Q11" s="194"/>
      <c r="R11" s="194"/>
      <c r="S11" s="194"/>
      <c r="T11" s="194"/>
      <c r="U11" s="194"/>
      <c r="V11" s="194"/>
      <c r="W11" s="194"/>
      <c r="X11" s="194"/>
      <c r="Y11" s="194"/>
      <c r="Z11" s="194"/>
      <c r="AA11" s="194"/>
      <c r="AB11" s="194"/>
      <c r="AC11" s="194"/>
      <c r="AE11" s="196">
        <v>11</v>
      </c>
      <c r="AF11" s="196" t="s">
        <v>185</v>
      </c>
      <c r="AI11" s="196">
        <v>11</v>
      </c>
      <c r="AJ11" s="195" t="s">
        <v>195</v>
      </c>
    </row>
    <row r="12" spans="1:36">
      <c r="A12" s="403" t="s">
        <v>91</v>
      </c>
      <c r="B12" s="403"/>
      <c r="C12" s="193"/>
      <c r="D12" s="193"/>
      <c r="E12" s="193"/>
      <c r="F12" s="203"/>
      <c r="G12" s="193"/>
      <c r="H12" s="193"/>
      <c r="I12" s="194"/>
      <c r="J12" s="194"/>
      <c r="K12" s="194"/>
      <c r="L12" s="194"/>
      <c r="M12" s="194"/>
      <c r="N12" s="194"/>
      <c r="O12" s="194"/>
      <c r="P12" s="194"/>
      <c r="Q12" s="194"/>
      <c r="R12" s="194"/>
      <c r="S12" s="194"/>
      <c r="T12" s="194"/>
      <c r="U12" s="194"/>
      <c r="V12" s="194"/>
      <c r="W12" s="194"/>
      <c r="X12" s="194"/>
      <c r="Y12" s="194"/>
      <c r="Z12" s="194"/>
      <c r="AA12" s="194"/>
      <c r="AB12" s="194"/>
      <c r="AC12" s="194"/>
      <c r="AE12" s="196">
        <v>12</v>
      </c>
      <c r="AF12" s="196" t="s">
        <v>185</v>
      </c>
      <c r="AI12" s="196">
        <v>12</v>
      </c>
      <c r="AJ12" s="195" t="s">
        <v>196</v>
      </c>
    </row>
    <row r="13" spans="1:36">
      <c r="A13" s="403" t="s">
        <v>93</v>
      </c>
      <c r="B13" s="403"/>
      <c r="C13" s="193"/>
      <c r="D13" s="193"/>
      <c r="E13" s="193"/>
      <c r="F13" s="203"/>
      <c r="G13" s="193"/>
      <c r="H13" s="193"/>
      <c r="I13" s="194"/>
      <c r="J13" s="194"/>
      <c r="K13" s="194"/>
      <c r="L13" s="194"/>
      <c r="M13" s="194"/>
      <c r="N13" s="194"/>
      <c r="O13" s="194"/>
      <c r="P13" s="194"/>
      <c r="Q13" s="194"/>
      <c r="R13" s="194"/>
      <c r="S13" s="194"/>
      <c r="T13" s="194"/>
      <c r="U13" s="194"/>
      <c r="V13" s="194"/>
      <c r="W13" s="194"/>
      <c r="X13" s="194"/>
      <c r="Y13" s="194"/>
      <c r="Z13" s="194"/>
      <c r="AA13" s="194"/>
      <c r="AB13" s="194"/>
      <c r="AC13" s="194"/>
      <c r="AE13" s="196">
        <v>13</v>
      </c>
      <c r="AF13" s="196" t="s">
        <v>185</v>
      </c>
    </row>
    <row r="14" spans="1:36" ht="22.5" customHeight="1">
      <c r="A14" s="209"/>
      <c r="B14" s="209"/>
      <c r="C14" s="193"/>
      <c r="D14" s="193"/>
      <c r="E14" s="193"/>
      <c r="F14" s="203"/>
      <c r="G14" s="193"/>
      <c r="H14" s="193"/>
      <c r="I14" s="194"/>
      <c r="J14" s="194"/>
      <c r="K14" s="194"/>
      <c r="L14" s="194"/>
      <c r="M14" s="194"/>
      <c r="N14" s="194"/>
      <c r="O14" s="194"/>
      <c r="P14" s="194"/>
      <c r="Q14" s="194"/>
      <c r="R14" s="194"/>
      <c r="S14" s="194"/>
      <c r="T14" s="194"/>
      <c r="U14" s="194"/>
      <c r="V14" s="194"/>
      <c r="W14" s="194"/>
      <c r="X14" s="194"/>
      <c r="Y14" s="194"/>
      <c r="Z14" s="194"/>
      <c r="AA14" s="194"/>
      <c r="AB14" s="194"/>
      <c r="AC14" s="194"/>
      <c r="AE14" s="196">
        <v>14</v>
      </c>
      <c r="AF14" s="196" t="s">
        <v>185</v>
      </c>
    </row>
    <row r="15" spans="1:36" ht="84" customHeight="1">
      <c r="A15" s="404" t="s">
        <v>197</v>
      </c>
      <c r="B15" s="405"/>
      <c r="C15" s="535" t="str">
        <f>Cover!B2</f>
        <v>Engagement of comprehensive architectural and structural consultant for construction of office building cum transit camp at Chennai under SR-II region of POWERGRID</v>
      </c>
      <c r="D15" s="535"/>
      <c r="E15" s="535"/>
      <c r="F15" s="535"/>
      <c r="G15" s="193"/>
      <c r="H15" s="193"/>
      <c r="I15" s="194"/>
      <c r="J15" s="194"/>
      <c r="K15" s="194"/>
      <c r="L15" s="194"/>
      <c r="M15" s="194"/>
      <c r="N15" s="194"/>
      <c r="O15" s="194"/>
      <c r="P15" s="194"/>
      <c r="Q15" s="194"/>
      <c r="R15" s="194"/>
      <c r="S15" s="194"/>
      <c r="T15" s="194"/>
      <c r="U15" s="194"/>
      <c r="V15" s="194"/>
      <c r="W15" s="194"/>
      <c r="X15" s="194"/>
      <c r="Y15" s="194"/>
      <c r="Z15" s="194"/>
      <c r="AA15" s="194"/>
      <c r="AB15" s="194"/>
      <c r="AC15" s="194"/>
      <c r="AE15" s="196">
        <v>15</v>
      </c>
      <c r="AF15" s="196" t="s">
        <v>185</v>
      </c>
    </row>
    <row r="16" spans="1:36" ht="27.75" customHeight="1">
      <c r="A16" s="193" t="s">
        <v>198</v>
      </c>
      <c r="B16" s="193"/>
      <c r="C16" s="203"/>
      <c r="D16" s="203"/>
      <c r="E16" s="203"/>
      <c r="F16" s="203"/>
      <c r="G16" s="193"/>
      <c r="H16" s="193"/>
      <c r="I16" s="194"/>
      <c r="J16" s="194"/>
      <c r="K16" s="194"/>
      <c r="L16" s="194"/>
      <c r="M16" s="194"/>
      <c r="N16" s="194"/>
      <c r="O16" s="194"/>
      <c r="P16" s="194"/>
      <c r="Q16" s="194"/>
      <c r="R16" s="194"/>
      <c r="S16" s="194"/>
      <c r="T16" s="194"/>
      <c r="U16" s="194"/>
      <c r="V16" s="194"/>
      <c r="W16" s="194"/>
      <c r="X16" s="194"/>
      <c r="Y16" s="194"/>
      <c r="Z16" s="194"/>
      <c r="AA16" s="194"/>
      <c r="AB16" s="194"/>
      <c r="AC16" s="194"/>
      <c r="AE16" s="196">
        <v>16</v>
      </c>
      <c r="AF16" s="196" t="s">
        <v>185</v>
      </c>
    </row>
    <row r="17" spans="1:41" ht="100.5" customHeight="1">
      <c r="A17" s="405">
        <v>1</v>
      </c>
      <c r="B17" s="518" t="str">
        <f>Z17 &amp;AB17 &amp; AC17 &amp; AA17</f>
        <v>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as may be determined in accordance with the terms and conditions of the Bidding Documents.</v>
      </c>
      <c r="C17" s="518"/>
      <c r="D17" s="518"/>
      <c r="E17" s="518"/>
      <c r="F17" s="518"/>
      <c r="G17" s="193"/>
      <c r="H17" s="193"/>
      <c r="I17" s="194"/>
      <c r="J17" s="194"/>
      <c r="K17" s="194"/>
      <c r="L17" s="194"/>
      <c r="M17" s="194"/>
      <c r="N17" s="194"/>
      <c r="O17" s="194"/>
      <c r="P17" s="194"/>
      <c r="Q17" s="194"/>
      <c r="R17" s="194"/>
      <c r="S17" s="194"/>
      <c r="T17" s="194"/>
      <c r="U17" s="194"/>
      <c r="V17" s="194"/>
      <c r="W17" s="194"/>
      <c r="X17" s="194"/>
      <c r="Y17" s="194"/>
      <c r="Z17" s="326" t="s">
        <v>199</v>
      </c>
      <c r="AA17" s="321" t="s">
        <v>200</v>
      </c>
      <c r="AB17" s="204"/>
      <c r="AC17" s="205"/>
      <c r="AE17" s="196">
        <v>17</v>
      </c>
      <c r="AF17" s="196" t="s">
        <v>185</v>
      </c>
    </row>
    <row r="18" spans="1:41" ht="39" customHeight="1">
      <c r="A18" s="193"/>
      <c r="B18" s="536" t="s">
        <v>201</v>
      </c>
      <c r="C18" s="536"/>
      <c r="D18" s="536"/>
      <c r="E18" s="536"/>
      <c r="F18" s="536"/>
      <c r="G18" s="193"/>
      <c r="H18" s="193"/>
      <c r="I18" s="194"/>
      <c r="J18" s="194"/>
      <c r="K18" s="194"/>
      <c r="L18" s="194"/>
      <c r="M18" s="194"/>
      <c r="N18" s="194"/>
      <c r="O18" s="194"/>
      <c r="P18" s="194"/>
      <c r="Q18" s="194"/>
      <c r="R18" s="194"/>
      <c r="S18" s="194"/>
      <c r="T18" s="194"/>
      <c r="U18" s="194"/>
      <c r="V18" s="194"/>
      <c r="W18" s="194"/>
      <c r="X18" s="194"/>
      <c r="Y18" s="194"/>
      <c r="Z18" s="194"/>
      <c r="AA18" s="194"/>
      <c r="AB18" s="194"/>
      <c r="AC18" s="194"/>
      <c r="AE18" s="196">
        <v>18</v>
      </c>
      <c r="AF18" s="196" t="s">
        <v>185</v>
      </c>
    </row>
    <row r="19" spans="1:41" s="198" customFormat="1" ht="27.75" customHeight="1">
      <c r="A19" s="406">
        <v>2</v>
      </c>
      <c r="B19" s="531" t="s">
        <v>202</v>
      </c>
      <c r="C19" s="531"/>
      <c r="D19" s="531"/>
      <c r="E19" s="531"/>
      <c r="F19" s="531"/>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206"/>
      <c r="AE19" s="196">
        <v>19</v>
      </c>
      <c r="AF19" s="196" t="s">
        <v>185</v>
      </c>
      <c r="AG19" s="206"/>
      <c r="AH19" s="206"/>
      <c r="AI19" s="206"/>
      <c r="AJ19" s="206"/>
      <c r="AK19" s="206"/>
      <c r="AL19" s="206"/>
      <c r="AM19" s="206"/>
      <c r="AN19" s="206"/>
      <c r="AO19" s="206"/>
    </row>
    <row r="20" spans="1:41" ht="39.75" customHeight="1">
      <c r="A20" s="405">
        <v>2.1</v>
      </c>
      <c r="B20" s="518" t="s">
        <v>203</v>
      </c>
      <c r="C20" s="518"/>
      <c r="D20" s="518"/>
      <c r="E20" s="518"/>
      <c r="F20" s="518"/>
      <c r="G20" s="193"/>
      <c r="H20" s="193"/>
      <c r="I20" s="194"/>
      <c r="J20" s="194"/>
      <c r="K20" s="194"/>
      <c r="L20" s="194"/>
      <c r="M20" s="194"/>
      <c r="N20" s="194"/>
      <c r="O20" s="194"/>
      <c r="P20" s="194"/>
      <c r="Q20" s="194"/>
      <c r="R20" s="194"/>
      <c r="S20" s="194"/>
      <c r="T20" s="194"/>
      <c r="U20" s="194"/>
      <c r="V20" s="194"/>
      <c r="W20" s="194"/>
      <c r="X20" s="194"/>
      <c r="Y20" s="194"/>
      <c r="Z20" s="194"/>
      <c r="AA20" s="194"/>
      <c r="AB20" s="194"/>
      <c r="AC20" s="194"/>
      <c r="AE20" s="196">
        <v>20</v>
      </c>
      <c r="AF20" s="196" t="s">
        <v>185</v>
      </c>
    </row>
    <row r="21" spans="1:41" ht="36.75" customHeight="1">
      <c r="A21" s="193"/>
      <c r="B21" s="515" t="s">
        <v>204</v>
      </c>
      <c r="C21" s="515"/>
      <c r="D21" s="517" t="s">
        <v>205</v>
      </c>
      <c r="E21" s="518"/>
      <c r="F21" s="518"/>
      <c r="G21" s="193"/>
      <c r="H21" s="193"/>
      <c r="I21" s="194"/>
      <c r="J21" s="194"/>
      <c r="K21" s="194"/>
      <c r="L21" s="194"/>
      <c r="M21" s="194"/>
      <c r="N21" s="194"/>
      <c r="O21" s="194"/>
      <c r="P21" s="194"/>
      <c r="Q21" s="194"/>
      <c r="R21" s="194"/>
      <c r="S21" s="194"/>
      <c r="T21" s="194"/>
      <c r="U21" s="194"/>
      <c r="V21" s="194"/>
      <c r="W21" s="194"/>
      <c r="X21" s="194"/>
      <c r="Y21" s="194"/>
      <c r="Z21" s="194"/>
      <c r="AA21" s="194"/>
      <c r="AB21" s="194"/>
      <c r="AC21" s="194"/>
      <c r="AE21" s="196">
        <v>21</v>
      </c>
      <c r="AF21" s="196" t="s">
        <v>178</v>
      </c>
    </row>
    <row r="22" spans="1:41" ht="33" hidden="1" customHeight="1">
      <c r="A22" s="193"/>
      <c r="B22" s="515" t="s">
        <v>206</v>
      </c>
      <c r="C22" s="515"/>
      <c r="D22" s="322" t="s">
        <v>207</v>
      </c>
      <c r="E22" s="404"/>
      <c r="F22" s="404"/>
      <c r="G22" s="193"/>
      <c r="H22" s="193"/>
      <c r="I22" s="194"/>
      <c r="J22" s="194"/>
      <c r="K22" s="194"/>
      <c r="L22" s="194"/>
      <c r="M22" s="194"/>
      <c r="N22" s="194"/>
      <c r="O22" s="194"/>
      <c r="P22" s="194"/>
      <c r="Q22" s="194"/>
      <c r="R22" s="194"/>
      <c r="S22" s="194"/>
      <c r="T22" s="194"/>
      <c r="U22" s="194"/>
      <c r="V22" s="194"/>
      <c r="W22" s="194"/>
      <c r="X22" s="194"/>
      <c r="Y22" s="194"/>
      <c r="Z22" s="194"/>
      <c r="AA22" s="194"/>
      <c r="AB22" s="194"/>
      <c r="AC22" s="194"/>
      <c r="AE22" s="196">
        <v>22</v>
      </c>
      <c r="AF22" s="196" t="s">
        <v>185</v>
      </c>
    </row>
    <row r="23" spans="1:41" ht="27.95" hidden="1" customHeight="1">
      <c r="A23" s="193"/>
      <c r="B23" s="516" t="s">
        <v>208</v>
      </c>
      <c r="C23" s="515"/>
      <c r="D23" s="404" t="s">
        <v>209</v>
      </c>
      <c r="E23" s="404"/>
      <c r="F23" s="404"/>
      <c r="G23" s="193"/>
      <c r="H23" s="193"/>
      <c r="I23" s="194"/>
      <c r="J23" s="194"/>
      <c r="K23" s="194"/>
      <c r="L23" s="194"/>
      <c r="M23" s="194"/>
      <c r="N23" s="194"/>
      <c r="O23" s="194"/>
      <c r="P23" s="194"/>
      <c r="Q23" s="194"/>
      <c r="R23" s="194"/>
      <c r="S23" s="194"/>
      <c r="T23" s="194"/>
      <c r="U23" s="194"/>
      <c r="V23" s="194"/>
      <c r="W23" s="194"/>
      <c r="X23" s="194"/>
      <c r="Y23" s="194"/>
      <c r="Z23" s="194"/>
      <c r="AA23" s="194"/>
      <c r="AB23" s="194"/>
      <c r="AC23" s="194"/>
      <c r="AE23" s="196">
        <v>24</v>
      </c>
      <c r="AF23" s="196" t="s">
        <v>185</v>
      </c>
    </row>
    <row r="24" spans="1:41" ht="27.95" customHeight="1">
      <c r="A24" s="193"/>
      <c r="B24" s="515" t="s">
        <v>210</v>
      </c>
      <c r="C24" s="515"/>
      <c r="D24" s="404" t="s">
        <v>211</v>
      </c>
      <c r="E24" s="404"/>
      <c r="F24" s="404"/>
      <c r="G24" s="193"/>
      <c r="H24" s="193"/>
      <c r="I24" s="194"/>
      <c r="J24" s="194"/>
      <c r="K24" s="194"/>
      <c r="L24" s="194"/>
      <c r="M24" s="194"/>
      <c r="N24" s="194"/>
      <c r="O24" s="194"/>
      <c r="P24" s="194"/>
      <c r="Q24" s="194"/>
      <c r="R24" s="194"/>
      <c r="S24" s="194"/>
      <c r="T24" s="194"/>
      <c r="U24" s="194"/>
      <c r="V24" s="194"/>
      <c r="W24" s="194"/>
      <c r="X24" s="194"/>
      <c r="Y24" s="194"/>
      <c r="Z24" s="194"/>
      <c r="AA24" s="194"/>
      <c r="AB24" s="194"/>
      <c r="AC24" s="194"/>
      <c r="AE24" s="196">
        <v>25</v>
      </c>
      <c r="AF24" s="196" t="s">
        <v>185</v>
      </c>
    </row>
    <row r="25" spans="1:41" ht="27.95" customHeight="1">
      <c r="A25" s="193"/>
      <c r="B25" s="515" t="s">
        <v>212</v>
      </c>
      <c r="C25" s="515"/>
      <c r="D25" s="404" t="s">
        <v>213</v>
      </c>
      <c r="E25" s="404"/>
      <c r="F25" s="404"/>
      <c r="G25" s="193"/>
      <c r="H25" s="193"/>
      <c r="I25" s="194"/>
      <c r="J25" s="194"/>
      <c r="K25" s="194"/>
      <c r="L25" s="194"/>
      <c r="M25" s="194"/>
      <c r="N25" s="194"/>
      <c r="O25" s="194"/>
      <c r="P25" s="194"/>
      <c r="Q25" s="194"/>
      <c r="R25" s="194"/>
      <c r="S25" s="194"/>
      <c r="T25" s="194"/>
      <c r="U25" s="194"/>
      <c r="V25" s="194"/>
      <c r="W25" s="194"/>
      <c r="X25" s="194"/>
      <c r="Y25" s="194"/>
      <c r="Z25" s="194"/>
      <c r="AA25" s="194"/>
      <c r="AB25" s="194"/>
      <c r="AC25" s="194"/>
      <c r="AE25" s="196">
        <v>26</v>
      </c>
      <c r="AF25" s="196" t="s">
        <v>185</v>
      </c>
    </row>
    <row r="26" spans="1:41" ht="27.95" hidden="1" customHeight="1">
      <c r="A26" s="193"/>
      <c r="B26" s="515" t="s">
        <v>214</v>
      </c>
      <c r="C26" s="515"/>
      <c r="D26" s="404" t="s">
        <v>215</v>
      </c>
      <c r="E26" s="404"/>
      <c r="F26" s="404"/>
      <c r="G26" s="193"/>
      <c r="H26" s="193"/>
      <c r="I26" s="194"/>
      <c r="J26" s="194"/>
      <c r="K26" s="194"/>
      <c r="L26" s="194"/>
      <c r="M26" s="194"/>
      <c r="N26" s="194"/>
      <c r="O26" s="194"/>
      <c r="P26" s="194"/>
      <c r="Q26" s="194"/>
      <c r="R26" s="194"/>
      <c r="S26" s="194"/>
      <c r="T26" s="194"/>
      <c r="U26" s="194"/>
      <c r="V26" s="194"/>
      <c r="W26" s="194"/>
      <c r="X26" s="194"/>
      <c r="Y26" s="194"/>
      <c r="Z26" s="194"/>
      <c r="AA26" s="194"/>
      <c r="AB26" s="194"/>
      <c r="AC26" s="194"/>
      <c r="AE26" s="196">
        <v>27</v>
      </c>
      <c r="AF26" s="196" t="s">
        <v>185</v>
      </c>
    </row>
    <row r="27" spans="1:41" ht="87" customHeight="1">
      <c r="A27" s="407">
        <v>2.2000000000000002</v>
      </c>
      <c r="B27" s="518" t="s">
        <v>216</v>
      </c>
      <c r="C27" s="518"/>
      <c r="D27" s="518"/>
      <c r="E27" s="518"/>
      <c r="F27" s="518"/>
      <c r="G27" s="193"/>
      <c r="H27" s="193"/>
      <c r="I27" s="194"/>
      <c r="J27" s="194"/>
      <c r="K27" s="194"/>
      <c r="L27" s="194"/>
      <c r="M27" s="194"/>
      <c r="N27" s="194"/>
      <c r="O27" s="194"/>
      <c r="P27" s="194"/>
      <c r="Q27" s="194"/>
      <c r="R27" s="194"/>
      <c r="S27" s="194"/>
      <c r="T27" s="194"/>
      <c r="U27" s="194"/>
      <c r="V27" s="194"/>
      <c r="W27" s="194"/>
      <c r="X27" s="194"/>
      <c r="Y27" s="194"/>
      <c r="Z27" s="194"/>
      <c r="AA27" s="194"/>
      <c r="AB27" s="194"/>
      <c r="AC27" s="194"/>
      <c r="AE27" s="196">
        <v>28</v>
      </c>
      <c r="AF27" s="196" t="s">
        <v>185</v>
      </c>
    </row>
    <row r="28" spans="1:41" ht="52.5" customHeight="1">
      <c r="A28" s="407">
        <v>2.2999999999999998</v>
      </c>
      <c r="B28" s="517" t="s">
        <v>217</v>
      </c>
      <c r="C28" s="518"/>
      <c r="D28" s="518"/>
      <c r="E28" s="518"/>
      <c r="F28" s="518"/>
      <c r="G28" s="193"/>
      <c r="H28" s="193"/>
      <c r="I28" s="194"/>
      <c r="J28" s="194"/>
      <c r="K28" s="194"/>
      <c r="L28" s="194"/>
      <c r="M28" s="194"/>
      <c r="N28" s="194"/>
      <c r="O28" s="194"/>
      <c r="P28" s="194"/>
      <c r="Q28" s="194"/>
      <c r="R28" s="194"/>
      <c r="S28" s="194"/>
      <c r="T28" s="194"/>
      <c r="U28" s="194"/>
      <c r="V28" s="194"/>
      <c r="W28" s="194"/>
      <c r="X28" s="194"/>
      <c r="Y28" s="194"/>
      <c r="Z28" s="194"/>
      <c r="AA28" s="194"/>
      <c r="AB28" s="194"/>
      <c r="AC28" s="194"/>
      <c r="AE28" s="196">
        <v>29</v>
      </c>
      <c r="AF28" s="196" t="s">
        <v>185</v>
      </c>
    </row>
    <row r="29" spans="1:41" ht="146.25" customHeight="1">
      <c r="A29" s="407">
        <v>2.4</v>
      </c>
      <c r="B29" s="518" t="s">
        <v>218</v>
      </c>
      <c r="C29" s="518"/>
      <c r="D29" s="518"/>
      <c r="E29" s="518"/>
      <c r="F29" s="518"/>
      <c r="G29" s="193"/>
      <c r="H29" s="193"/>
      <c r="I29" s="194"/>
      <c r="J29" s="194"/>
      <c r="K29" s="194"/>
      <c r="L29" s="194"/>
      <c r="M29" s="194"/>
      <c r="N29" s="194"/>
      <c r="O29" s="194"/>
      <c r="P29" s="194"/>
      <c r="Q29" s="194"/>
      <c r="R29" s="194"/>
      <c r="S29" s="194"/>
      <c r="T29" s="194"/>
      <c r="U29" s="194"/>
      <c r="V29" s="194"/>
      <c r="W29" s="194"/>
      <c r="X29" s="194"/>
      <c r="Y29" s="194"/>
      <c r="Z29" s="194"/>
      <c r="AA29" s="194"/>
      <c r="AB29" s="194"/>
      <c r="AC29" s="194"/>
      <c r="AE29" s="196">
        <v>30</v>
      </c>
      <c r="AF29" s="196" t="s">
        <v>185</v>
      </c>
    </row>
    <row r="30" spans="1:41" ht="72.75" customHeight="1">
      <c r="A30" s="407">
        <v>2.5</v>
      </c>
      <c r="B30" s="518" t="s">
        <v>219</v>
      </c>
      <c r="C30" s="518"/>
      <c r="D30" s="518"/>
      <c r="E30" s="518"/>
      <c r="F30" s="518"/>
      <c r="G30" s="193"/>
      <c r="H30" s="193"/>
      <c r="I30" s="194"/>
      <c r="J30" s="194"/>
      <c r="K30" s="194"/>
      <c r="L30" s="194"/>
      <c r="M30" s="194"/>
      <c r="N30" s="194"/>
      <c r="O30" s="194"/>
      <c r="P30" s="194"/>
      <c r="Q30" s="194"/>
      <c r="R30" s="194"/>
      <c r="S30" s="194"/>
      <c r="T30" s="194"/>
      <c r="U30" s="194"/>
      <c r="V30" s="194"/>
      <c r="W30" s="194"/>
      <c r="X30" s="194"/>
      <c r="Y30" s="194"/>
      <c r="Z30" s="194"/>
      <c r="AA30" s="194"/>
      <c r="AB30" s="194"/>
      <c r="AC30" s="194"/>
      <c r="AE30" s="196">
        <v>31</v>
      </c>
      <c r="AF30" s="196" t="s">
        <v>178</v>
      </c>
    </row>
    <row r="31" spans="1:41" ht="69.75" customHeight="1">
      <c r="A31" s="405">
        <v>3</v>
      </c>
      <c r="B31" s="518" t="s">
        <v>220</v>
      </c>
      <c r="C31" s="518"/>
      <c r="D31" s="518"/>
      <c r="E31" s="518"/>
      <c r="F31" s="518"/>
      <c r="G31" s="193"/>
      <c r="H31" s="193"/>
      <c r="I31" s="194"/>
      <c r="J31" s="194"/>
      <c r="K31" s="194"/>
      <c r="L31" s="194"/>
      <c r="M31" s="194"/>
      <c r="N31" s="194"/>
      <c r="O31" s="194"/>
      <c r="P31" s="194"/>
      <c r="Q31" s="194"/>
      <c r="R31" s="194"/>
      <c r="S31" s="194"/>
      <c r="T31" s="194"/>
      <c r="U31" s="194"/>
      <c r="V31" s="194"/>
      <c r="W31" s="194"/>
      <c r="X31" s="194"/>
      <c r="Y31" s="194"/>
      <c r="Z31" s="194"/>
      <c r="AA31" s="194"/>
      <c r="AB31" s="194"/>
      <c r="AC31" s="194"/>
    </row>
    <row r="32" spans="1:41" ht="70.5" customHeight="1">
      <c r="A32" s="405">
        <v>3.1</v>
      </c>
      <c r="B32" s="519" t="s">
        <v>221</v>
      </c>
      <c r="C32" s="519"/>
      <c r="D32" s="519"/>
      <c r="E32" s="519"/>
      <c r="F32" s="519"/>
      <c r="G32" s="193"/>
      <c r="H32" s="193"/>
      <c r="I32" s="194"/>
      <c r="J32" s="194"/>
      <c r="K32" s="194"/>
      <c r="L32" s="194"/>
      <c r="M32" s="194"/>
      <c r="N32" s="194"/>
      <c r="O32" s="194"/>
      <c r="P32" s="194"/>
      <c r="Q32" s="194"/>
      <c r="R32" s="194"/>
      <c r="S32" s="194"/>
      <c r="T32" s="194"/>
      <c r="U32" s="194"/>
      <c r="V32" s="194"/>
      <c r="W32" s="194"/>
      <c r="X32" s="194"/>
      <c r="Y32" s="194"/>
      <c r="Z32" s="194"/>
      <c r="AA32" s="194"/>
      <c r="AB32" s="194"/>
      <c r="AC32" s="194"/>
    </row>
    <row r="33" spans="1:29" ht="75" customHeight="1">
      <c r="A33" s="407">
        <v>3.2</v>
      </c>
      <c r="B33" s="517" t="s">
        <v>222</v>
      </c>
      <c r="C33" s="518"/>
      <c r="D33" s="518"/>
      <c r="E33" s="518"/>
      <c r="F33" s="518"/>
      <c r="G33" s="193"/>
      <c r="H33" s="193"/>
      <c r="I33" s="194"/>
      <c r="J33" s="194"/>
      <c r="K33" s="194"/>
      <c r="L33" s="194"/>
      <c r="M33" s="194"/>
      <c r="N33" s="194"/>
      <c r="O33" s="194"/>
      <c r="P33" s="194"/>
      <c r="Q33" s="194"/>
      <c r="R33" s="194"/>
      <c r="S33" s="194"/>
      <c r="T33" s="194"/>
      <c r="U33" s="194"/>
      <c r="V33" s="194"/>
      <c r="W33" s="194"/>
      <c r="X33" s="194"/>
      <c r="Y33" s="194"/>
      <c r="Z33" s="194"/>
      <c r="AA33" s="194"/>
      <c r="AB33" s="194"/>
      <c r="AC33" s="194"/>
    </row>
    <row r="34" spans="1:29" ht="19.5" customHeight="1">
      <c r="A34" s="407"/>
      <c r="B34" s="518"/>
      <c r="C34" s="518"/>
      <c r="D34" s="518"/>
      <c r="E34" s="518"/>
      <c r="F34" s="518"/>
      <c r="G34" s="193"/>
      <c r="H34" s="193"/>
      <c r="I34" s="194"/>
      <c r="J34" s="194"/>
      <c r="K34" s="194"/>
      <c r="L34" s="194"/>
      <c r="M34" s="194"/>
      <c r="N34" s="194"/>
      <c r="O34" s="194"/>
      <c r="P34" s="194"/>
      <c r="Q34" s="194"/>
      <c r="R34" s="194"/>
      <c r="S34" s="194"/>
      <c r="T34" s="194"/>
      <c r="U34" s="194"/>
      <c r="V34" s="194"/>
      <c r="W34" s="194"/>
      <c r="X34" s="194"/>
      <c r="Y34" s="194"/>
      <c r="Z34" s="194"/>
      <c r="AA34" s="194"/>
      <c r="AB34" s="194"/>
      <c r="AC34" s="194"/>
    </row>
    <row r="35" spans="1:29" ht="49.5" customHeight="1">
      <c r="A35" s="407">
        <v>3.3</v>
      </c>
      <c r="B35" s="517" t="s">
        <v>223</v>
      </c>
      <c r="C35" s="518"/>
      <c r="D35" s="518"/>
      <c r="E35" s="518"/>
      <c r="F35" s="518"/>
      <c r="G35" s="193"/>
      <c r="H35" s="193"/>
      <c r="I35" s="194"/>
      <c r="J35" s="194"/>
      <c r="K35" s="194"/>
      <c r="L35" s="194"/>
      <c r="M35" s="194"/>
      <c r="N35" s="194"/>
      <c r="O35" s="194"/>
      <c r="P35" s="194"/>
      <c r="Q35" s="194"/>
      <c r="R35" s="194"/>
      <c r="S35" s="194"/>
      <c r="T35" s="194"/>
      <c r="U35" s="194"/>
      <c r="V35" s="194"/>
      <c r="W35" s="194"/>
      <c r="X35" s="194"/>
      <c r="Y35" s="194"/>
      <c r="Z35" s="194"/>
      <c r="AA35" s="194"/>
      <c r="AB35" s="194"/>
      <c r="AC35" s="194"/>
    </row>
    <row r="36" spans="1:29" ht="24" customHeight="1">
      <c r="A36" s="407"/>
      <c r="B36" s="518"/>
      <c r="C36" s="518"/>
      <c r="D36" s="518"/>
      <c r="E36" s="518"/>
      <c r="F36" s="518"/>
      <c r="G36" s="193"/>
      <c r="H36" s="193"/>
      <c r="I36" s="194"/>
      <c r="J36" s="194"/>
      <c r="K36" s="194"/>
      <c r="L36" s="194"/>
      <c r="M36" s="194"/>
      <c r="N36" s="194"/>
      <c r="O36" s="194"/>
      <c r="P36" s="194"/>
      <c r="Q36" s="194"/>
      <c r="R36" s="194"/>
      <c r="S36" s="194"/>
      <c r="T36" s="194"/>
      <c r="U36" s="194"/>
      <c r="V36" s="194"/>
      <c r="W36" s="194"/>
      <c r="X36" s="194"/>
      <c r="Y36" s="194"/>
      <c r="Z36" s="194"/>
      <c r="AA36" s="194"/>
      <c r="AB36" s="194"/>
      <c r="AC36" s="194"/>
    </row>
    <row r="37" spans="1:29" ht="84" hidden="1" customHeight="1">
      <c r="A37" s="405">
        <v>4</v>
      </c>
      <c r="B37" s="524" t="s">
        <v>224</v>
      </c>
      <c r="C37" s="524"/>
      <c r="D37" s="524"/>
      <c r="E37" s="524"/>
      <c r="F37" s="524"/>
      <c r="G37" s="193"/>
      <c r="H37" s="193"/>
      <c r="I37" s="194"/>
      <c r="J37" s="194"/>
      <c r="K37" s="194"/>
      <c r="L37" s="194"/>
      <c r="M37" s="194"/>
      <c r="N37" s="194"/>
      <c r="O37" s="194"/>
      <c r="P37" s="194"/>
      <c r="Q37" s="194"/>
      <c r="R37" s="194"/>
      <c r="S37" s="194"/>
      <c r="T37" s="194"/>
      <c r="U37" s="194"/>
      <c r="V37" s="194"/>
      <c r="W37" s="194"/>
      <c r="X37" s="194"/>
      <c r="Y37" s="194"/>
      <c r="Z37" s="194"/>
      <c r="AA37" s="194"/>
      <c r="AB37" s="194"/>
      <c r="AC37" s="194"/>
    </row>
    <row r="38" spans="1:29" ht="99.75" customHeight="1">
      <c r="A38" s="405">
        <v>5</v>
      </c>
      <c r="B38" s="518" t="s">
        <v>225</v>
      </c>
      <c r="C38" s="518"/>
      <c r="D38" s="518"/>
      <c r="E38" s="518"/>
      <c r="F38" s="518"/>
      <c r="G38" s="193"/>
      <c r="H38" s="193"/>
      <c r="I38" s="194"/>
      <c r="J38" s="194"/>
      <c r="K38" s="194"/>
      <c r="L38" s="194"/>
      <c r="M38" s="194"/>
      <c r="N38" s="194"/>
      <c r="O38" s="194"/>
      <c r="P38" s="194"/>
      <c r="Q38" s="194"/>
      <c r="R38" s="194"/>
      <c r="S38" s="194"/>
      <c r="T38" s="194"/>
      <c r="U38" s="194"/>
      <c r="V38" s="194"/>
      <c r="W38" s="194"/>
      <c r="X38" s="194"/>
      <c r="Y38" s="194"/>
      <c r="Z38" s="194"/>
      <c r="AA38" s="194"/>
      <c r="AB38" s="194"/>
      <c r="AC38" s="194"/>
    </row>
    <row r="39" spans="1:29" ht="30" hidden="1" customHeight="1">
      <c r="A39" s="193"/>
      <c r="B39" s="1" t="str">
        <f>IF(ISERROR("Dated this " &amp; AG6 &amp; LOOKUP(AG6,AE1:AE30,AF1:AF30) &amp; " day of " &amp; AG8 &amp; " " &amp;AG9), "", "Dated this " &amp; AG6 &amp; LOOKUP(AG6,AE1:AE30,AF1:AF30) &amp; " day of " &amp; AG8 &amp; " " &amp;AG9)</f>
        <v/>
      </c>
      <c r="C39" s="1"/>
      <c r="D39" s="1"/>
      <c r="E39" s="400"/>
      <c r="F39" s="400"/>
      <c r="G39" s="193"/>
      <c r="H39" s="193"/>
      <c r="I39" s="194"/>
      <c r="J39" s="194"/>
      <c r="K39" s="194"/>
      <c r="L39" s="194"/>
      <c r="M39" s="194"/>
      <c r="N39" s="194"/>
      <c r="O39" s="194"/>
      <c r="P39" s="194"/>
      <c r="Q39" s="194"/>
      <c r="R39" s="194"/>
      <c r="S39" s="194"/>
      <c r="T39" s="194"/>
      <c r="U39" s="194"/>
      <c r="V39" s="194"/>
      <c r="W39" s="194"/>
      <c r="X39" s="194"/>
      <c r="Y39" s="194"/>
      <c r="Z39" s="194"/>
      <c r="AA39" s="194"/>
      <c r="AB39" s="194"/>
      <c r="AC39" s="194"/>
    </row>
    <row r="40" spans="1:29" ht="30" customHeight="1">
      <c r="A40" s="193"/>
      <c r="B40" s="1" t="s">
        <v>226</v>
      </c>
      <c r="C40" s="24"/>
      <c r="D40" s="5"/>
      <c r="E40" s="5"/>
      <c r="F40" s="5"/>
      <c r="G40" s="193"/>
      <c r="H40" s="193"/>
      <c r="I40" s="194"/>
      <c r="J40" s="194"/>
      <c r="K40" s="194"/>
      <c r="L40" s="194"/>
      <c r="M40" s="194"/>
      <c r="N40" s="194"/>
      <c r="O40" s="194"/>
      <c r="P40" s="194"/>
      <c r="Q40" s="194"/>
      <c r="R40" s="194"/>
      <c r="S40" s="194"/>
      <c r="T40" s="194"/>
      <c r="U40" s="194"/>
      <c r="V40" s="194"/>
      <c r="W40" s="194"/>
      <c r="X40" s="194"/>
      <c r="Y40" s="194"/>
      <c r="Z40" s="194"/>
      <c r="AA40" s="194"/>
      <c r="AB40" s="194"/>
      <c r="AC40" s="194"/>
    </row>
    <row r="41" spans="1:29" ht="30" customHeight="1">
      <c r="A41" s="193"/>
      <c r="B41" s="408"/>
      <c r="C41" s="5"/>
      <c r="D41" s="5"/>
      <c r="E41" s="1"/>
      <c r="F41" s="188" t="s">
        <v>227</v>
      </c>
      <c r="G41" s="193"/>
      <c r="H41" s="193"/>
      <c r="I41" s="194"/>
      <c r="J41" s="194"/>
      <c r="K41" s="194"/>
      <c r="L41" s="194"/>
      <c r="M41" s="194"/>
      <c r="N41" s="194"/>
      <c r="O41" s="194"/>
      <c r="P41" s="194"/>
      <c r="Q41" s="194"/>
      <c r="R41" s="194"/>
      <c r="S41" s="194"/>
      <c r="T41" s="194"/>
      <c r="U41" s="194"/>
      <c r="V41" s="194"/>
      <c r="W41" s="194"/>
      <c r="X41" s="194"/>
      <c r="Y41" s="194"/>
      <c r="Z41" s="194"/>
      <c r="AA41" s="194"/>
      <c r="AB41" s="194"/>
      <c r="AC41" s="194"/>
    </row>
    <row r="42" spans="1:29" ht="30" customHeight="1">
      <c r="A42" s="193"/>
      <c r="B42" s="408"/>
      <c r="C42" s="5"/>
      <c r="D42" s="1"/>
      <c r="E42" s="1"/>
      <c r="F42" s="188">
        <f>'Names of Bidder'!D9</f>
        <v>0</v>
      </c>
      <c r="G42" s="193"/>
      <c r="H42" s="193"/>
      <c r="I42" s="194"/>
      <c r="J42" s="194"/>
      <c r="K42" s="194"/>
      <c r="L42" s="194"/>
      <c r="M42" s="194"/>
      <c r="N42" s="194"/>
      <c r="O42" s="194"/>
      <c r="P42" s="194"/>
      <c r="Q42" s="194"/>
      <c r="R42" s="194"/>
      <c r="S42" s="194"/>
      <c r="T42" s="194"/>
      <c r="U42" s="194"/>
      <c r="V42" s="194"/>
      <c r="W42" s="194"/>
      <c r="X42" s="194"/>
      <c r="Y42" s="194"/>
      <c r="Z42" s="194"/>
      <c r="AA42" s="194"/>
      <c r="AB42" s="194"/>
      <c r="AC42" s="194"/>
    </row>
    <row r="43" spans="1:29" ht="30" customHeight="1">
      <c r="A43" s="194"/>
      <c r="B43" s="194"/>
      <c r="C43" s="207"/>
      <c r="D43" s="194"/>
      <c r="E43" s="208" t="s">
        <v>228</v>
      </c>
      <c r="F43" s="209"/>
      <c r="G43" s="193"/>
      <c r="H43" s="193"/>
      <c r="I43" s="194"/>
      <c r="J43" s="194"/>
      <c r="K43" s="194"/>
      <c r="L43" s="194"/>
      <c r="M43" s="194"/>
      <c r="N43" s="194"/>
      <c r="O43" s="194"/>
      <c r="P43" s="194"/>
      <c r="Q43" s="194"/>
      <c r="R43" s="194"/>
      <c r="S43" s="194"/>
      <c r="T43" s="194"/>
      <c r="U43" s="194"/>
      <c r="V43" s="194"/>
      <c r="W43" s="194"/>
      <c r="X43" s="194"/>
      <c r="Y43" s="194"/>
      <c r="Z43" s="194"/>
      <c r="AA43" s="194"/>
      <c r="AB43" s="194"/>
      <c r="AC43" s="194"/>
    </row>
    <row r="44" spans="1:29" ht="30" customHeight="1">
      <c r="A44" s="210" t="s">
        <v>229</v>
      </c>
      <c r="B44" s="525">
        <f>'Names of Bidder'!D33</f>
        <v>0</v>
      </c>
      <c r="C44" s="525"/>
      <c r="D44" s="194"/>
      <c r="E44" s="208" t="s">
        <v>230</v>
      </c>
      <c r="F44" s="211">
        <f>'Names of Bidder'!D26</f>
        <v>0</v>
      </c>
      <c r="G44" s="193"/>
      <c r="H44" s="193"/>
      <c r="I44" s="194"/>
      <c r="J44" s="194"/>
      <c r="K44" s="194"/>
      <c r="L44" s="194"/>
      <c r="M44" s="194"/>
      <c r="N44" s="194"/>
      <c r="O44" s="194"/>
      <c r="P44" s="194"/>
      <c r="Q44" s="194"/>
      <c r="R44" s="194"/>
      <c r="S44" s="194"/>
      <c r="T44" s="194"/>
      <c r="U44" s="194"/>
      <c r="V44" s="194"/>
      <c r="W44" s="194"/>
      <c r="X44" s="194"/>
      <c r="Y44" s="194"/>
      <c r="Z44" s="194"/>
      <c r="AA44" s="194"/>
      <c r="AB44" s="194"/>
      <c r="AC44" s="194"/>
    </row>
    <row r="45" spans="1:29" ht="30" customHeight="1">
      <c r="A45" s="210" t="s">
        <v>231</v>
      </c>
      <c r="B45" s="211">
        <f>'Names of Bidder'!D34</f>
        <v>0</v>
      </c>
      <c r="C45" s="212"/>
      <c r="D45" s="194"/>
      <c r="E45" s="208" t="s">
        <v>232</v>
      </c>
      <c r="F45" s="211">
        <f>'Names of Bidder'!D27</f>
        <v>0</v>
      </c>
      <c r="G45" s="193"/>
      <c r="H45" s="193"/>
      <c r="I45" s="194"/>
      <c r="J45" s="194"/>
      <c r="K45" s="194"/>
      <c r="L45" s="194"/>
      <c r="M45" s="194"/>
      <c r="N45" s="194"/>
      <c r="O45" s="194"/>
      <c r="P45" s="194"/>
      <c r="Q45" s="194"/>
      <c r="R45" s="194"/>
      <c r="S45" s="194"/>
      <c r="T45" s="194"/>
      <c r="U45" s="194"/>
      <c r="V45" s="194"/>
      <c r="W45" s="194"/>
      <c r="X45" s="194"/>
      <c r="Y45" s="194"/>
      <c r="Z45" s="194"/>
      <c r="AA45" s="194"/>
      <c r="AB45" s="194"/>
      <c r="AC45" s="194"/>
    </row>
    <row r="46" spans="1:29" ht="30" customHeight="1">
      <c r="A46" s="193"/>
      <c r="B46" s="193"/>
      <c r="C46" s="193"/>
      <c r="D46" s="194"/>
      <c r="E46" s="208" t="s">
        <v>233</v>
      </c>
      <c r="F46" s="193"/>
      <c r="G46" s="193"/>
      <c r="H46" s="193"/>
      <c r="I46" s="194"/>
      <c r="J46" s="194"/>
      <c r="K46" s="194"/>
      <c r="L46" s="194"/>
      <c r="M46" s="194"/>
      <c r="N46" s="194"/>
      <c r="O46" s="194"/>
      <c r="P46" s="194"/>
      <c r="Q46" s="194"/>
      <c r="R46" s="194"/>
      <c r="S46" s="194"/>
      <c r="T46" s="194"/>
      <c r="U46" s="194"/>
      <c r="V46" s="194"/>
      <c r="W46" s="194"/>
      <c r="X46" s="194"/>
      <c r="Y46" s="194"/>
      <c r="Z46" s="194"/>
      <c r="AA46" s="194"/>
      <c r="AB46" s="194"/>
      <c r="AC46" s="194"/>
    </row>
    <row r="47" spans="1:29" ht="6" customHeight="1">
      <c r="A47" s="522" t="str">
        <f>IF('Names of Bidder'!D6="Sole Bidder", "", "In case of bid from a Joint Venture, name &amp; designation of representative of JV partner is to be provided and Bid Form is also to be signed by him.")</f>
        <v/>
      </c>
      <c r="B47" s="522"/>
      <c r="C47" s="522"/>
      <c r="D47" s="522"/>
      <c r="E47" s="522"/>
      <c r="F47" s="522"/>
      <c r="G47" s="193"/>
      <c r="H47" s="193"/>
      <c r="I47" s="194"/>
      <c r="J47" s="194"/>
      <c r="K47" s="194"/>
      <c r="L47" s="194"/>
      <c r="M47" s="194"/>
      <c r="N47" s="194"/>
      <c r="O47" s="194"/>
      <c r="P47" s="194"/>
      <c r="Q47" s="194"/>
      <c r="R47" s="194"/>
      <c r="S47" s="194"/>
      <c r="T47" s="194"/>
      <c r="U47" s="194"/>
      <c r="V47" s="194"/>
      <c r="W47" s="194"/>
      <c r="X47" s="194"/>
      <c r="Y47" s="194"/>
      <c r="Z47" s="194"/>
      <c r="AA47" s="194"/>
      <c r="AB47" s="194"/>
      <c r="AC47" s="194"/>
    </row>
    <row r="48" spans="1:29" ht="30" hidden="1" customHeight="1">
      <c r="A48" s="409"/>
      <c r="B48" s="409"/>
      <c r="C48" s="1" t="str">
        <f>IF(Z2="2 or More", "Other Partner-2", "")</f>
        <v/>
      </c>
      <c r="D48" s="409"/>
      <c r="E48" s="410"/>
      <c r="F48" s="410" t="str">
        <f>IF(Z2=1,"Other Partner",IF(Z2="2 or More","Other Partner-1",""))</f>
        <v/>
      </c>
      <c r="G48" s="193"/>
      <c r="H48" s="193"/>
      <c r="I48" s="194"/>
      <c r="J48" s="194"/>
      <c r="K48" s="194"/>
      <c r="L48" s="194"/>
      <c r="M48" s="194"/>
      <c r="N48" s="194"/>
      <c r="O48" s="194"/>
      <c r="P48" s="194"/>
      <c r="Q48" s="194"/>
      <c r="R48" s="194"/>
      <c r="S48" s="194"/>
      <c r="T48" s="194"/>
      <c r="U48" s="194"/>
      <c r="V48" s="194"/>
      <c r="W48" s="194"/>
      <c r="X48" s="194"/>
      <c r="Y48" s="194"/>
      <c r="Z48" s="194"/>
      <c r="AA48" s="194"/>
      <c r="AB48" s="194"/>
      <c r="AC48" s="194"/>
    </row>
    <row r="49" spans="1:41" s="198" customFormat="1" ht="30" hidden="1" customHeight="1">
      <c r="A49" s="1"/>
      <c r="B49" s="188" t="str">
        <f>IF(Z2="2 or More", "Printed Name :", "")</f>
        <v/>
      </c>
      <c r="C49" s="411"/>
      <c r="D49" s="1"/>
      <c r="E49" s="188" t="str">
        <f>IF(Z1="Sole Bidder", "", "Printed Name :")</f>
        <v/>
      </c>
      <c r="F49" s="412"/>
      <c r="G49" s="193"/>
      <c r="H49" s="209"/>
      <c r="I49" s="193"/>
      <c r="J49" s="193"/>
      <c r="K49" s="193"/>
      <c r="L49" s="193"/>
      <c r="M49" s="193"/>
      <c r="N49" s="193"/>
      <c r="O49" s="193"/>
      <c r="P49" s="193"/>
      <c r="Q49" s="193"/>
      <c r="R49" s="193"/>
      <c r="S49" s="193"/>
      <c r="T49" s="193"/>
      <c r="U49" s="193"/>
      <c r="V49" s="193"/>
      <c r="W49" s="193"/>
      <c r="X49" s="193"/>
      <c r="Y49" s="193"/>
      <c r="Z49" s="193"/>
      <c r="AA49" s="193"/>
      <c r="AB49" s="193"/>
      <c r="AC49" s="193"/>
      <c r="AD49" s="206"/>
      <c r="AE49" s="196"/>
      <c r="AF49" s="196"/>
      <c r="AG49" s="206"/>
      <c r="AH49" s="206"/>
      <c r="AI49" s="206"/>
      <c r="AJ49" s="206"/>
      <c r="AK49" s="206"/>
      <c r="AL49" s="206"/>
      <c r="AM49" s="206"/>
      <c r="AN49" s="206"/>
      <c r="AO49" s="206"/>
    </row>
    <row r="50" spans="1:41" s="198" customFormat="1" ht="30" hidden="1" customHeight="1">
      <c r="A50" s="1"/>
      <c r="B50" s="188" t="str">
        <f>IF(Z2="2 or More", "Designation :", "")</f>
        <v/>
      </c>
      <c r="C50" s="411"/>
      <c r="D50" s="1"/>
      <c r="E50" s="188" t="str">
        <f>IF(Z1="Sole Bidder", "", "Designation :")</f>
        <v/>
      </c>
      <c r="F50" s="412"/>
      <c r="G50" s="193"/>
      <c r="H50" s="209"/>
      <c r="I50" s="193"/>
      <c r="J50" s="193"/>
      <c r="K50" s="193"/>
      <c r="L50" s="193"/>
      <c r="M50" s="193"/>
      <c r="N50" s="193"/>
      <c r="O50" s="193"/>
      <c r="P50" s="193"/>
      <c r="Q50" s="193"/>
      <c r="R50" s="193"/>
      <c r="S50" s="193"/>
      <c r="T50" s="193"/>
      <c r="U50" s="193"/>
      <c r="V50" s="193"/>
      <c r="W50" s="193"/>
      <c r="X50" s="193"/>
      <c r="Y50" s="193"/>
      <c r="Z50" s="193"/>
      <c r="AA50" s="193"/>
      <c r="AB50" s="193"/>
      <c r="AC50" s="193"/>
      <c r="AD50" s="206"/>
      <c r="AE50" s="196"/>
      <c r="AF50" s="196"/>
      <c r="AG50" s="206"/>
      <c r="AH50" s="206"/>
      <c r="AI50" s="206"/>
      <c r="AJ50" s="206"/>
      <c r="AK50" s="206"/>
      <c r="AL50" s="206"/>
      <c r="AM50" s="206"/>
      <c r="AN50" s="206"/>
      <c r="AO50" s="206"/>
    </row>
    <row r="51" spans="1:41" s="198" customFormat="1" ht="30" hidden="1" customHeight="1">
      <c r="A51" s="1"/>
      <c r="B51" s="188" t="str">
        <f>IF(Z2=2, "Common Seal :", "")</f>
        <v/>
      </c>
      <c r="C51" s="65"/>
      <c r="D51" s="1"/>
      <c r="E51" s="188"/>
      <c r="F51" s="1"/>
      <c r="G51" s="193"/>
      <c r="H51" s="209"/>
      <c r="I51" s="193"/>
      <c r="J51" s="193"/>
      <c r="K51" s="193"/>
      <c r="L51" s="193"/>
      <c r="M51" s="193"/>
      <c r="N51" s="193"/>
      <c r="O51" s="193"/>
      <c r="P51" s="193"/>
      <c r="Q51" s="193"/>
      <c r="R51" s="193"/>
      <c r="S51" s="193"/>
      <c r="T51" s="193"/>
      <c r="U51" s="193"/>
      <c r="V51" s="193"/>
      <c r="W51" s="193"/>
      <c r="X51" s="193"/>
      <c r="Y51" s="193"/>
      <c r="Z51" s="193"/>
      <c r="AA51" s="193"/>
      <c r="AB51" s="193"/>
      <c r="AC51" s="193"/>
      <c r="AD51" s="206"/>
      <c r="AE51" s="196"/>
      <c r="AF51" s="196"/>
      <c r="AG51" s="206"/>
      <c r="AH51" s="206"/>
      <c r="AI51" s="206"/>
      <c r="AJ51" s="206"/>
      <c r="AK51" s="206"/>
      <c r="AL51" s="206"/>
      <c r="AM51" s="206"/>
      <c r="AN51" s="206"/>
      <c r="AO51" s="206"/>
    </row>
    <row r="52" spans="1:41" s="198" customFormat="1" ht="33" hidden="1" customHeight="1">
      <c r="A52" s="413" t="s">
        <v>234</v>
      </c>
      <c r="B52" s="189"/>
      <c r="C52" s="65"/>
      <c r="D52" s="1"/>
      <c r="E52" s="188"/>
      <c r="F52" s="1"/>
      <c r="G52" s="193"/>
      <c r="H52" s="209"/>
      <c r="I52" s="193"/>
      <c r="J52" s="193"/>
      <c r="K52" s="193"/>
      <c r="L52" s="193"/>
      <c r="M52" s="193"/>
      <c r="N52" s="193"/>
      <c r="O52" s="193"/>
      <c r="P52" s="193"/>
      <c r="Q52" s="193"/>
      <c r="R52" s="193"/>
      <c r="S52" s="193"/>
      <c r="T52" s="193"/>
      <c r="U52" s="193"/>
      <c r="V52" s="193"/>
      <c r="W52" s="193"/>
      <c r="X52" s="193"/>
      <c r="Y52" s="193"/>
      <c r="Z52" s="193"/>
      <c r="AA52" s="193"/>
      <c r="AB52" s="193"/>
      <c r="AC52" s="193"/>
      <c r="AD52" s="206"/>
      <c r="AE52" s="196"/>
      <c r="AF52" s="196"/>
      <c r="AG52" s="206"/>
      <c r="AH52" s="206"/>
      <c r="AI52" s="206"/>
      <c r="AJ52" s="206"/>
      <c r="AK52" s="206"/>
      <c r="AL52" s="206"/>
      <c r="AM52" s="206"/>
      <c r="AN52" s="206"/>
      <c r="AO52" s="206"/>
    </row>
    <row r="53" spans="1:41" s="198" customFormat="1" ht="33" customHeight="1">
      <c r="A53" s="523" t="s">
        <v>235</v>
      </c>
      <c r="B53" s="523"/>
      <c r="C53" s="523"/>
      <c r="D53" s="520"/>
      <c r="E53" s="521"/>
      <c r="F53" s="521"/>
      <c r="G53" s="193"/>
      <c r="H53" s="209"/>
      <c r="I53" s="193"/>
      <c r="J53" s="193"/>
      <c r="K53" s="193"/>
      <c r="L53" s="193"/>
      <c r="M53" s="193"/>
      <c r="N53" s="193"/>
      <c r="O53" s="193"/>
      <c r="P53" s="193"/>
      <c r="Q53" s="193"/>
      <c r="R53" s="193"/>
      <c r="S53" s="193"/>
      <c r="T53" s="193"/>
      <c r="U53" s="193"/>
      <c r="V53" s="193"/>
      <c r="W53" s="193"/>
      <c r="X53" s="193"/>
      <c r="Y53" s="193"/>
      <c r="Z53" s="193"/>
      <c r="AA53" s="193"/>
      <c r="AB53" s="193"/>
      <c r="AC53" s="193"/>
      <c r="AD53" s="206"/>
      <c r="AE53" s="196"/>
      <c r="AF53" s="196"/>
      <c r="AG53" s="206"/>
      <c r="AH53" s="206"/>
      <c r="AI53" s="206"/>
      <c r="AJ53" s="206"/>
      <c r="AK53" s="206"/>
      <c r="AL53" s="206"/>
      <c r="AM53" s="206"/>
      <c r="AN53" s="206"/>
      <c r="AO53" s="206"/>
    </row>
    <row r="54" spans="1:41" s="198" customFormat="1" ht="33" customHeight="1">
      <c r="A54" s="530"/>
      <c r="B54" s="530"/>
      <c r="C54" s="530"/>
      <c r="D54" s="414"/>
      <c r="E54" s="414"/>
      <c r="F54" s="414"/>
      <c r="G54" s="193"/>
      <c r="H54" s="209"/>
      <c r="I54" s="193"/>
      <c r="J54" s="193"/>
      <c r="K54" s="193"/>
      <c r="L54" s="193"/>
      <c r="M54" s="193"/>
      <c r="N54" s="193"/>
      <c r="O54" s="193"/>
      <c r="P54" s="193"/>
      <c r="Q54" s="193"/>
      <c r="R54" s="193"/>
      <c r="S54" s="193"/>
      <c r="T54" s="193"/>
      <c r="U54" s="193"/>
      <c r="V54" s="193"/>
      <c r="W54" s="193"/>
      <c r="X54" s="193"/>
      <c r="Y54" s="193"/>
      <c r="Z54" s="193"/>
      <c r="AA54" s="193"/>
      <c r="AB54" s="193"/>
      <c r="AC54" s="193"/>
      <c r="AD54" s="206"/>
      <c r="AE54" s="196"/>
      <c r="AF54" s="196"/>
      <c r="AG54" s="206"/>
      <c r="AH54" s="206"/>
      <c r="AI54" s="206"/>
      <c r="AJ54" s="206"/>
      <c r="AK54" s="206"/>
      <c r="AL54" s="206"/>
      <c r="AM54" s="206"/>
      <c r="AN54" s="206"/>
      <c r="AO54" s="206"/>
    </row>
    <row r="55" spans="1:41" s="198" customFormat="1" ht="33" customHeight="1">
      <c r="A55" s="529"/>
      <c r="B55" s="529"/>
      <c r="C55" s="529"/>
      <c r="D55" s="414"/>
      <c r="E55" s="414"/>
      <c r="F55" s="414"/>
      <c r="G55" s="193"/>
      <c r="H55" s="209"/>
      <c r="I55" s="193"/>
      <c r="J55" s="193"/>
      <c r="K55" s="193"/>
      <c r="L55" s="193"/>
      <c r="M55" s="193"/>
      <c r="N55" s="193"/>
      <c r="O55" s="193"/>
      <c r="P55" s="193"/>
      <c r="Q55" s="193"/>
      <c r="R55" s="193"/>
      <c r="S55" s="193"/>
      <c r="T55" s="193"/>
      <c r="U55" s="193"/>
      <c r="V55" s="193"/>
      <c r="W55" s="193"/>
      <c r="X55" s="193"/>
      <c r="Y55" s="193"/>
      <c r="Z55" s="193"/>
      <c r="AA55" s="193"/>
      <c r="AB55" s="193"/>
      <c r="AC55" s="193"/>
      <c r="AD55" s="206"/>
      <c r="AE55" s="196"/>
      <c r="AF55" s="196"/>
      <c r="AG55" s="206"/>
      <c r="AH55" s="206"/>
      <c r="AI55" s="206"/>
      <c r="AJ55" s="206"/>
      <c r="AK55" s="206"/>
      <c r="AL55" s="206"/>
      <c r="AM55" s="206"/>
      <c r="AN55" s="206"/>
      <c r="AO55" s="206"/>
    </row>
    <row r="56" spans="1:41" s="198" customFormat="1" ht="33" customHeight="1">
      <c r="A56" s="528" t="s">
        <v>236</v>
      </c>
      <c r="B56" s="528"/>
      <c r="C56" s="528"/>
      <c r="D56" s="520"/>
      <c r="E56" s="521"/>
      <c r="F56" s="521"/>
      <c r="G56" s="193"/>
      <c r="H56" s="209"/>
      <c r="I56" s="193"/>
      <c r="J56" s="193"/>
      <c r="K56" s="193"/>
      <c r="L56" s="193"/>
      <c r="M56" s="193"/>
      <c r="N56" s="193"/>
      <c r="O56" s="193"/>
      <c r="P56" s="193"/>
      <c r="Q56" s="193"/>
      <c r="R56" s="193"/>
      <c r="S56" s="193"/>
      <c r="T56" s="193"/>
      <c r="U56" s="193"/>
      <c r="V56" s="193"/>
      <c r="W56" s="193"/>
      <c r="X56" s="193"/>
      <c r="Y56" s="193"/>
      <c r="Z56" s="193"/>
      <c r="AA56" s="193"/>
      <c r="AB56" s="193"/>
      <c r="AC56" s="193"/>
      <c r="AD56" s="206"/>
      <c r="AE56" s="196"/>
      <c r="AF56" s="196"/>
      <c r="AG56" s="206"/>
      <c r="AH56" s="206"/>
      <c r="AI56" s="206"/>
      <c r="AJ56" s="206"/>
      <c r="AK56" s="206"/>
      <c r="AL56" s="206"/>
      <c r="AM56" s="206"/>
      <c r="AN56" s="206"/>
      <c r="AO56" s="206"/>
    </row>
    <row r="57" spans="1:41" s="198" customFormat="1" ht="33" customHeight="1">
      <c r="A57" s="528" t="s">
        <v>237</v>
      </c>
      <c r="B57" s="528"/>
      <c r="C57" s="528"/>
      <c r="D57" s="520"/>
      <c r="E57" s="521"/>
      <c r="F57" s="521"/>
      <c r="G57" s="193"/>
      <c r="H57" s="209"/>
      <c r="I57" s="193"/>
      <c r="J57" s="193"/>
      <c r="K57" s="193"/>
      <c r="L57" s="193"/>
      <c r="M57" s="193"/>
      <c r="N57" s="193"/>
      <c r="O57" s="193"/>
      <c r="P57" s="193"/>
      <c r="Q57" s="193"/>
      <c r="R57" s="193"/>
      <c r="S57" s="193"/>
      <c r="T57" s="193"/>
      <c r="U57" s="193"/>
      <c r="V57" s="193"/>
      <c r="W57" s="193"/>
      <c r="X57" s="193"/>
      <c r="Y57" s="193"/>
      <c r="Z57" s="193"/>
      <c r="AA57" s="193"/>
      <c r="AB57" s="193"/>
      <c r="AC57" s="193"/>
      <c r="AD57" s="206"/>
      <c r="AE57" s="196"/>
      <c r="AF57" s="196"/>
      <c r="AG57" s="206"/>
      <c r="AH57" s="206"/>
      <c r="AI57" s="206"/>
      <c r="AJ57" s="206"/>
      <c r="AK57" s="206"/>
      <c r="AL57" s="206"/>
      <c r="AM57" s="206"/>
      <c r="AN57" s="206"/>
      <c r="AO57" s="206"/>
    </row>
    <row r="58" spans="1:41" s="198" customFormat="1" ht="33" customHeight="1">
      <c r="A58" s="528" t="s">
        <v>238</v>
      </c>
      <c r="B58" s="528"/>
      <c r="C58" s="528"/>
      <c r="D58" s="520"/>
      <c r="E58" s="521"/>
      <c r="F58" s="521"/>
      <c r="G58" s="193"/>
      <c r="H58" s="209"/>
      <c r="I58" s="193"/>
      <c r="J58" s="193"/>
      <c r="K58" s="193"/>
      <c r="L58" s="193"/>
      <c r="M58" s="193"/>
      <c r="N58" s="193"/>
      <c r="O58" s="193"/>
      <c r="P58" s="193"/>
      <c r="Q58" s="193"/>
      <c r="R58" s="193"/>
      <c r="S58" s="193"/>
      <c r="T58" s="193"/>
      <c r="U58" s="193"/>
      <c r="V58" s="193"/>
      <c r="W58" s="193"/>
      <c r="X58" s="193"/>
      <c r="Y58" s="193"/>
      <c r="Z58" s="193"/>
      <c r="AA58" s="193"/>
      <c r="AB58" s="193"/>
      <c r="AC58" s="193"/>
      <c r="AD58" s="206"/>
      <c r="AE58" s="196"/>
      <c r="AF58" s="196"/>
      <c r="AG58" s="206"/>
      <c r="AH58" s="206"/>
      <c r="AI58" s="206"/>
      <c r="AJ58" s="206"/>
      <c r="AK58" s="206"/>
      <c r="AL58" s="206"/>
      <c r="AM58" s="206"/>
      <c r="AN58" s="206"/>
      <c r="AO58" s="206"/>
    </row>
    <row r="59" spans="1:41" s="198" customFormat="1" ht="33" customHeight="1">
      <c r="A59" s="523" t="s">
        <v>239</v>
      </c>
      <c r="B59" s="523"/>
      <c r="C59" s="523"/>
      <c r="D59" s="520"/>
      <c r="E59" s="521"/>
      <c r="F59" s="521"/>
      <c r="G59" s="193"/>
      <c r="H59" s="209"/>
      <c r="I59" s="193"/>
      <c r="J59" s="193"/>
      <c r="K59" s="193"/>
      <c r="L59" s="193"/>
      <c r="M59" s="193"/>
      <c r="N59" s="193"/>
      <c r="O59" s="193"/>
      <c r="P59" s="193"/>
      <c r="Q59" s="193"/>
      <c r="R59" s="193"/>
      <c r="S59" s="193"/>
      <c r="T59" s="193"/>
      <c r="U59" s="193"/>
      <c r="V59" s="193"/>
      <c r="W59" s="193"/>
      <c r="X59" s="193"/>
      <c r="Y59" s="193"/>
      <c r="Z59" s="193"/>
      <c r="AA59" s="193"/>
      <c r="AB59" s="193"/>
      <c r="AC59" s="193"/>
      <c r="AD59" s="206"/>
      <c r="AE59" s="196"/>
      <c r="AF59" s="196"/>
      <c r="AG59" s="206"/>
      <c r="AH59" s="206"/>
      <c r="AI59" s="206"/>
      <c r="AJ59" s="206"/>
      <c r="AK59" s="206"/>
      <c r="AL59" s="206"/>
      <c r="AM59" s="206"/>
      <c r="AN59" s="206"/>
      <c r="AO59" s="206"/>
    </row>
    <row r="60" spans="1:41" s="198" customFormat="1" ht="33" customHeight="1">
      <c r="A60" s="530"/>
      <c r="B60" s="530"/>
      <c r="C60" s="530"/>
      <c r="D60" s="414"/>
      <c r="E60" s="414"/>
      <c r="F60" s="414"/>
      <c r="G60" s="193"/>
      <c r="H60" s="209"/>
      <c r="I60" s="193"/>
      <c r="J60" s="193"/>
      <c r="K60" s="193"/>
      <c r="L60" s="193"/>
      <c r="M60" s="193"/>
      <c r="N60" s="193"/>
      <c r="O60" s="193"/>
      <c r="P60" s="193"/>
      <c r="Q60" s="193"/>
      <c r="R60" s="193"/>
      <c r="S60" s="193"/>
      <c r="T60" s="193"/>
      <c r="U60" s="193"/>
      <c r="V60" s="193"/>
      <c r="W60" s="193"/>
      <c r="X60" s="193"/>
      <c r="Y60" s="193"/>
      <c r="Z60" s="193"/>
      <c r="AA60" s="193"/>
      <c r="AB60" s="193"/>
      <c r="AC60" s="193"/>
      <c r="AD60" s="206"/>
      <c r="AE60" s="196"/>
      <c r="AF60" s="196"/>
      <c r="AG60" s="206"/>
      <c r="AH60" s="206"/>
      <c r="AI60" s="206"/>
      <c r="AJ60" s="206"/>
      <c r="AK60" s="206"/>
      <c r="AL60" s="206"/>
      <c r="AM60" s="206"/>
      <c r="AN60" s="206"/>
      <c r="AO60" s="206"/>
    </row>
    <row r="61" spans="1:41" s="198" customFormat="1" ht="33" customHeight="1">
      <c r="A61" s="529"/>
      <c r="B61" s="529"/>
      <c r="C61" s="529"/>
      <c r="D61" s="414"/>
      <c r="E61" s="414"/>
      <c r="F61" s="414"/>
      <c r="G61" s="193"/>
      <c r="H61" s="209"/>
      <c r="I61" s="193"/>
      <c r="J61" s="193"/>
      <c r="K61" s="193"/>
      <c r="L61" s="193"/>
      <c r="M61" s="193"/>
      <c r="N61" s="193"/>
      <c r="O61" s="193"/>
      <c r="P61" s="193"/>
      <c r="Q61" s="193"/>
      <c r="R61" s="193"/>
      <c r="S61" s="193"/>
      <c r="T61" s="193"/>
      <c r="U61" s="193"/>
      <c r="V61" s="193"/>
      <c r="W61" s="193"/>
      <c r="X61" s="193"/>
      <c r="Y61" s="193"/>
      <c r="Z61" s="193"/>
      <c r="AA61" s="193"/>
      <c r="AB61" s="193"/>
      <c r="AC61" s="193"/>
      <c r="AD61" s="206"/>
      <c r="AE61" s="196"/>
      <c r="AF61" s="196"/>
      <c r="AG61" s="206"/>
      <c r="AH61" s="206"/>
      <c r="AI61" s="206"/>
      <c r="AJ61" s="206"/>
      <c r="AK61" s="206"/>
      <c r="AL61" s="206"/>
      <c r="AM61" s="206"/>
      <c r="AN61" s="206"/>
      <c r="AO61" s="206"/>
    </row>
    <row r="62" spans="1:41" s="198" customFormat="1" ht="60.75" customHeight="1">
      <c r="A62" s="52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2" s="527"/>
      <c r="C62" s="527"/>
      <c r="D62" s="527"/>
      <c r="E62" s="527"/>
      <c r="F62" s="527"/>
      <c r="G62" s="193"/>
      <c r="H62" s="209"/>
      <c r="I62" s="193"/>
      <c r="J62" s="193"/>
      <c r="K62" s="193"/>
      <c r="L62" s="193"/>
      <c r="M62" s="193"/>
      <c r="N62" s="193"/>
      <c r="O62" s="193"/>
      <c r="P62" s="193"/>
      <c r="Q62" s="193"/>
      <c r="R62" s="193"/>
      <c r="S62" s="193"/>
      <c r="T62" s="193"/>
      <c r="U62" s="193"/>
      <c r="V62" s="193"/>
      <c r="W62" s="193"/>
      <c r="X62" s="193"/>
      <c r="Y62" s="193"/>
      <c r="Z62" s="193"/>
      <c r="AA62" s="193"/>
      <c r="AB62" s="193"/>
      <c r="AC62" s="193"/>
      <c r="AD62" s="206"/>
      <c r="AE62" s="196"/>
      <c r="AF62" s="196"/>
      <c r="AG62" s="206"/>
      <c r="AH62" s="206"/>
      <c r="AI62" s="206"/>
      <c r="AJ62" s="206"/>
      <c r="AK62" s="206"/>
      <c r="AL62" s="206"/>
      <c r="AM62" s="206"/>
      <c r="AN62" s="206"/>
      <c r="AO62" s="206"/>
    </row>
    <row r="63" spans="1:41" s="198" customFormat="1" ht="33" customHeight="1">
      <c r="A63" s="526" t="s">
        <v>58</v>
      </c>
      <c r="B63" s="526"/>
      <c r="C63" s="526"/>
      <c r="D63" s="526"/>
      <c r="E63" s="526"/>
      <c r="F63" s="526"/>
      <c r="G63" s="193"/>
      <c r="H63" s="209"/>
      <c r="I63" s="193"/>
      <c r="J63" s="193"/>
      <c r="K63" s="193"/>
      <c r="L63" s="193"/>
      <c r="M63" s="193"/>
      <c r="N63" s="193"/>
      <c r="O63" s="193"/>
      <c r="P63" s="193"/>
      <c r="Q63" s="193"/>
      <c r="R63" s="193"/>
      <c r="S63" s="193"/>
      <c r="T63" s="193"/>
      <c r="U63" s="193"/>
      <c r="V63" s="193"/>
      <c r="W63" s="193"/>
      <c r="X63" s="193"/>
      <c r="Y63" s="193"/>
      <c r="Z63" s="193"/>
      <c r="AA63" s="193"/>
      <c r="AB63" s="193"/>
      <c r="AC63" s="193"/>
      <c r="AD63" s="206"/>
      <c r="AE63" s="196"/>
      <c r="AF63" s="196"/>
      <c r="AG63" s="206"/>
      <c r="AH63" s="206"/>
      <c r="AI63" s="206"/>
      <c r="AJ63" s="206"/>
      <c r="AK63" s="206"/>
      <c r="AL63" s="206"/>
      <c r="AM63" s="206"/>
      <c r="AN63" s="206"/>
      <c r="AO63" s="206"/>
    </row>
    <row r="64" spans="1:41" s="198" customFormat="1" ht="33" customHeight="1">
      <c r="A64" s="209"/>
      <c r="B64" s="209"/>
      <c r="C64" s="193"/>
      <c r="D64" s="193"/>
      <c r="E64" s="193"/>
      <c r="F64" s="193"/>
      <c r="G64" s="193"/>
      <c r="H64" s="209"/>
      <c r="I64" s="193"/>
      <c r="J64" s="193"/>
      <c r="K64" s="193"/>
      <c r="L64" s="193"/>
      <c r="M64" s="193"/>
      <c r="N64" s="193"/>
      <c r="O64" s="193"/>
      <c r="P64" s="193"/>
      <c r="Q64" s="193"/>
      <c r="R64" s="193"/>
      <c r="S64" s="193"/>
      <c r="T64" s="193"/>
      <c r="U64" s="193"/>
      <c r="V64" s="193"/>
      <c r="W64" s="193"/>
      <c r="X64" s="193"/>
      <c r="Y64" s="193"/>
      <c r="Z64" s="193"/>
      <c r="AA64" s="193"/>
      <c r="AB64" s="193"/>
      <c r="AC64" s="193"/>
      <c r="AD64" s="206"/>
      <c r="AE64" s="196"/>
      <c r="AF64" s="196"/>
      <c r="AG64" s="206"/>
      <c r="AH64" s="206"/>
      <c r="AI64" s="206"/>
      <c r="AJ64" s="206"/>
      <c r="AK64" s="206"/>
      <c r="AL64" s="206"/>
      <c r="AM64" s="206"/>
      <c r="AN64" s="206"/>
      <c r="AO64" s="206"/>
    </row>
    <row r="65" spans="1:41" s="198" customFormat="1" ht="33" customHeight="1">
      <c r="A65" s="209"/>
      <c r="B65" s="209"/>
      <c r="C65" s="193"/>
      <c r="D65" s="193"/>
      <c r="E65" s="193"/>
      <c r="F65" s="193"/>
      <c r="G65" s="193"/>
      <c r="H65" s="209"/>
      <c r="I65" s="193"/>
      <c r="J65" s="193"/>
      <c r="K65" s="193"/>
      <c r="L65" s="193"/>
      <c r="M65" s="193"/>
      <c r="N65" s="193"/>
      <c r="O65" s="193"/>
      <c r="P65" s="193"/>
      <c r="Q65" s="193"/>
      <c r="R65" s="193"/>
      <c r="S65" s="193"/>
      <c r="T65" s="193"/>
      <c r="U65" s="193"/>
      <c r="V65" s="193"/>
      <c r="W65" s="193"/>
      <c r="X65" s="193"/>
      <c r="Y65" s="193"/>
      <c r="Z65" s="193"/>
      <c r="AA65" s="193"/>
      <c r="AB65" s="193"/>
      <c r="AC65" s="193"/>
      <c r="AD65" s="206"/>
      <c r="AE65" s="196"/>
      <c r="AF65" s="196"/>
      <c r="AG65" s="206"/>
      <c r="AH65" s="206"/>
      <c r="AI65" s="206"/>
      <c r="AJ65" s="206"/>
      <c r="AK65" s="206"/>
      <c r="AL65" s="206"/>
      <c r="AM65" s="206"/>
      <c r="AN65" s="206"/>
      <c r="AO65" s="206"/>
    </row>
    <row r="66" spans="1:41">
      <c r="A66" s="209"/>
      <c r="B66" s="209"/>
      <c r="C66" s="193"/>
      <c r="D66" s="193"/>
      <c r="E66" s="193"/>
      <c r="F66" s="193"/>
      <c r="G66" s="193"/>
      <c r="H66" s="193"/>
      <c r="I66" s="194"/>
      <c r="J66" s="194"/>
      <c r="K66" s="194"/>
      <c r="L66" s="194"/>
      <c r="M66" s="194"/>
      <c r="N66" s="194"/>
      <c r="O66" s="194"/>
      <c r="P66" s="194"/>
      <c r="Q66" s="194"/>
      <c r="R66" s="194"/>
      <c r="S66" s="194"/>
      <c r="T66" s="194"/>
      <c r="U66" s="194"/>
      <c r="V66" s="194"/>
      <c r="W66" s="194"/>
      <c r="X66" s="194"/>
      <c r="Y66" s="194"/>
      <c r="Z66" s="194"/>
      <c r="AA66" s="194"/>
      <c r="AB66" s="194"/>
      <c r="AC66" s="194"/>
    </row>
    <row r="67" spans="1:41">
      <c r="A67" s="209"/>
      <c r="B67" s="209"/>
      <c r="C67" s="193"/>
      <c r="D67" s="193"/>
      <c r="E67" s="193"/>
      <c r="F67" s="193"/>
      <c r="G67" s="193"/>
      <c r="H67" s="193"/>
      <c r="I67" s="194"/>
      <c r="J67" s="194"/>
      <c r="K67" s="194"/>
      <c r="L67" s="194"/>
      <c r="M67" s="194"/>
      <c r="N67" s="194"/>
      <c r="O67" s="194"/>
      <c r="P67" s="194"/>
      <c r="Q67" s="194"/>
      <c r="R67" s="194"/>
      <c r="S67" s="194"/>
      <c r="T67" s="194"/>
      <c r="U67" s="194"/>
      <c r="V67" s="194"/>
      <c r="W67" s="194"/>
      <c r="X67" s="194"/>
      <c r="Y67" s="194"/>
      <c r="Z67" s="194"/>
      <c r="AA67" s="194"/>
      <c r="AB67" s="194"/>
      <c r="AC67" s="194"/>
    </row>
    <row r="68" spans="1:41">
      <c r="A68" s="209"/>
      <c r="B68" s="209"/>
      <c r="C68" s="193"/>
      <c r="D68" s="193"/>
      <c r="E68" s="193"/>
      <c r="F68" s="193"/>
      <c r="G68" s="193"/>
      <c r="H68" s="193"/>
      <c r="I68" s="194"/>
      <c r="J68" s="194"/>
      <c r="K68" s="194"/>
      <c r="L68" s="194"/>
      <c r="M68" s="194"/>
      <c r="N68" s="194"/>
      <c r="O68" s="194"/>
      <c r="P68" s="194"/>
      <c r="Q68" s="194"/>
      <c r="R68" s="194"/>
      <c r="S68" s="194"/>
      <c r="T68" s="194"/>
      <c r="U68" s="194"/>
      <c r="V68" s="194"/>
      <c r="W68" s="194"/>
      <c r="X68" s="194"/>
      <c r="Y68" s="194"/>
      <c r="Z68" s="194"/>
      <c r="AA68" s="194"/>
      <c r="AB68" s="194"/>
      <c r="AC68" s="194"/>
    </row>
    <row r="69" spans="1:41">
      <c r="A69" s="209"/>
      <c r="B69" s="209"/>
      <c r="C69" s="193"/>
      <c r="D69" s="193"/>
      <c r="E69" s="193"/>
      <c r="F69" s="193"/>
      <c r="G69" s="193"/>
      <c r="H69" s="193"/>
      <c r="I69" s="194"/>
      <c r="J69" s="194"/>
      <c r="K69" s="194"/>
      <c r="L69" s="194"/>
      <c r="M69" s="194"/>
      <c r="N69" s="194"/>
      <c r="O69" s="194"/>
      <c r="P69" s="194"/>
      <c r="Q69" s="194"/>
      <c r="R69" s="194"/>
      <c r="S69" s="194"/>
      <c r="T69" s="194"/>
      <c r="U69" s="194"/>
      <c r="V69" s="194"/>
      <c r="W69" s="194"/>
      <c r="X69" s="194"/>
      <c r="Y69" s="194"/>
      <c r="Z69" s="194"/>
      <c r="AA69" s="194"/>
      <c r="AB69" s="194"/>
      <c r="AC69" s="194"/>
    </row>
    <row r="70" spans="1:41">
      <c r="A70" s="209"/>
      <c r="B70" s="209"/>
      <c r="C70" s="193"/>
      <c r="D70" s="193"/>
      <c r="E70" s="193"/>
      <c r="F70" s="193"/>
      <c r="G70" s="193"/>
      <c r="H70" s="193"/>
      <c r="I70" s="194"/>
      <c r="J70" s="194"/>
      <c r="K70" s="194"/>
      <c r="L70" s="194"/>
      <c r="M70" s="194"/>
      <c r="N70" s="194"/>
      <c r="O70" s="194"/>
      <c r="P70" s="194"/>
      <c r="Q70" s="194"/>
      <c r="R70" s="194"/>
      <c r="S70" s="194"/>
      <c r="T70" s="194"/>
      <c r="U70" s="194"/>
      <c r="V70" s="194"/>
      <c r="W70" s="194"/>
      <c r="X70" s="194"/>
      <c r="Y70" s="194"/>
      <c r="Z70" s="194"/>
      <c r="AA70" s="194"/>
      <c r="AB70" s="194"/>
      <c r="AC70" s="194"/>
    </row>
    <row r="71" spans="1:41">
      <c r="A71" s="209"/>
      <c r="B71" s="209"/>
      <c r="C71" s="193"/>
      <c r="D71" s="193"/>
      <c r="E71" s="193"/>
      <c r="F71" s="193"/>
      <c r="G71" s="193"/>
      <c r="H71" s="193"/>
      <c r="I71" s="194"/>
      <c r="J71" s="194"/>
      <c r="K71" s="194"/>
      <c r="L71" s="194"/>
      <c r="M71" s="194"/>
      <c r="N71" s="194"/>
      <c r="O71" s="194"/>
      <c r="P71" s="194"/>
      <c r="Q71" s="194"/>
      <c r="R71" s="194"/>
      <c r="S71" s="194"/>
      <c r="T71" s="194"/>
      <c r="U71" s="194"/>
      <c r="V71" s="194"/>
      <c r="W71" s="194"/>
      <c r="X71" s="194"/>
      <c r="Y71" s="194"/>
      <c r="Z71" s="194"/>
      <c r="AA71" s="194"/>
      <c r="AB71" s="194"/>
      <c r="AC71" s="194"/>
    </row>
    <row r="72" spans="1:41">
      <c r="A72" s="209"/>
      <c r="B72" s="209"/>
      <c r="C72" s="193"/>
      <c r="D72" s="193"/>
      <c r="E72" s="193"/>
      <c r="F72" s="193"/>
      <c r="G72" s="193"/>
      <c r="H72" s="193"/>
      <c r="I72" s="194"/>
      <c r="J72" s="194"/>
      <c r="K72" s="194"/>
      <c r="L72" s="194"/>
      <c r="M72" s="194"/>
      <c r="N72" s="194"/>
      <c r="O72" s="194"/>
      <c r="P72" s="194"/>
      <c r="Q72" s="194"/>
      <c r="R72" s="194"/>
      <c r="S72" s="194"/>
      <c r="T72" s="194"/>
      <c r="U72" s="194"/>
      <c r="V72" s="194"/>
      <c r="W72" s="194"/>
      <c r="X72" s="194"/>
      <c r="Y72" s="194"/>
      <c r="Z72" s="194"/>
      <c r="AA72" s="194"/>
      <c r="AB72" s="194"/>
      <c r="AC72" s="194"/>
    </row>
    <row r="73" spans="1:41">
      <c r="A73" s="209"/>
      <c r="B73" s="209"/>
      <c r="C73" s="193"/>
      <c r="D73" s="193"/>
      <c r="E73" s="193"/>
      <c r="F73" s="193"/>
      <c r="G73" s="193"/>
      <c r="H73" s="193"/>
      <c r="I73" s="194"/>
      <c r="J73" s="194"/>
      <c r="K73" s="194"/>
      <c r="L73" s="194"/>
      <c r="M73" s="194"/>
      <c r="N73" s="194"/>
      <c r="O73" s="194"/>
      <c r="P73" s="194"/>
      <c r="Q73" s="194"/>
      <c r="R73" s="194"/>
      <c r="S73" s="194"/>
      <c r="T73" s="194"/>
      <c r="U73" s="194"/>
      <c r="V73" s="194"/>
      <c r="W73" s="194"/>
      <c r="X73" s="194"/>
      <c r="Y73" s="194"/>
      <c r="Z73" s="194"/>
      <c r="AA73" s="194"/>
      <c r="AB73" s="194"/>
      <c r="AC73" s="194"/>
    </row>
    <row r="74" spans="1:41">
      <c r="A74" s="209"/>
      <c r="B74" s="209"/>
      <c r="C74" s="193"/>
      <c r="D74" s="193"/>
      <c r="E74" s="193"/>
      <c r="F74" s="193"/>
      <c r="G74" s="193"/>
      <c r="H74" s="193"/>
      <c r="I74" s="194"/>
      <c r="J74" s="194"/>
      <c r="K74" s="194"/>
      <c r="L74" s="194"/>
      <c r="M74" s="194"/>
      <c r="N74" s="194"/>
      <c r="O74" s="194"/>
      <c r="P74" s="194"/>
      <c r="Q74" s="194"/>
      <c r="R74" s="194"/>
      <c r="S74" s="194"/>
      <c r="T74" s="194"/>
      <c r="U74" s="194"/>
      <c r="V74" s="194"/>
      <c r="W74" s="194"/>
      <c r="X74" s="194"/>
      <c r="Y74" s="194"/>
      <c r="Z74" s="194"/>
      <c r="AA74" s="194"/>
      <c r="AB74" s="194"/>
      <c r="AC74" s="194"/>
    </row>
    <row r="75" spans="1:41">
      <c r="A75" s="209"/>
      <c r="B75" s="209"/>
      <c r="C75" s="193"/>
      <c r="D75" s="193"/>
      <c r="E75" s="193"/>
      <c r="F75" s="193"/>
      <c r="G75" s="193"/>
      <c r="H75" s="193"/>
      <c r="I75" s="194"/>
      <c r="J75" s="194"/>
      <c r="K75" s="194"/>
      <c r="L75" s="194"/>
      <c r="M75" s="194"/>
      <c r="N75" s="194"/>
      <c r="O75" s="194"/>
      <c r="P75" s="194"/>
      <c r="Q75" s="194"/>
      <c r="R75" s="194"/>
      <c r="S75" s="194"/>
      <c r="T75" s="194"/>
      <c r="U75" s="194"/>
      <c r="V75" s="194"/>
      <c r="W75" s="194"/>
      <c r="X75" s="194"/>
      <c r="Y75" s="194"/>
      <c r="Z75" s="194"/>
      <c r="AA75" s="194"/>
      <c r="AB75" s="194"/>
      <c r="AC75" s="194"/>
    </row>
    <row r="76" spans="1:41">
      <c r="A76" s="209"/>
      <c r="B76" s="209"/>
      <c r="C76" s="193"/>
      <c r="D76" s="193"/>
      <c r="E76" s="193"/>
      <c r="F76" s="193"/>
      <c r="G76" s="193"/>
      <c r="H76" s="193"/>
      <c r="I76" s="194"/>
      <c r="J76" s="194"/>
      <c r="K76" s="194"/>
      <c r="L76" s="194"/>
      <c r="M76" s="194"/>
      <c r="N76" s="194"/>
      <c r="O76" s="194"/>
      <c r="P76" s="194"/>
      <c r="Q76" s="194"/>
      <c r="R76" s="194"/>
      <c r="S76" s="194"/>
      <c r="T76" s="194"/>
      <c r="U76" s="194"/>
      <c r="V76" s="194"/>
      <c r="W76" s="194"/>
      <c r="X76" s="194"/>
      <c r="Y76" s="194"/>
      <c r="Z76" s="194"/>
      <c r="AA76" s="194"/>
      <c r="AB76" s="194"/>
      <c r="AC76" s="194"/>
    </row>
    <row r="77" spans="1:41">
      <c r="A77" s="209"/>
      <c r="B77" s="209"/>
      <c r="C77" s="193"/>
      <c r="D77" s="193"/>
      <c r="E77" s="193"/>
      <c r="F77" s="193"/>
      <c r="G77" s="193"/>
      <c r="H77" s="193"/>
      <c r="I77" s="194"/>
      <c r="J77" s="194"/>
      <c r="K77" s="194"/>
      <c r="L77" s="194"/>
      <c r="M77" s="194"/>
      <c r="N77" s="194"/>
      <c r="O77" s="194"/>
      <c r="P77" s="194"/>
      <c r="Q77" s="194"/>
      <c r="R77" s="194"/>
      <c r="S77" s="194"/>
      <c r="T77" s="194"/>
      <c r="U77" s="194"/>
      <c r="V77" s="194"/>
      <c r="W77" s="194"/>
      <c r="X77" s="194"/>
      <c r="Y77" s="194"/>
      <c r="Z77" s="194"/>
      <c r="AA77" s="194"/>
      <c r="AB77" s="194"/>
      <c r="AC77" s="194"/>
    </row>
  </sheetData>
  <sheetProtection algorithmName="SHA-512" hashValue="QB5tYMfTgAhFz5/CDqqZbd+CavGX8ppJLS0nmnF94o3m7w3KFb0YZQx0ssgQVjyao/gZky3Cz5D9QTq35yeV0Q==" saltValue="RryY+wtuc3VMXTHigkp5Cw==" spinCount="100000" sheet="1" objects="1" scenarios="1" formatColumns="0" formatRows="0" selectLockedCells="1"/>
  <customSheetViews>
    <customSheetView guid="{75D87FDD-0292-4E5A-8E8F-63018B009393}" scale="115" showPageBreaks="1" showGridLines="0" zeroValues="0" printArea="1" hiddenRows="1" view="pageBreakPreview">
      <selection activeCell="F49" sqref="F49"/>
      <pageMargins left="0" right="0" top="0" bottom="0" header="0" footer="0"/>
      <pageSetup orientation="portrait" r:id="rId1"/>
      <headerFooter alignWithMargins="0">
        <oddFooter>&amp;R&amp;"Book Antiqua,Bold"&amp;8Bid Form (1st Envelope)  / Page &amp;P of &amp;N</oddFooter>
      </headerFooter>
    </customSheetView>
    <customSheetView guid="{7F1A5DE7-1043-4C11-AB2C-CC6BC6A0F482}" showPageBreaks="1" showGridLines="0" zeroValues="0" printArea="1" hiddenColumns="1" view="pageBreakPreview">
      <selection activeCell="C5" sqref="C5:F5"/>
      <pageMargins left="0" right="0" top="0" bottom="0" header="0" footer="0"/>
      <pageSetup orientation="portrait" r:id="rId2"/>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3"/>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0"/>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2"/>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3"/>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E81F0721-C35D-4189-B675-E46A21339863}" showGridLines="0" zeroValues="0" topLeftCell="A58">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D0757F9E-DF41-4B40-A5E5-F4F8FDD8D61D}" showPageBreaks="1" showGridLines="0" zeroValues="0" printArea="1" hiddenColumns="1" view="pageBreakPreview" topLeftCell="A46">
      <selection activeCell="F51" sqref="F51"/>
      <pageMargins left="0" right="0" top="0" bottom="0" header="0" footer="0"/>
      <pageSetup orientation="portrait" r:id="rId21"/>
      <headerFooter alignWithMargins="0">
        <oddFooter>&amp;R&amp;"Book Antiqua,Bold"&amp;8Bid Form (1st Envelope)  / Page &amp;P of &amp;N</oddFooter>
      </headerFooter>
    </customSheetView>
    <customSheetView guid="{7043F04C-1FA3-449D-BEB8-4AC08DF68A5A}" scale="115" showPageBreaks="1" showGridLines="0" zeroValues="0" printArea="1" hiddenRows="1" view="pageBreakPreview" topLeftCell="A36">
      <selection activeCell="D53" sqref="D53:F53"/>
      <pageMargins left="0" right="0" top="0" bottom="0" header="0" footer="0"/>
      <pageSetup orientation="portrait" r:id="rId22"/>
      <headerFooter alignWithMargins="0">
        <oddFooter>&amp;R&amp;"Book Antiqua,Bold"&amp;8Bid Form (1st Envelope)  / Page &amp;P of &amp;N</oddFooter>
      </headerFooter>
    </customSheetView>
    <customSheetView guid="{B48B8B4C-A880-453D-8729-90D004BEF0DB}" scale="115" showPageBreaks="1" showGridLines="0" zeroValues="0" printArea="1" hiddenRows="1" view="pageBreakPreview">
      <selection activeCell="F49" sqref="F49"/>
      <pageMargins left="0" right="0" top="0" bottom="0" header="0" footer="0"/>
      <pageSetup orientation="portrait" r:id="rId23"/>
      <headerFooter alignWithMargins="0">
        <oddFooter>&amp;R&amp;"Book Antiqua,Bold"&amp;8Bid Form (1st Envelope)  / Page &amp;P of &amp;N</oddFooter>
      </headerFooter>
    </customSheetView>
  </customSheetViews>
  <mergeCells count="45">
    <mergeCell ref="B20:F20"/>
    <mergeCell ref="D21:F21"/>
    <mergeCell ref="B19:F19"/>
    <mergeCell ref="A3:F3"/>
    <mergeCell ref="C5:F5"/>
    <mergeCell ref="B6:C6"/>
    <mergeCell ref="C15:F15"/>
    <mergeCell ref="B17:F17"/>
    <mergeCell ref="B18:F18"/>
    <mergeCell ref="B21:C21"/>
    <mergeCell ref="A63:F63"/>
    <mergeCell ref="B28:F28"/>
    <mergeCell ref="B29:F29"/>
    <mergeCell ref="B30:F30"/>
    <mergeCell ref="D59:F59"/>
    <mergeCell ref="B31:F31"/>
    <mergeCell ref="A62:F62"/>
    <mergeCell ref="A58:C58"/>
    <mergeCell ref="A61:C61"/>
    <mergeCell ref="D58:F58"/>
    <mergeCell ref="A60:C60"/>
    <mergeCell ref="A54:C54"/>
    <mergeCell ref="A57:C57"/>
    <mergeCell ref="A55:C55"/>
    <mergeCell ref="A59:C59"/>
    <mergeCell ref="A56:C56"/>
    <mergeCell ref="D56:F56"/>
    <mergeCell ref="D57:F57"/>
    <mergeCell ref="B38:F38"/>
    <mergeCell ref="B27:F27"/>
    <mergeCell ref="B25:C25"/>
    <mergeCell ref="B35:F35"/>
    <mergeCell ref="D53:F53"/>
    <mergeCell ref="B34:F34"/>
    <mergeCell ref="B36:F36"/>
    <mergeCell ref="A47:F47"/>
    <mergeCell ref="A53:C53"/>
    <mergeCell ref="B37:F37"/>
    <mergeCell ref="B44:C44"/>
    <mergeCell ref="B22:C22"/>
    <mergeCell ref="B23:C23"/>
    <mergeCell ref="B24:C24"/>
    <mergeCell ref="B33:F33"/>
    <mergeCell ref="B26:C26"/>
    <mergeCell ref="B32:F32"/>
  </mergeCells>
  <phoneticPr fontId="31" type="noConversion"/>
  <conditionalFormatting sqref="C49:C50">
    <cfRule type="expression" dxfId="1" priority="2" stopIfTrue="1">
      <formula>$B$49=""</formula>
    </cfRule>
  </conditionalFormatting>
  <conditionalFormatting sqref="F49:F50">
    <cfRule type="expression" dxfId="0" priority="1" stopIfTrue="1">
      <formula>$E$49=""</formula>
    </cfRule>
  </conditionalFormatting>
  <pageMargins left="0.75" right="0.77" top="0.62" bottom="0.61" header="0.39" footer="0.32"/>
  <pageSetup orientation="portrait" r:id="rId24"/>
  <headerFooter alignWithMargins="0">
    <oddFooter>&amp;R&amp;"Book Antiqua,Bold"&amp;8Bid Form (1st Envelope)  / Page &amp;P of &amp;N</oddFooter>
  </headerFooter>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28DE-312B-4C0B-9D5B-4D265E388767}">
  <dimension ref="A1"/>
  <sheetViews>
    <sheetView workbookViewId="0"/>
  </sheetViews>
  <sheetFormatPr defaultRowHeight="16.5"/>
  <cols>
    <col min="1" max="1" width="61.125" customWidth="1"/>
  </cols>
  <sheetData>
    <row r="1" spans="1:1">
      <c r="A1" s="43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229" customWidth="1"/>
    <col min="2" max="2" width="46.875" style="229" customWidth="1"/>
    <col min="3" max="3" width="2.25" style="229" customWidth="1"/>
    <col min="4" max="4" width="17.625" style="288" customWidth="1"/>
    <col min="5" max="5" width="4.125" style="288" customWidth="1"/>
    <col min="6" max="6" width="17.625" style="288" customWidth="1"/>
    <col min="7" max="7" width="29.625" style="232" customWidth="1"/>
    <col min="8" max="8" width="15.25" style="232" customWidth="1"/>
    <col min="9" max="9" width="8.875" style="232" bestFit="1" customWidth="1"/>
    <col min="10" max="11" width="8" style="232"/>
    <col min="12" max="12" width="14" style="232" customWidth="1"/>
    <col min="13" max="16384" width="8" style="232"/>
  </cols>
  <sheetData>
    <row r="1" spans="1:8" ht="15.95" customHeight="1">
      <c r="B1" s="555" t="s">
        <v>240</v>
      </c>
      <c r="C1" s="556"/>
      <c r="D1" s="556"/>
      <c r="E1" s="556"/>
      <c r="F1" s="556"/>
    </row>
    <row r="2" spans="1:8" ht="15.95" customHeight="1">
      <c r="B2" s="230"/>
      <c r="C2" s="231"/>
      <c r="D2" s="233"/>
      <c r="E2" s="233"/>
      <c r="F2" s="233"/>
    </row>
    <row r="3" spans="1:8" s="234" customFormat="1" ht="15.95" customHeight="1">
      <c r="A3" s="229"/>
      <c r="B3" s="229"/>
      <c r="C3" s="229"/>
      <c r="D3" s="557" t="s">
        <v>241</v>
      </c>
      <c r="E3" s="557"/>
      <c r="F3" s="557"/>
    </row>
    <row r="4" spans="1:8" s="234" customFormat="1" ht="20.25" customHeight="1">
      <c r="A4" s="558" t="s">
        <v>242</v>
      </c>
      <c r="B4" s="558"/>
      <c r="C4" s="558"/>
      <c r="D4" s="559" t="e">
        <f>#REF!</f>
        <v>#REF!</v>
      </c>
      <c r="E4" s="559"/>
      <c r="F4" s="559"/>
    </row>
    <row r="5" spans="1:8" s="239" customFormat="1" ht="21" customHeight="1">
      <c r="A5" s="235" t="s">
        <v>122</v>
      </c>
      <c r="B5" s="551" t="s">
        <v>243</v>
      </c>
      <c r="C5" s="552"/>
      <c r="D5" s="236" t="s">
        <v>244</v>
      </c>
      <c r="E5" s="553" t="s">
        <v>245</v>
      </c>
      <c r="F5" s="554"/>
    </row>
    <row r="6" spans="1:8" s="234" customFormat="1" ht="36" customHeight="1">
      <c r="A6" s="240">
        <v>1</v>
      </c>
      <c r="B6" s="241" t="s">
        <v>246</v>
      </c>
      <c r="C6" s="242"/>
      <c r="D6" s="243" t="e">
        <f>'Sch-3'!D14</f>
        <v>#REF!</v>
      </c>
      <c r="E6" s="244" t="s">
        <v>247</v>
      </c>
      <c r="F6" s="245" t="e">
        <f>D6</f>
        <v>#REF!</v>
      </c>
      <c r="G6" s="246"/>
    </row>
    <row r="7" spans="1:8" s="234" customFormat="1" ht="34.5" customHeight="1">
      <c r="A7" s="240">
        <v>2</v>
      </c>
      <c r="B7" s="241" t="s">
        <v>248</v>
      </c>
      <c r="C7" s="242"/>
      <c r="D7" s="243" t="e">
        <f>'Sch-3'!D16</f>
        <v>#REF!</v>
      </c>
      <c r="E7" s="244"/>
      <c r="F7" s="245" t="e">
        <f>D7</f>
        <v>#REF!</v>
      </c>
      <c r="G7" s="246"/>
    </row>
    <row r="8" spans="1:8" s="234" customFormat="1" ht="21" customHeight="1">
      <c r="A8" s="240">
        <v>3</v>
      </c>
      <c r="B8" s="241" t="s">
        <v>249</v>
      </c>
      <c r="C8" s="242"/>
      <c r="D8" s="247" t="e">
        <f>'Sch-3'!#REF!</f>
        <v>#REF!</v>
      </c>
      <c r="E8" s="237"/>
      <c r="F8" s="238" t="e">
        <f>D8</f>
        <v>#REF!</v>
      </c>
      <c r="G8" s="246"/>
    </row>
    <row r="9" spans="1:8" s="234" customFormat="1" ht="21" customHeight="1">
      <c r="A9" s="240">
        <v>4</v>
      </c>
      <c r="B9" s="241" t="s">
        <v>250</v>
      </c>
      <c r="C9" s="242"/>
      <c r="D9" s="247" t="s">
        <v>251</v>
      </c>
      <c r="E9" s="244"/>
      <c r="F9" s="238" t="str">
        <f>D9</f>
        <v>Not Applicable</v>
      </c>
    </row>
    <row r="10" spans="1:8" s="234" customFormat="1" ht="21" customHeight="1">
      <c r="A10" s="240">
        <v>5</v>
      </c>
      <c r="B10" s="241" t="s">
        <v>252</v>
      </c>
      <c r="C10" s="242"/>
      <c r="D10" s="248" t="e">
        <f>SUM(D6,D7,D8)</f>
        <v>#REF!</v>
      </c>
      <c r="E10" s="244"/>
      <c r="F10" s="249" t="e">
        <f>SUM(F6,F7,F8)</f>
        <v>#REF!</v>
      </c>
    </row>
    <row r="11" spans="1:8" s="234" customFormat="1" ht="21" customHeight="1">
      <c r="A11" s="240">
        <v>6</v>
      </c>
      <c r="B11" s="250" t="s">
        <v>253</v>
      </c>
      <c r="C11" s="251" t="s">
        <v>247</v>
      </c>
      <c r="D11" s="243" t="e">
        <f>H11</f>
        <v>#REF!</v>
      </c>
      <c r="E11" s="252" t="s">
        <v>247</v>
      </c>
      <c r="F11" s="245" t="e">
        <f>D11</f>
        <v>#REF!</v>
      </c>
      <c r="H11" s="253" t="e">
        <f>ROUND((#REF!-#REF!)+(#REF!-#REF!)+ (#REF!-#REF!),0)</f>
        <v>#REF!</v>
      </c>
    </row>
    <row r="12" spans="1:8" s="234" customFormat="1" ht="21.95" customHeight="1">
      <c r="A12" s="240">
        <v>7</v>
      </c>
      <c r="B12" s="250" t="s">
        <v>254</v>
      </c>
      <c r="C12" s="242"/>
      <c r="D12" s="236" t="e">
        <f>D10-D11</f>
        <v>#REF!</v>
      </c>
      <c r="E12" s="244"/>
      <c r="F12" s="249" t="e">
        <f>F10-F11</f>
        <v>#REF!</v>
      </c>
      <c r="G12" s="254"/>
      <c r="H12" s="253"/>
    </row>
    <row r="13" spans="1:8" s="234" customFormat="1" ht="21.95" customHeight="1">
      <c r="A13" s="240">
        <v>8</v>
      </c>
      <c r="B13" s="241" t="s">
        <v>255</v>
      </c>
      <c r="C13" s="242"/>
      <c r="D13" s="243"/>
      <c r="E13" s="244"/>
      <c r="F13" s="245"/>
    </row>
    <row r="14" spans="1:8" s="234" customFormat="1" ht="21.95" customHeight="1">
      <c r="A14" s="240" t="s">
        <v>247</v>
      </c>
      <c r="B14" s="241" t="s">
        <v>256</v>
      </c>
      <c r="C14" s="255"/>
      <c r="D14" s="256" t="e">
        <f>#REF!</f>
        <v>#REF!</v>
      </c>
      <c r="E14" s="257"/>
      <c r="F14" s="238">
        <f>F32</f>
        <v>0</v>
      </c>
      <c r="G14" s="246"/>
    </row>
    <row r="15" spans="1:8" s="234" customFormat="1" ht="21.95" customHeight="1">
      <c r="A15" s="240"/>
      <c r="B15" s="241" t="s">
        <v>257</v>
      </c>
      <c r="C15" s="242"/>
      <c r="D15" s="256" t="e">
        <f>#REF!</f>
        <v>#REF!</v>
      </c>
      <c r="E15" s="258"/>
      <c r="F15" s="238">
        <f>F34</f>
        <v>0</v>
      </c>
      <c r="G15" s="246"/>
    </row>
    <row r="16" spans="1:8" s="234" customFormat="1" ht="21.95" customHeight="1">
      <c r="A16" s="240"/>
      <c r="B16" s="241" t="s">
        <v>258</v>
      </c>
      <c r="C16" s="242"/>
      <c r="D16" s="256" t="e">
        <f>#REF!</f>
        <v>#REF!</v>
      </c>
      <c r="E16" s="258"/>
      <c r="F16" s="238">
        <f>F35</f>
        <v>0</v>
      </c>
      <c r="G16" s="246"/>
    </row>
    <row r="17" spans="1:12" s="234" customFormat="1" ht="21.95" customHeight="1">
      <c r="A17" s="240"/>
      <c r="B17" s="241" t="s">
        <v>259</v>
      </c>
      <c r="C17" s="242"/>
      <c r="D17" s="256" t="e">
        <f>SUM(#REF!,#REF!)</f>
        <v>#REF!</v>
      </c>
      <c r="E17" s="258"/>
      <c r="F17" s="238">
        <f>F38</f>
        <v>0</v>
      </c>
      <c r="G17" s="246"/>
    </row>
    <row r="18" spans="1:12" s="234" customFormat="1" ht="21.95" customHeight="1">
      <c r="A18" s="240"/>
      <c r="B18" s="241" t="s">
        <v>260</v>
      </c>
      <c r="C18" s="242"/>
      <c r="D18" s="247" t="s">
        <v>7</v>
      </c>
      <c r="E18" s="237"/>
      <c r="F18" s="238" t="str">
        <f>F36</f>
        <v/>
      </c>
    </row>
    <row r="19" spans="1:12" s="234" customFormat="1" ht="27" customHeight="1">
      <c r="A19" s="240"/>
      <c r="B19" s="241" t="s">
        <v>261</v>
      </c>
      <c r="C19" s="259"/>
      <c r="D19" s="260" t="e">
        <f>SUM(D14,D15,D16,D17,D18)</f>
        <v>#REF!</v>
      </c>
      <c r="E19" s="261"/>
      <c r="F19" s="259">
        <f>SUM(F14:F18)</f>
        <v>0</v>
      </c>
      <c r="G19" s="246"/>
    </row>
    <row r="20" spans="1:12" s="234" customFormat="1" ht="33.75" customHeight="1">
      <c r="A20" s="240">
        <v>8</v>
      </c>
      <c r="B20" s="241" t="s">
        <v>262</v>
      </c>
      <c r="C20" s="242"/>
      <c r="D20" s="236" t="e">
        <f>D10+D19</f>
        <v>#REF!</v>
      </c>
      <c r="E20" s="262" t="s">
        <v>247</v>
      </c>
      <c r="F20" s="263" t="e">
        <f>F10+F19</f>
        <v>#REF!</v>
      </c>
      <c r="G20" s="246"/>
    </row>
    <row r="21" spans="1:12" s="234" customFormat="1" ht="51" customHeight="1">
      <c r="A21" s="240">
        <v>9</v>
      </c>
      <c r="B21" s="241" t="s">
        <v>263</v>
      </c>
      <c r="C21" s="242"/>
      <c r="D21" s="243">
        <v>0</v>
      </c>
      <c r="E21" s="244"/>
      <c r="F21" s="245">
        <f>D21</f>
        <v>0</v>
      </c>
    </row>
    <row r="22" spans="1:12" s="234" customFormat="1" ht="23.25" customHeight="1">
      <c r="A22" s="264" t="s">
        <v>247</v>
      </c>
      <c r="B22" s="265" t="s">
        <v>247</v>
      </c>
      <c r="C22" s="265"/>
      <c r="D22" s="266"/>
      <c r="E22" s="267"/>
      <c r="F22" s="268"/>
    </row>
    <row r="23" spans="1:12" s="234" customFormat="1" ht="18.75" customHeight="1">
      <c r="A23" s="269" t="s">
        <v>264</v>
      </c>
      <c r="B23" s="537" t="s">
        <v>265</v>
      </c>
      <c r="C23" s="537"/>
      <c r="D23" s="537"/>
      <c r="E23" s="537"/>
      <c r="F23" s="560"/>
    </row>
    <row r="24" spans="1:12" s="234" customFormat="1" ht="18.75" customHeight="1">
      <c r="A24" s="269"/>
      <c r="B24" s="543" t="e">
        <f>H24&amp;" "&amp;G24&amp;" "&amp;I24&amp;" "&amp;J24&amp;"%"&amp; " as"&amp;" "&amp;K24&amp; " "&amp;L24</f>
        <v>#REF!</v>
      </c>
      <c r="C24" s="544"/>
      <c r="D24" s="544"/>
      <c r="E24" s="544"/>
      <c r="F24" s="545"/>
      <c r="G24" s="271" t="s">
        <v>7</v>
      </c>
      <c r="H24" s="272" t="s">
        <v>266</v>
      </c>
      <c r="I24" s="272" t="str">
        <f>IF(J24="","","@")</f>
        <v/>
      </c>
      <c r="J24" s="273" t="s">
        <v>7</v>
      </c>
      <c r="K24" s="274" t="e">
        <f>IF(OR(L24=0,L24=""),"","Rs.")</f>
        <v>#REF!</v>
      </c>
      <c r="L24" s="275" t="e">
        <f>IF(D14=0,"",D14)</f>
        <v>#REF!</v>
      </c>
    </row>
    <row r="25" spans="1:12" s="234" customFormat="1" ht="19.5" customHeight="1">
      <c r="B25" s="543" t="e">
        <f>H25&amp;" "&amp;G25&amp;" "&amp;I25&amp;" "&amp;J25&amp;"%"&amp; " as"&amp;" "&amp;K25&amp; " "&amp;L25</f>
        <v>#REF!</v>
      </c>
      <c r="C25" s="544"/>
      <c r="D25" s="544"/>
      <c r="E25" s="544"/>
      <c r="F25" s="545"/>
      <c r="G25" s="271" t="s">
        <v>7</v>
      </c>
      <c r="H25" s="272" t="s">
        <v>267</v>
      </c>
      <c r="I25" s="272" t="str">
        <f>IF(J25="","","@")</f>
        <v/>
      </c>
      <c r="J25" s="273" t="s">
        <v>7</v>
      </c>
      <c r="K25" s="274" t="e">
        <f>IF(OR(L25=0,L25=""),"","Rs.")</f>
        <v>#REF!</v>
      </c>
      <c r="L25" s="275" t="e">
        <f>IF(D15=0,"",D15)</f>
        <v>#REF!</v>
      </c>
    </row>
    <row r="26" spans="1:12" s="234" customFormat="1" ht="19.5" customHeight="1">
      <c r="B26" s="543" t="e">
        <f>H26&amp;" "&amp;G26&amp;" "&amp;I26&amp;" "&amp;J26&amp;"%"&amp; " as"&amp;" "&amp;K26&amp; " "&amp;L26</f>
        <v>#REF!</v>
      </c>
      <c r="C26" s="544"/>
      <c r="D26" s="544"/>
      <c r="E26" s="544"/>
      <c r="F26" s="545"/>
      <c r="G26" s="271" t="s">
        <v>7</v>
      </c>
      <c r="H26" s="272" t="s">
        <v>268</v>
      </c>
      <c r="I26" s="272" t="str">
        <f>IF(J26="","","@")</f>
        <v/>
      </c>
      <c r="J26" s="273" t="s">
        <v>7</v>
      </c>
      <c r="K26" s="274" t="e">
        <f>IF(OR(L26=0,L26=""),"","Rs.")</f>
        <v>#REF!</v>
      </c>
      <c r="L26" s="275" t="e">
        <f>IF(D16=0,"",D16)</f>
        <v>#REF!</v>
      </c>
    </row>
    <row r="27" spans="1:12" s="234" customFormat="1" ht="19.5" customHeight="1">
      <c r="B27" s="543" t="e">
        <f>H27&amp;" "&amp;G27&amp;" "&amp;I27&amp;" "&amp;J27&amp; " as"&amp;" "&amp;K27&amp; " "&amp;L27</f>
        <v>#REF!</v>
      </c>
      <c r="C27" s="544"/>
      <c r="D27" s="544"/>
      <c r="E27" s="544"/>
      <c r="F27" s="545"/>
      <c r="G27" s="271" t="s">
        <v>7</v>
      </c>
      <c r="H27" s="272" t="s">
        <v>269</v>
      </c>
      <c r="I27" s="272"/>
      <c r="J27" s="276"/>
      <c r="K27" s="274" t="e">
        <f>IF(OR(L27=0,L27=""),"","Rs.")</f>
        <v>#REF!</v>
      </c>
      <c r="L27" s="275" t="e">
        <f>IF(D17=0,"",D17)</f>
        <v>#REF!</v>
      </c>
    </row>
    <row r="28" spans="1:12" s="234" customFormat="1" ht="19.5" customHeight="1">
      <c r="B28" s="543" t="str">
        <f>H28&amp;" "&amp;G28&amp;" "&amp;I28&amp;" "&amp;J28&amp; " as"&amp;" "&amp;K28&amp; " "&amp;L28</f>
        <v xml:space="preserve">Others     as  </v>
      </c>
      <c r="C28" s="544"/>
      <c r="D28" s="544"/>
      <c r="E28" s="544"/>
      <c r="F28" s="545"/>
      <c r="G28" s="271" t="s">
        <v>7</v>
      </c>
      <c r="H28" s="270" t="s">
        <v>270</v>
      </c>
      <c r="I28" s="270"/>
      <c r="J28" s="270"/>
      <c r="K28" s="270" t="str">
        <f>IF(OR(L28=0,L28=""),"","Rs.")</f>
        <v/>
      </c>
      <c r="L28" s="277" t="str">
        <f>IF(D18=0,"",D18)</f>
        <v/>
      </c>
    </row>
    <row r="29" spans="1:12" s="234" customFormat="1" ht="19.5" customHeight="1">
      <c r="B29" s="549"/>
      <c r="C29" s="549"/>
      <c r="D29" s="549"/>
      <c r="E29" s="549"/>
      <c r="F29" s="550"/>
    </row>
    <row r="30" spans="1:12" ht="59.25" customHeight="1">
      <c r="A30" s="278" t="s">
        <v>271</v>
      </c>
      <c r="B30" s="546" t="s">
        <v>272</v>
      </c>
      <c r="C30" s="547"/>
      <c r="D30" s="547"/>
      <c r="E30" s="547"/>
      <c r="F30" s="548"/>
    </row>
    <row r="31" spans="1:12" s="234" customFormat="1" ht="19.5" customHeight="1">
      <c r="A31" s="279" t="s">
        <v>273</v>
      </c>
      <c r="B31" s="537" t="s">
        <v>274</v>
      </c>
      <c r="C31" s="537"/>
      <c r="D31" s="537"/>
      <c r="E31" s="270" t="s">
        <v>275</v>
      </c>
      <c r="F31" s="275">
        <v>0</v>
      </c>
    </row>
    <row r="32" spans="1:12" s="234" customFormat="1" ht="19.5" customHeight="1">
      <c r="A32" s="279" t="s">
        <v>276</v>
      </c>
      <c r="B32" s="272" t="s">
        <v>277</v>
      </c>
      <c r="C32" s="280"/>
      <c r="D32" s="281">
        <v>0.1</v>
      </c>
      <c r="E32" s="270" t="s">
        <v>275</v>
      </c>
      <c r="F32" s="275">
        <f>ROUND(D32*F31,0)</f>
        <v>0</v>
      </c>
      <c r="H32" s="537"/>
      <c r="I32" s="537"/>
      <c r="J32" s="537"/>
    </row>
    <row r="33" spans="1:10" s="234" customFormat="1" ht="19.5" customHeight="1">
      <c r="A33" s="282" t="s">
        <v>278</v>
      </c>
      <c r="B33" s="272" t="s">
        <v>279</v>
      </c>
      <c r="C33" s="280"/>
      <c r="D33" s="283">
        <v>0</v>
      </c>
      <c r="E33" s="270"/>
      <c r="F33" s="275">
        <f>D33</f>
        <v>0</v>
      </c>
      <c r="H33" s="270"/>
      <c r="I33" s="270"/>
      <c r="J33" s="270"/>
    </row>
    <row r="34" spans="1:10" s="234" customFormat="1" ht="19.5" customHeight="1">
      <c r="A34" s="282" t="s">
        <v>280</v>
      </c>
      <c r="B34" s="272" t="s">
        <v>281</v>
      </c>
      <c r="D34" s="281">
        <v>0.02</v>
      </c>
      <c r="E34" s="270" t="s">
        <v>275</v>
      </c>
      <c r="F34" s="275">
        <f>ROUND((F33+(F33*D32))*D34,0)</f>
        <v>0</v>
      </c>
    </row>
    <row r="35" spans="1:10" s="234" customFormat="1" ht="19.5" customHeight="1">
      <c r="A35" s="282" t="s">
        <v>282</v>
      </c>
      <c r="B35" s="272" t="s">
        <v>283</v>
      </c>
      <c r="C35" s="270"/>
      <c r="D35" s="281">
        <v>0.01</v>
      </c>
      <c r="E35" s="270"/>
      <c r="F35" s="275">
        <f>ROUND(((F31-F33)+((F31-F33)*D32))*D35,0)</f>
        <v>0</v>
      </c>
    </row>
    <row r="36" spans="1:10" s="234" customFormat="1" ht="19.5" customHeight="1">
      <c r="A36" s="282" t="s">
        <v>284</v>
      </c>
      <c r="B36" s="274" t="s">
        <v>285</v>
      </c>
      <c r="C36" s="270"/>
      <c r="D36" s="270"/>
      <c r="E36" s="270" t="s">
        <v>275</v>
      </c>
      <c r="F36" s="284" t="str">
        <f>L28</f>
        <v/>
      </c>
    </row>
    <row r="37" spans="1:10" s="234" customFormat="1" ht="19.5" customHeight="1">
      <c r="A37" s="282" t="s">
        <v>286</v>
      </c>
      <c r="B37" s="537" t="s">
        <v>287</v>
      </c>
      <c r="C37" s="537"/>
      <c r="D37" s="537"/>
      <c r="E37" s="270" t="s">
        <v>275</v>
      </c>
      <c r="F37" s="285">
        <f>SUM(F31,F32,F34,F35,F36)</f>
        <v>0</v>
      </c>
    </row>
    <row r="38" spans="1:10" s="234" customFormat="1" ht="19.5" customHeight="1">
      <c r="A38" s="282" t="s">
        <v>288</v>
      </c>
      <c r="B38" s="274" t="s">
        <v>289</v>
      </c>
      <c r="C38" s="270"/>
      <c r="D38" s="281"/>
      <c r="E38" s="270" t="s">
        <v>275</v>
      </c>
      <c r="F38" s="284">
        <f>ROUND(D38*F37,0)</f>
        <v>0</v>
      </c>
    </row>
    <row r="39" spans="1:10" s="234" customFormat="1" ht="19.5" customHeight="1">
      <c r="A39" s="279"/>
      <c r="B39" s="270"/>
      <c r="C39" s="270"/>
      <c r="D39" s="270"/>
      <c r="E39" s="270"/>
      <c r="F39" s="286"/>
    </row>
    <row r="40" spans="1:10" s="234" customFormat="1" ht="15" customHeight="1">
      <c r="A40" s="279"/>
      <c r="B40" s="270"/>
      <c r="C40" s="270"/>
      <c r="D40" s="270"/>
      <c r="E40" s="270"/>
      <c r="F40" s="286"/>
    </row>
    <row r="41" spans="1:10" s="234" customFormat="1" ht="15" customHeight="1">
      <c r="A41" s="279"/>
      <c r="B41" s="270"/>
      <c r="C41" s="270"/>
      <c r="D41" s="270"/>
      <c r="E41" s="270"/>
      <c r="F41" s="286"/>
    </row>
    <row r="42" spans="1:10" s="234" customFormat="1" ht="19.5" customHeight="1">
      <c r="A42" s="279"/>
      <c r="B42" s="270"/>
      <c r="C42" s="270"/>
      <c r="D42" s="270"/>
      <c r="E42" s="270"/>
      <c r="F42" s="286"/>
    </row>
    <row r="43" spans="1:10" ht="49.5" customHeight="1">
      <c r="A43" s="538" t="str">
        <f>Basic!B1</f>
        <v>Engagement of comprehensive architectural and structural consultant for construction of office building cum transit camp at Chennai under SR-II region of POWERGRID</v>
      </c>
      <c r="B43" s="539"/>
      <c r="C43" s="540"/>
      <c r="D43" s="541" t="s">
        <v>290</v>
      </c>
      <c r="E43" s="542"/>
      <c r="F43" s="294" t="s">
        <v>291</v>
      </c>
    </row>
    <row r="44" spans="1:10">
      <c r="A44" s="289" t="s">
        <v>292</v>
      </c>
      <c r="B44" s="290" t="str">
        <f>Basic!B5</f>
        <v>SR-II/C&amp;M/WC-4528/2025</v>
      </c>
      <c r="C44" s="291"/>
      <c r="D44" s="292"/>
      <c r="E44" s="293"/>
      <c r="F44" s="295"/>
    </row>
    <row r="46" spans="1:10">
      <c r="A46" s="287"/>
    </row>
  </sheetData>
  <sheetProtection selectLockedCells="1" selectUnlockedCells="1"/>
  <customSheetViews>
    <customSheetView guid="{75D87FDD-0292-4E5A-8E8F-63018B0093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7F1A5DE7-1043-4C11-AB2C-CC6BC6A0F48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 guid="{7043F04C-1FA3-449D-BEB8-4AC08DF68A5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8"/>
      <headerFooter alignWithMargins="0">
        <oddFooter xml:space="preserve">&amp;R
</oddFooter>
      </headerFooter>
    </customSheetView>
    <customSheetView guid="{B48B8B4C-A880-453D-8729-90D004BEF0D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9"/>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7" type="noConversion"/>
  <printOptions horizontalCentered="1"/>
  <pageMargins left="0.79" right="0.37" top="0.65" bottom="0.45" header="0.38" footer="0"/>
  <pageSetup paperSize="9" scale="84" fitToHeight="0" orientation="portrait" horizontalDpi="1200" verticalDpi="1200" r:id="rId20"/>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69" customWidth="1"/>
    <col min="2" max="2" width="46.875" style="69" customWidth="1"/>
    <col min="3" max="3" width="2.25" style="69" customWidth="1"/>
    <col min="4" max="4" width="17.625" style="107" customWidth="1"/>
    <col min="5" max="5" width="4.125" style="107" customWidth="1"/>
    <col min="6" max="6" width="17.625" style="107" customWidth="1"/>
    <col min="7" max="7" width="21.625" style="72" customWidth="1"/>
    <col min="8" max="8" width="15.25" style="152" customWidth="1"/>
    <col min="9" max="10" width="13.75" style="152" customWidth="1"/>
    <col min="11" max="11" width="14.875" style="152" customWidth="1"/>
    <col min="12" max="12" width="13.75" style="152" customWidth="1"/>
    <col min="13" max="16" width="8" style="152" customWidth="1"/>
    <col min="17" max="16384" width="8" style="72"/>
  </cols>
  <sheetData>
    <row r="1" spans="1:16" ht="15.95" customHeight="1">
      <c r="B1" s="567" t="s">
        <v>240</v>
      </c>
      <c r="C1" s="568"/>
      <c r="D1" s="568"/>
      <c r="E1" s="568"/>
      <c r="F1" s="568"/>
    </row>
    <row r="2" spans="1:16" ht="15.95" customHeight="1">
      <c r="B2" s="70"/>
      <c r="C2" s="71"/>
      <c r="D2" s="73"/>
      <c r="E2" s="73"/>
      <c r="F2" s="73"/>
    </row>
    <row r="3" spans="1:16" s="74" customFormat="1" ht="15.95" customHeight="1">
      <c r="A3" s="69"/>
      <c r="B3" s="69"/>
      <c r="C3" s="69"/>
      <c r="D3" s="569" t="s">
        <v>241</v>
      </c>
      <c r="E3" s="569"/>
      <c r="F3" s="569"/>
      <c r="H3" s="415"/>
      <c r="I3" s="415"/>
      <c r="J3" s="415"/>
      <c r="K3" s="415"/>
      <c r="L3" s="415"/>
      <c r="M3" s="415"/>
      <c r="N3" s="415"/>
      <c r="O3" s="415"/>
      <c r="P3" s="415"/>
    </row>
    <row r="4" spans="1:16" s="74" customFormat="1" ht="20.25" customHeight="1">
      <c r="A4" s="575" t="s">
        <v>242</v>
      </c>
      <c r="B4" s="575"/>
      <c r="C4" s="575"/>
      <c r="D4" s="570" t="e">
        <f>#REF!</f>
        <v>#REF!</v>
      </c>
      <c r="E4" s="570"/>
      <c r="F4" s="570"/>
      <c r="H4" s="415"/>
      <c r="I4" s="415"/>
      <c r="J4" s="415"/>
      <c r="K4" s="415"/>
      <c r="L4" s="415"/>
      <c r="M4" s="415"/>
      <c r="N4" s="415"/>
      <c r="O4" s="415"/>
      <c r="P4" s="415"/>
    </row>
    <row r="5" spans="1:16" s="80" customFormat="1" ht="21" customHeight="1">
      <c r="A5" s="76" t="s">
        <v>122</v>
      </c>
      <c r="B5" s="573" t="s">
        <v>243</v>
      </c>
      <c r="C5" s="574"/>
      <c r="D5" s="77" t="s">
        <v>244</v>
      </c>
      <c r="E5" s="571" t="s">
        <v>245</v>
      </c>
      <c r="F5" s="572"/>
      <c r="H5" s="416"/>
      <c r="I5" s="416"/>
      <c r="J5" s="416"/>
      <c r="K5" s="416"/>
      <c r="L5" s="416"/>
      <c r="M5" s="416"/>
      <c r="N5" s="416"/>
      <c r="O5" s="416"/>
      <c r="P5" s="416"/>
    </row>
    <row r="6" spans="1:16" s="74" customFormat="1" ht="36" customHeight="1">
      <c r="A6" s="81">
        <v>1</v>
      </c>
      <c r="B6" s="82" t="s">
        <v>246</v>
      </c>
      <c r="C6" s="83"/>
      <c r="D6" s="84" t="e">
        <f>'Sch-3'!D14</f>
        <v>#REF!</v>
      </c>
      <c r="E6" s="85" t="s">
        <v>247</v>
      </c>
      <c r="F6" s="86" t="e">
        <f>D6</f>
        <v>#REF!</v>
      </c>
      <c r="G6" s="87"/>
      <c r="H6" s="415"/>
      <c r="I6" s="415"/>
      <c r="J6" s="415"/>
      <c r="K6" s="415"/>
      <c r="L6" s="415"/>
      <c r="M6" s="415"/>
      <c r="N6" s="415"/>
      <c r="O6" s="415"/>
      <c r="P6" s="415"/>
    </row>
    <row r="7" spans="1:16" s="74" customFormat="1" ht="34.5" customHeight="1">
      <c r="A7" s="81">
        <v>2</v>
      </c>
      <c r="B7" s="82" t="s">
        <v>248</v>
      </c>
      <c r="C7" s="83"/>
      <c r="D7" s="84" t="e">
        <f>'Sch-3'!D16</f>
        <v>#REF!</v>
      </c>
      <c r="E7" s="85"/>
      <c r="F7" s="86" t="e">
        <f>D7</f>
        <v>#REF!</v>
      </c>
      <c r="G7" s="87"/>
      <c r="H7" s="415"/>
      <c r="I7" s="415"/>
      <c r="J7" s="415"/>
      <c r="K7" s="415"/>
      <c r="L7" s="415"/>
      <c r="M7" s="415"/>
      <c r="N7" s="415"/>
      <c r="O7" s="415"/>
      <c r="P7" s="415"/>
    </row>
    <row r="8" spans="1:16" s="74" customFormat="1" ht="21" customHeight="1">
      <c r="A8" s="81">
        <v>3</v>
      </c>
      <c r="B8" s="82" t="s">
        <v>249</v>
      </c>
      <c r="C8" s="83"/>
      <c r="D8" s="84" t="e">
        <f>'Sch-3'!#REF!</f>
        <v>#REF!</v>
      </c>
      <c r="E8" s="85"/>
      <c r="F8" s="86" t="e">
        <f>D8</f>
        <v>#REF!</v>
      </c>
      <c r="G8" s="87"/>
      <c r="H8" s="415"/>
      <c r="I8" s="415"/>
      <c r="J8" s="415"/>
      <c r="K8" s="415"/>
      <c r="L8" s="415"/>
      <c r="M8" s="415"/>
      <c r="N8" s="415"/>
      <c r="O8" s="415"/>
      <c r="P8" s="415"/>
    </row>
    <row r="9" spans="1:16" s="74" customFormat="1" ht="21" customHeight="1">
      <c r="A9" s="81">
        <v>4</v>
      </c>
      <c r="B9" s="82" t="s">
        <v>250</v>
      </c>
      <c r="C9" s="83"/>
      <c r="D9" s="88" t="s">
        <v>251</v>
      </c>
      <c r="E9" s="85"/>
      <c r="F9" s="79" t="str">
        <f>D9</f>
        <v>Not Applicable</v>
      </c>
      <c r="H9" s="415"/>
      <c r="I9" s="415"/>
      <c r="J9" s="415"/>
      <c r="K9" s="415"/>
      <c r="L9" s="415"/>
      <c r="M9" s="415"/>
      <c r="N9" s="415"/>
      <c r="O9" s="415"/>
      <c r="P9" s="415"/>
    </row>
    <row r="10" spans="1:16" s="74" customFormat="1" ht="21" customHeight="1">
      <c r="A10" s="81">
        <v>5</v>
      </c>
      <c r="B10" s="82" t="s">
        <v>252</v>
      </c>
      <c r="C10" s="83"/>
      <c r="D10" s="89" t="e">
        <f>SUM(D6,D7,D8)</f>
        <v>#REF!</v>
      </c>
      <c r="E10" s="85"/>
      <c r="F10" s="90" t="e">
        <f>F6+F7+F8</f>
        <v>#REF!</v>
      </c>
      <c r="H10" s="415"/>
      <c r="I10" s="415"/>
      <c r="J10" s="415"/>
      <c r="K10" s="415"/>
      <c r="L10" s="415"/>
      <c r="M10" s="415"/>
      <c r="N10" s="415"/>
      <c r="O10" s="415"/>
      <c r="P10" s="415"/>
    </row>
    <row r="11" spans="1:16" s="74" customFormat="1" ht="21" customHeight="1">
      <c r="A11" s="81">
        <v>6</v>
      </c>
      <c r="B11" s="91" t="s">
        <v>253</v>
      </c>
      <c r="C11" s="92" t="s">
        <v>247</v>
      </c>
      <c r="D11" s="84" t="e">
        <f>#REF!+#REF!+#REF!+#REF!</f>
        <v>#REF!</v>
      </c>
      <c r="E11" s="93" t="s">
        <v>247</v>
      </c>
      <c r="F11" s="86" t="e">
        <f>D11</f>
        <v>#REF!</v>
      </c>
      <c r="H11" s="415"/>
      <c r="I11" s="415"/>
      <c r="J11" s="415"/>
      <c r="K11" s="415"/>
      <c r="L11" s="415"/>
      <c r="M11" s="415"/>
      <c r="N11" s="415"/>
      <c r="O11" s="415"/>
      <c r="P11" s="415"/>
    </row>
    <row r="12" spans="1:16" s="74" customFormat="1" ht="21.95" customHeight="1">
      <c r="A12" s="81">
        <v>7</v>
      </c>
      <c r="B12" s="91" t="s">
        <v>254</v>
      </c>
      <c r="C12" s="83"/>
      <c r="D12" s="77" t="e">
        <f>D10-D11</f>
        <v>#REF!</v>
      </c>
      <c r="E12" s="85"/>
      <c r="F12" s="90" t="e">
        <f>F10-F11</f>
        <v>#REF!</v>
      </c>
      <c r="G12" s="94"/>
      <c r="H12" s="415"/>
      <c r="I12" s="415"/>
      <c r="J12" s="415"/>
      <c r="K12" s="415"/>
      <c r="L12" s="415"/>
      <c r="M12" s="415"/>
      <c r="N12" s="415"/>
      <c r="O12" s="415"/>
      <c r="P12" s="415"/>
    </row>
    <row r="13" spans="1:16" s="74" customFormat="1" ht="21.95" customHeight="1">
      <c r="A13" s="81">
        <v>8</v>
      </c>
      <c r="B13" s="82" t="s">
        <v>255</v>
      </c>
      <c r="C13" s="83"/>
      <c r="D13" s="84"/>
      <c r="E13" s="85"/>
      <c r="F13" s="86"/>
      <c r="H13" s="415"/>
      <c r="I13" s="415"/>
      <c r="J13" s="415"/>
      <c r="K13" s="415"/>
      <c r="L13" s="415"/>
      <c r="M13" s="415"/>
      <c r="N13" s="415"/>
      <c r="O13" s="415"/>
      <c r="P13" s="415"/>
    </row>
    <row r="14" spans="1:16" s="74" customFormat="1" ht="21.95" customHeight="1">
      <c r="A14" s="81" t="s">
        <v>247</v>
      </c>
      <c r="B14" s="82" t="s">
        <v>256</v>
      </c>
      <c r="C14" s="95"/>
      <c r="D14" s="88" t="e">
        <f>'Sch-2'!K14</f>
        <v>#REF!</v>
      </c>
      <c r="E14" s="96"/>
      <c r="F14" s="79" t="e">
        <f>F32</f>
        <v>#REF!</v>
      </c>
      <c r="G14" s="87"/>
      <c r="H14" s="415"/>
      <c r="I14" s="415"/>
      <c r="J14" s="415"/>
      <c r="K14" s="415"/>
      <c r="L14" s="415"/>
      <c r="M14" s="415"/>
      <c r="N14" s="415"/>
      <c r="O14" s="415"/>
      <c r="P14" s="415"/>
    </row>
    <row r="15" spans="1:16" s="74" customFormat="1" ht="21.95" customHeight="1">
      <c r="A15" s="81"/>
      <c r="B15" s="82" t="s">
        <v>293</v>
      </c>
      <c r="C15" s="83"/>
      <c r="D15" s="88" t="e">
        <f>'Sch-2'!#REF!+'Sch-2'!#REF!</f>
        <v>#REF!</v>
      </c>
      <c r="E15" s="97"/>
      <c r="F15" s="79" t="e">
        <f>F33</f>
        <v>#REF!</v>
      </c>
      <c r="G15" s="87"/>
      <c r="H15" s="415"/>
      <c r="I15" s="415"/>
      <c r="J15" s="415"/>
      <c r="K15" s="415"/>
      <c r="L15" s="415"/>
      <c r="M15" s="415"/>
      <c r="N15" s="415"/>
      <c r="O15" s="415"/>
      <c r="P15" s="415"/>
    </row>
    <row r="16" spans="1:16" s="74" customFormat="1" ht="21.95" customHeight="1">
      <c r="A16" s="81"/>
      <c r="B16" s="82" t="s">
        <v>294</v>
      </c>
      <c r="C16" s="83"/>
      <c r="D16" s="88" t="e">
        <f>#REF!+#REF!</f>
        <v>#REF!</v>
      </c>
      <c r="E16" s="97"/>
      <c r="F16" s="79" t="e">
        <f>F36</f>
        <v>#REF!</v>
      </c>
      <c r="G16" s="87"/>
      <c r="H16" s="415"/>
      <c r="I16" s="415"/>
      <c r="J16" s="415"/>
      <c r="K16" s="415"/>
      <c r="L16" s="415"/>
      <c r="M16" s="415"/>
      <c r="N16" s="415"/>
      <c r="O16" s="415"/>
      <c r="P16" s="415"/>
    </row>
    <row r="17" spans="1:16" s="74" customFormat="1" ht="21.95" customHeight="1">
      <c r="A17" s="81"/>
      <c r="B17" s="82" t="s">
        <v>295</v>
      </c>
      <c r="C17" s="83"/>
      <c r="D17" s="88" t="e">
        <f>#REF!</f>
        <v>#REF!</v>
      </c>
      <c r="E17" s="78"/>
      <c r="F17" s="79">
        <f>F34</f>
        <v>0</v>
      </c>
      <c r="H17" s="415"/>
      <c r="I17" s="415"/>
      <c r="J17" s="415"/>
      <c r="K17" s="415"/>
      <c r="L17" s="415"/>
      <c r="M17" s="415"/>
      <c r="N17" s="415"/>
      <c r="O17" s="415"/>
      <c r="P17" s="415"/>
    </row>
    <row r="18" spans="1:16" s="74" customFormat="1" ht="27" customHeight="1">
      <c r="A18" s="81"/>
      <c r="B18" s="82" t="s">
        <v>296</v>
      </c>
      <c r="C18" s="98"/>
      <c r="D18" s="141" t="e">
        <f>D14+D15+D16+D17</f>
        <v>#REF!</v>
      </c>
      <c r="E18" s="99"/>
      <c r="F18" s="98" t="e">
        <f>SUM(F14:F17)</f>
        <v>#REF!</v>
      </c>
      <c r="G18" s="87"/>
      <c r="H18" s="415"/>
      <c r="I18" s="415"/>
      <c r="J18" s="415"/>
      <c r="K18" s="415"/>
      <c r="L18" s="415"/>
      <c r="M18" s="415"/>
      <c r="N18" s="415"/>
      <c r="O18" s="415"/>
      <c r="P18" s="415"/>
    </row>
    <row r="19" spans="1:16" s="74" customFormat="1" ht="33.75" customHeight="1">
      <c r="A19" s="81">
        <v>8</v>
      </c>
      <c r="B19" s="82" t="s">
        <v>262</v>
      </c>
      <c r="C19" s="83"/>
      <c r="D19" s="77" t="e">
        <f>D10+D18</f>
        <v>#REF!</v>
      </c>
      <c r="E19" s="100" t="s">
        <v>247</v>
      </c>
      <c r="F19" s="101" t="e">
        <f>F10+F18</f>
        <v>#REF!</v>
      </c>
      <c r="G19" s="87"/>
      <c r="H19" s="415"/>
      <c r="I19" s="415"/>
      <c r="J19" s="415"/>
      <c r="K19" s="415"/>
      <c r="L19" s="415"/>
      <c r="M19" s="415"/>
      <c r="N19" s="415"/>
      <c r="O19" s="415"/>
      <c r="P19" s="415"/>
    </row>
    <row r="20" spans="1:16" s="74" customFormat="1" ht="51" customHeight="1">
      <c r="A20" s="81">
        <v>9</v>
      </c>
      <c r="B20" s="82" t="s">
        <v>263</v>
      </c>
      <c r="C20" s="83"/>
      <c r="D20" s="84" t="e">
        <f>#REF!</f>
        <v>#REF!</v>
      </c>
      <c r="E20" s="85"/>
      <c r="F20" s="86" t="e">
        <f>D20</f>
        <v>#REF!</v>
      </c>
      <c r="H20" s="415"/>
      <c r="I20" s="415"/>
      <c r="J20" s="415"/>
      <c r="K20" s="415"/>
      <c r="L20" s="415"/>
      <c r="M20" s="415"/>
      <c r="N20" s="415"/>
      <c r="O20" s="415"/>
      <c r="P20" s="415"/>
    </row>
    <row r="21" spans="1:16" s="74" customFormat="1" ht="23.25" customHeight="1">
      <c r="A21" s="102" t="s">
        <v>264</v>
      </c>
      <c r="B21" s="561" t="s">
        <v>265</v>
      </c>
      <c r="C21" s="561"/>
      <c r="D21" s="561"/>
      <c r="E21" s="561"/>
      <c r="F21" s="562"/>
      <c r="H21" s="415"/>
      <c r="I21" s="415"/>
      <c r="J21" s="415"/>
      <c r="K21" s="415"/>
      <c r="L21" s="415"/>
      <c r="M21" s="415"/>
      <c r="N21" s="415"/>
      <c r="O21" s="415"/>
      <c r="P21" s="415"/>
    </row>
    <row r="22" spans="1:16" s="74" customFormat="1" ht="18.75" customHeight="1">
      <c r="A22" s="104" t="s">
        <v>273</v>
      </c>
      <c r="B22" s="566" t="s">
        <v>129</v>
      </c>
      <c r="C22" s="566"/>
      <c r="D22" s="566"/>
      <c r="E22" s="103" t="s">
        <v>275</v>
      </c>
      <c r="F22" s="106" t="e">
        <f>D14</f>
        <v>#REF!</v>
      </c>
      <c r="H22" s="415"/>
      <c r="I22" s="415"/>
      <c r="J22" s="415"/>
      <c r="K22" s="415"/>
      <c r="L22" s="415"/>
      <c r="M22" s="415"/>
      <c r="N22" s="415"/>
      <c r="O22" s="415"/>
      <c r="P22" s="415"/>
    </row>
    <row r="23" spans="1:16" s="74" customFormat="1" ht="19.5" customHeight="1">
      <c r="A23" s="104" t="s">
        <v>276</v>
      </c>
      <c r="B23" s="566" t="s">
        <v>297</v>
      </c>
      <c r="C23" s="566"/>
      <c r="D23" s="566"/>
      <c r="E23" s="103" t="s">
        <v>275</v>
      </c>
      <c r="F23" s="106" t="e">
        <f>D15</f>
        <v>#REF!</v>
      </c>
      <c r="H23" s="415"/>
      <c r="I23" s="415"/>
      <c r="J23" s="415"/>
      <c r="K23" s="415"/>
      <c r="L23" s="415"/>
      <c r="M23" s="415"/>
      <c r="N23" s="415"/>
      <c r="O23" s="415"/>
      <c r="P23" s="415"/>
    </row>
    <row r="24" spans="1:16" s="74" customFormat="1" ht="19.5" customHeight="1">
      <c r="A24" s="104" t="s">
        <v>278</v>
      </c>
      <c r="B24" s="566" t="s">
        <v>298</v>
      </c>
      <c r="C24" s="566"/>
      <c r="D24" s="566"/>
      <c r="E24" s="103" t="s">
        <v>275</v>
      </c>
      <c r="F24" s="106" t="e">
        <f>D16</f>
        <v>#REF!</v>
      </c>
      <c r="H24" s="415"/>
      <c r="I24" s="415"/>
      <c r="J24" s="415"/>
      <c r="K24" s="415"/>
      <c r="L24" s="415"/>
      <c r="M24" s="415"/>
      <c r="N24" s="415"/>
      <c r="O24" s="415"/>
      <c r="P24" s="415"/>
    </row>
    <row r="25" spans="1:16" s="74" customFormat="1" ht="19.5" customHeight="1">
      <c r="A25" s="104" t="s">
        <v>280</v>
      </c>
      <c r="B25" s="566" t="s">
        <v>270</v>
      </c>
      <c r="C25" s="566"/>
      <c r="D25" s="566"/>
      <c r="E25" s="103" t="s">
        <v>275</v>
      </c>
      <c r="F25" s="106" t="e">
        <f>D17</f>
        <v>#REF!</v>
      </c>
      <c r="H25" s="415"/>
      <c r="I25" s="415"/>
      <c r="J25" s="415"/>
      <c r="K25" s="415"/>
      <c r="L25" s="415"/>
      <c r="M25" s="415"/>
      <c r="N25" s="415"/>
      <c r="O25" s="415"/>
      <c r="P25" s="415"/>
    </row>
    <row r="26" spans="1:16" s="74" customFormat="1" ht="19.5" customHeight="1">
      <c r="A26" s="108" t="s">
        <v>271</v>
      </c>
      <c r="B26" s="561" t="s">
        <v>299</v>
      </c>
      <c r="C26" s="561"/>
      <c r="D26" s="561"/>
      <c r="E26" s="561"/>
      <c r="F26" s="562"/>
      <c r="H26" s="415"/>
      <c r="I26" s="415"/>
      <c r="J26" s="415"/>
      <c r="K26" s="415"/>
      <c r="L26" s="415"/>
      <c r="M26" s="415"/>
      <c r="N26" s="415"/>
      <c r="O26" s="415"/>
      <c r="P26" s="415"/>
    </row>
    <row r="27" spans="1:16" ht="19.5" customHeight="1">
      <c r="A27" s="142"/>
      <c r="B27" s="72"/>
      <c r="C27" s="72"/>
      <c r="D27" s="72"/>
      <c r="E27" s="72"/>
      <c r="F27" s="143"/>
    </row>
    <row r="28" spans="1:16" s="74" customFormat="1" ht="19.5" customHeight="1">
      <c r="A28" s="144"/>
      <c r="F28" s="145"/>
      <c r="H28" s="415"/>
      <c r="I28" s="415"/>
      <c r="J28" s="415"/>
      <c r="K28" s="415"/>
      <c r="L28" s="415"/>
      <c r="M28" s="415"/>
      <c r="N28" s="415"/>
      <c r="O28" s="415"/>
      <c r="P28" s="415"/>
    </row>
    <row r="29" spans="1:16" s="74" customFormat="1" ht="19.5" customHeight="1">
      <c r="A29" s="144"/>
      <c r="F29" s="145"/>
      <c r="H29" s="415"/>
      <c r="I29" s="415"/>
      <c r="J29" s="415"/>
      <c r="K29" s="415"/>
      <c r="L29" s="415"/>
      <c r="M29" s="415"/>
      <c r="N29" s="415"/>
      <c r="O29" s="415"/>
      <c r="P29" s="415"/>
    </row>
    <row r="30" spans="1:16" s="74" customFormat="1" ht="60" customHeight="1">
      <c r="A30" s="108" t="s">
        <v>300</v>
      </c>
      <c r="B30" s="563" t="s">
        <v>301</v>
      </c>
      <c r="C30" s="564"/>
      <c r="D30" s="564"/>
      <c r="E30" s="564"/>
      <c r="F30" s="565"/>
      <c r="H30" s="415" t="s">
        <v>302</v>
      </c>
      <c r="I30" s="415"/>
      <c r="J30" s="415"/>
      <c r="K30" s="415"/>
      <c r="L30" s="415"/>
      <c r="M30" s="415"/>
      <c r="N30" s="415"/>
      <c r="O30" s="415"/>
      <c r="P30" s="415"/>
    </row>
    <row r="31" spans="1:16" s="74" customFormat="1" ht="19.5" customHeight="1">
      <c r="A31" s="104" t="s">
        <v>273</v>
      </c>
      <c r="B31" s="566" t="s">
        <v>274</v>
      </c>
      <c r="C31" s="566"/>
      <c r="D31" s="566"/>
      <c r="E31" s="103" t="s">
        <v>275</v>
      </c>
      <c r="F31" s="105" t="e">
        <f>#REF!</f>
        <v>#REF!</v>
      </c>
      <c r="H31" s="416" t="s">
        <v>303</v>
      </c>
      <c r="I31" s="416" t="e">
        <f>#REF!</f>
        <v>#REF!</v>
      </c>
      <c r="J31" s="416" t="e">
        <f>IF(I31=0, "", I31)</f>
        <v>#REF!</v>
      </c>
      <c r="K31" s="417" t="e">
        <f>IF(I31=0, "", "Discount on lum-sum basis on total price quoted by us without Taxes &amp; Duties. In Rs. ")</f>
        <v>#REF!</v>
      </c>
      <c r="L31" s="416" t="s">
        <v>304</v>
      </c>
      <c r="M31" s="418" t="e">
        <f>#REF!</f>
        <v>#REF!</v>
      </c>
      <c r="N31" s="418" t="e">
        <f t="shared" ref="N31:N37" si="0">IF(M31=0, "", M31)</f>
        <v>#REF!</v>
      </c>
      <c r="O31" s="417" t="e">
        <f>IF(M31=0, "", " Discount on lum-sum basis on total price quoted by us without Taxes &amp; Duties. In Percent (%) .")</f>
        <v>#REF!</v>
      </c>
      <c r="P31" s="415"/>
    </row>
    <row r="32" spans="1:16" s="74" customFormat="1" ht="19.5" customHeight="1">
      <c r="A32" s="104" t="s">
        <v>276</v>
      </c>
      <c r="B32" s="566" t="s">
        <v>305</v>
      </c>
      <c r="C32" s="566"/>
      <c r="D32" s="566"/>
      <c r="E32" s="103" t="s">
        <v>275</v>
      </c>
      <c r="F32" s="105" t="e">
        <f>ROUND(0.103*F31,0)</f>
        <v>#REF!</v>
      </c>
      <c r="H32" s="415"/>
      <c r="I32" s="415"/>
      <c r="J32" s="416"/>
      <c r="K32" s="417" t="e">
        <f>IF(SUM(I33:I37)=0, "", "Discount on lum-sum basis on the Schedules as given below , In Rs. :")</f>
        <v>#REF!</v>
      </c>
      <c r="L32" s="415"/>
      <c r="M32" s="415"/>
      <c r="N32" s="418"/>
      <c r="O32" s="417" t="e">
        <f>IF(SUM(M33:M37)=0, "", "Discount on lum-sum basis on the Schedules as given below , In Percent (%) :")</f>
        <v>#REF!</v>
      </c>
      <c r="P32" s="415"/>
    </row>
    <row r="33" spans="1:16" s="74" customFormat="1" ht="19.5" customHeight="1">
      <c r="A33" s="104" t="s">
        <v>278</v>
      </c>
      <c r="B33" s="566" t="s">
        <v>306</v>
      </c>
      <c r="C33" s="566"/>
      <c r="D33" s="566"/>
      <c r="E33" s="103" t="s">
        <v>275</v>
      </c>
      <c r="F33" s="105" t="e">
        <f>'Sch-2'!#REF!+'Sch-2'!#REF!</f>
        <v>#REF!</v>
      </c>
      <c r="H33" s="416" t="s">
        <v>307</v>
      </c>
      <c r="I33" s="416" t="e">
        <f>#REF!</f>
        <v>#REF!</v>
      </c>
      <c r="J33" s="416" t="e">
        <f>IF(I33=0, "", I33)</f>
        <v>#REF!</v>
      </c>
      <c r="K33" s="153" t="e">
        <f>IF(I33=0, "", "Schedule-1 : Ex works prices (Direct Only)")</f>
        <v>#REF!</v>
      </c>
      <c r="L33" s="416" t="s">
        <v>308</v>
      </c>
      <c r="M33" s="418" t="e">
        <f>#REF!</f>
        <v>#REF!</v>
      </c>
      <c r="N33" s="418" t="e">
        <f t="shared" si="0"/>
        <v>#REF!</v>
      </c>
      <c r="O33" s="153" t="e">
        <f>IF(M33=0, "", "Schedule-1 : Ex works prices (Direct Only)")</f>
        <v>#REF!</v>
      </c>
      <c r="P33" s="415"/>
    </row>
    <row r="34" spans="1:16" s="74" customFormat="1" ht="19.5" customHeight="1">
      <c r="A34" s="104" t="s">
        <v>280</v>
      </c>
      <c r="B34" s="566" t="s">
        <v>270</v>
      </c>
      <c r="C34" s="566"/>
      <c r="D34" s="566"/>
      <c r="E34" s="103" t="s">
        <v>275</v>
      </c>
      <c r="F34" s="155"/>
      <c r="H34" s="416" t="s">
        <v>309</v>
      </c>
      <c r="I34" s="416" t="e">
        <f>#REF!</f>
        <v>#REF!</v>
      </c>
      <c r="J34" s="416" t="e">
        <f>IF(I34=0, "", I34)</f>
        <v>#REF!</v>
      </c>
      <c r="K34" s="153" t="e">
        <f>IF(I34=0, "", "Schedule-1 : Ex works prices (Bought Out Only)")</f>
        <v>#REF!</v>
      </c>
      <c r="L34" s="416" t="s">
        <v>310</v>
      </c>
      <c r="M34" s="418" t="e">
        <f>#REF!</f>
        <v>#REF!</v>
      </c>
      <c r="N34" s="418" t="e">
        <f t="shared" si="0"/>
        <v>#REF!</v>
      </c>
      <c r="O34" s="153" t="e">
        <f>IF(M34=0, "", "Schedule-1 : Ex works prices (Bought Out Only)")</f>
        <v>#REF!</v>
      </c>
      <c r="P34" s="415"/>
    </row>
    <row r="35" spans="1:16" s="74" customFormat="1" ht="15" customHeight="1">
      <c r="A35" s="104" t="s">
        <v>282</v>
      </c>
      <c r="B35" s="566" t="s">
        <v>287</v>
      </c>
      <c r="C35" s="566"/>
      <c r="D35" s="566"/>
      <c r="E35" s="103" t="s">
        <v>275</v>
      </c>
      <c r="F35" s="106" t="e">
        <f>D6+D7+F32+F33+F34</f>
        <v>#REF!</v>
      </c>
      <c r="H35" s="416" t="s">
        <v>311</v>
      </c>
      <c r="I35" s="416" t="e">
        <f>#REF!</f>
        <v>#REF!</v>
      </c>
      <c r="J35" s="416" t="e">
        <f>IF(I35=0, "", I35)</f>
        <v>#REF!</v>
      </c>
      <c r="K35" s="153" t="e">
        <f>IF(I35=0, "", "Schedule-2 : Freight &amp; Insurance")</f>
        <v>#REF!</v>
      </c>
      <c r="L35" s="416" t="s">
        <v>312</v>
      </c>
      <c r="M35" s="418" t="e">
        <f>#REF!</f>
        <v>#REF!</v>
      </c>
      <c r="N35" s="418" t="e">
        <f t="shared" si="0"/>
        <v>#REF!</v>
      </c>
      <c r="O35" s="153" t="e">
        <f>IF(M35=0, "", "Schedule-2 : Freight &amp; Insurance")</f>
        <v>#REF!</v>
      </c>
      <c r="P35" s="415"/>
    </row>
    <row r="36" spans="1:16" s="74" customFormat="1" ht="15" customHeight="1">
      <c r="A36" s="104" t="s">
        <v>284</v>
      </c>
      <c r="B36" s="566" t="s">
        <v>313</v>
      </c>
      <c r="C36" s="566"/>
      <c r="D36" s="566"/>
      <c r="E36" s="103" t="s">
        <v>275</v>
      </c>
      <c r="F36" s="106" t="e">
        <f>ROUND(0.01*F35,0)</f>
        <v>#REF!</v>
      </c>
      <c r="H36" s="416" t="s">
        <v>314</v>
      </c>
      <c r="I36" s="416" t="e">
        <f>#REF!</f>
        <v>#REF!</v>
      </c>
      <c r="J36" s="416" t="e">
        <f>IF(I36=0, "", I36)</f>
        <v>#REF!</v>
      </c>
      <c r="K36" s="153" t="e">
        <f>IF(I36=0, "", "Schedule-3 : Erection Charges")</f>
        <v>#REF!</v>
      </c>
      <c r="L36" s="416" t="s">
        <v>315</v>
      </c>
      <c r="M36" s="418" t="e">
        <f>#REF!</f>
        <v>#REF!</v>
      </c>
      <c r="N36" s="418" t="e">
        <f t="shared" si="0"/>
        <v>#REF!</v>
      </c>
      <c r="O36" s="153" t="e">
        <f>IF(M36=0, "", "Schedule-3 : Erection Charges")</f>
        <v>#REF!</v>
      </c>
      <c r="P36" s="415"/>
    </row>
    <row r="37" spans="1:16" s="74" customFormat="1" ht="19.5" customHeight="1">
      <c r="A37" s="146"/>
      <c r="B37" s="147"/>
      <c r="C37" s="147"/>
      <c r="D37" s="147"/>
      <c r="E37" s="147"/>
      <c r="F37" s="148"/>
      <c r="H37" s="416" t="s">
        <v>316</v>
      </c>
      <c r="I37" s="416" t="e">
        <f>#REF!</f>
        <v>#REF!</v>
      </c>
      <c r="J37" s="416" t="e">
        <f>IF(I37=0, "", I37)</f>
        <v>#REF!</v>
      </c>
      <c r="K37" s="153" t="e">
        <f>IF(I37=0, "", "Schedule-7 : Type Test Charges")</f>
        <v>#REF!</v>
      </c>
      <c r="L37" s="416" t="s">
        <v>317</v>
      </c>
      <c r="M37" s="418" t="e">
        <f>#REF!</f>
        <v>#REF!</v>
      </c>
      <c r="N37" s="418" t="e">
        <f t="shared" si="0"/>
        <v>#REF!</v>
      </c>
      <c r="O37" s="153" t="e">
        <f>IF(M37=0, "", "Schedule-7 : Type Test Charges")</f>
        <v>#REF!</v>
      </c>
      <c r="P37" s="415"/>
    </row>
    <row r="38" spans="1:16" ht="49.5" customHeight="1">
      <c r="A38" s="576" t="str">
        <f>Cover!B2</f>
        <v>Engagement of comprehensive architectural and structural consultant for construction of office building cum transit camp at Chennai under SR-II region of POWERGRID</v>
      </c>
      <c r="B38" s="576"/>
      <c r="C38" s="576"/>
      <c r="D38" s="577" t="s">
        <v>290</v>
      </c>
      <c r="E38" s="578"/>
      <c r="F38" s="75" t="s">
        <v>291</v>
      </c>
      <c r="H38" s="416" t="s">
        <v>318</v>
      </c>
      <c r="I38" s="416" t="e">
        <f>#REF!</f>
        <v>#REF!</v>
      </c>
      <c r="J38" s="416"/>
      <c r="K38" s="416"/>
      <c r="L38" s="416"/>
      <c r="M38" s="416"/>
      <c r="N38" s="416"/>
    </row>
    <row r="39" spans="1:16">
      <c r="H39" s="152" t="s">
        <v>319</v>
      </c>
      <c r="I39" s="154" t="e">
        <f>K31 &amp;J31 &amp;O31 &amp; N31</f>
        <v>#REF!</v>
      </c>
    </row>
    <row r="40" spans="1:16">
      <c r="I40" s="154" t="e">
        <f>K32 &amp; K33&amp;J33&amp;K34&amp;J34&amp;K35&amp;J35&amp;K36&amp;J36&amp;K37&amp;J37</f>
        <v>#REF!</v>
      </c>
    </row>
    <row r="41" spans="1:16">
      <c r="I41" s="154" t="e">
        <f>O32&amp;O33&amp;N33&amp;O34&amp;N34&amp;O35&amp;N35&amp;O36&amp;N36&amp;O37&amp;N37</f>
        <v>#REF!</v>
      </c>
    </row>
  </sheetData>
  <sheetProtection sheet="1" objects="1" scenarios="1" selectLockedCells="1"/>
  <customSheetViews>
    <customSheetView guid="{75D87FDD-0292-4E5A-8E8F-63018B009393}"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7F1A5DE7-1043-4C11-AB2C-CC6BC6A0F482}"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 guid="{7043F04C-1FA3-449D-BEB8-4AC08DF68A5A}" state="hidden" topLeftCell="A28">
      <selection sqref="A1:F1"/>
      <pageMargins left="0" right="0" top="0" bottom="0" header="0" footer="0"/>
      <printOptions horizontalCentered="1"/>
      <pageSetup paperSize="9" scale="96" fitToHeight="0" orientation="portrait" horizontalDpi="1200" verticalDpi="1200" r:id="rId22"/>
      <headerFooter alignWithMargins="0">
        <oddFooter xml:space="preserve">&amp;R
</oddFooter>
      </headerFooter>
    </customSheetView>
    <customSheetView guid="{B48B8B4C-A880-453D-8729-90D004BEF0DB}" state="hidden" topLeftCell="A28">
      <selection sqref="A1:F1"/>
      <pageMargins left="0" right="0" top="0" bottom="0" header="0" footer="0"/>
      <printOptions horizontalCentered="1"/>
      <pageSetup paperSize="9" scale="96" fitToHeight="0" orientation="portrait" horizontalDpi="1200" verticalDpi="1200" r:id="rId23"/>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3" type="noConversion"/>
  <printOptions horizontalCentered="1"/>
  <pageMargins left="0.79" right="0.37" top="0.65" bottom="0.45" header="0.38" footer="0"/>
  <pageSetup paperSize="9" scale="96" fitToHeight="0" orientation="portrait" horizontalDpi="1200" verticalDpi="1200" r:id="rId24"/>
  <headerFooter alignWithMargins="0">
    <oddFooter xml:space="preserve">&amp;R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8"/>
  </sheetPr>
  <dimension ref="A1:D112"/>
  <sheetViews>
    <sheetView workbookViewId="0">
      <selection sqref="A1:F1"/>
    </sheetView>
  </sheetViews>
  <sheetFormatPr defaultColWidth="8" defaultRowHeight="12.75"/>
  <cols>
    <col min="1" max="1" width="11.625" style="68" customWidth="1"/>
    <col min="2" max="2" width="22.125" style="68" customWidth="1"/>
    <col min="3" max="16384" width="8" style="68"/>
  </cols>
  <sheetData>
    <row r="1" spans="1:4" s="67" customFormat="1" ht="30" customHeight="1">
      <c r="A1" s="579">
        <f>'Bid Form '!AB17</f>
        <v>0</v>
      </c>
      <c r="B1" s="579"/>
    </row>
    <row r="2" spans="1:4" s="67" customFormat="1" ht="30" customHeight="1"/>
    <row r="3" spans="1:4">
      <c r="A3" s="67"/>
    </row>
    <row r="4" spans="1:4">
      <c r="A4" s="180" t="str">
        <f>IF(OR((A1&gt;9999999999),(A1&lt;0)),"Invalid Entry - More than 1000 crore OR -ve value",IF(A1=0, "Rs. Zero Only ",+CONCATENATE("Rs. ", B11,D11,B10,D10,B9,D9,B8,D8,B7,D7,B6," Only")))</f>
        <v xml:space="preserve">Rs. Zero Only </v>
      </c>
      <c r="B4" s="181"/>
    </row>
    <row r="5" spans="1:4">
      <c r="A5" s="182"/>
      <c r="B5" s="181"/>
    </row>
    <row r="6" spans="1:4">
      <c r="A6" s="183">
        <f>-INT(A1/100)*100+ROUND(A1,0)</f>
        <v>0</v>
      </c>
      <c r="B6" s="181" t="str">
        <f t="shared" ref="B6:B11" si="0">IF(A6=0,"",LOOKUP(A6,$A$13:$A$112,$B$13:$B$112))</f>
        <v/>
      </c>
      <c r="D6" s="419"/>
    </row>
    <row r="7" spans="1:4">
      <c r="A7" s="183">
        <f>-INT(A1/1000)*10+INT(A1/100)</f>
        <v>0</v>
      </c>
      <c r="B7" s="181" t="str">
        <f t="shared" si="0"/>
        <v/>
      </c>
      <c r="D7" s="419" t="str">
        <f>+IF(B7="",""," Hundred ")</f>
        <v/>
      </c>
    </row>
    <row r="8" spans="1:4">
      <c r="A8" s="183">
        <f>-INT(A1/100000)*100+INT(A1/1000)</f>
        <v>0</v>
      </c>
      <c r="B8" s="181" t="str">
        <f t="shared" si="0"/>
        <v/>
      </c>
      <c r="D8" s="419" t="str">
        <f>IF((B8=""),IF(C8="",""," Thousand ")," Thousand ")</f>
        <v/>
      </c>
    </row>
    <row r="9" spans="1:4">
      <c r="A9" s="183">
        <f>-INT(A1/10000000)*100+INT(A1/100000)</f>
        <v>0</v>
      </c>
      <c r="B9" s="181" t="str">
        <f t="shared" si="0"/>
        <v/>
      </c>
      <c r="D9" s="419" t="str">
        <f>IF((B9=""),IF(C9="",""," Lac ")," Lac ")</f>
        <v/>
      </c>
    </row>
    <row r="10" spans="1:4">
      <c r="A10" s="183">
        <f>-INT(A1/1000000000)*100+INT(A1/10000000)</f>
        <v>0</v>
      </c>
      <c r="B10" s="184" t="str">
        <f t="shared" si="0"/>
        <v/>
      </c>
      <c r="D10" s="419" t="str">
        <f>IF((B10=""),IF(C10="",""," Crore ")," Crore ")</f>
        <v/>
      </c>
    </row>
    <row r="11" spans="1:4">
      <c r="A11" s="185">
        <f>-INT(A1/10000000000)*1000+INT(A1/1000000000)</f>
        <v>0</v>
      </c>
      <c r="B11" s="184" t="str">
        <f t="shared" si="0"/>
        <v/>
      </c>
      <c r="D11" s="419" t="str">
        <f>IF((B11=""),IF(C11="",""," Hundred ")," Hundred ")</f>
        <v/>
      </c>
    </row>
    <row r="12" spans="1:4">
      <c r="A12" s="181"/>
      <c r="B12" s="181"/>
    </row>
    <row r="13" spans="1:4">
      <c r="A13" s="178">
        <v>1</v>
      </c>
      <c r="B13" s="179" t="s">
        <v>320</v>
      </c>
    </row>
    <row r="14" spans="1:4">
      <c r="A14" s="178">
        <v>2</v>
      </c>
      <c r="B14" s="179" t="s">
        <v>321</v>
      </c>
    </row>
    <row r="15" spans="1:4">
      <c r="A15" s="178">
        <v>3</v>
      </c>
      <c r="B15" s="179" t="s">
        <v>322</v>
      </c>
    </row>
    <row r="16" spans="1:4">
      <c r="A16" s="178">
        <v>4</v>
      </c>
      <c r="B16" s="179" t="s">
        <v>323</v>
      </c>
    </row>
    <row r="17" spans="1:2">
      <c r="A17" s="178">
        <v>5</v>
      </c>
      <c r="B17" s="179" t="s">
        <v>324</v>
      </c>
    </row>
    <row r="18" spans="1:2">
      <c r="A18" s="178">
        <v>6</v>
      </c>
      <c r="B18" s="179" t="s">
        <v>325</v>
      </c>
    </row>
    <row r="19" spans="1:2">
      <c r="A19" s="178">
        <v>7</v>
      </c>
      <c r="B19" s="179" t="s">
        <v>326</v>
      </c>
    </row>
    <row r="20" spans="1:2">
      <c r="A20" s="178">
        <v>8</v>
      </c>
      <c r="B20" s="179" t="s">
        <v>327</v>
      </c>
    </row>
    <row r="21" spans="1:2">
      <c r="A21" s="178">
        <v>9</v>
      </c>
      <c r="B21" s="179" t="s">
        <v>328</v>
      </c>
    </row>
    <row r="22" spans="1:2">
      <c r="A22" s="178">
        <v>10</v>
      </c>
      <c r="B22" s="179" t="s">
        <v>329</v>
      </c>
    </row>
    <row r="23" spans="1:2">
      <c r="A23" s="178">
        <v>11</v>
      </c>
      <c r="B23" s="179" t="s">
        <v>330</v>
      </c>
    </row>
    <row r="24" spans="1:2">
      <c r="A24" s="178">
        <v>12</v>
      </c>
      <c r="B24" s="179" t="s">
        <v>331</v>
      </c>
    </row>
    <row r="25" spans="1:2">
      <c r="A25" s="178">
        <v>13</v>
      </c>
      <c r="B25" s="179" t="s">
        <v>332</v>
      </c>
    </row>
    <row r="26" spans="1:2">
      <c r="A26" s="178">
        <v>14</v>
      </c>
      <c r="B26" s="179" t="s">
        <v>333</v>
      </c>
    </row>
    <row r="27" spans="1:2">
      <c r="A27" s="178">
        <v>15</v>
      </c>
      <c r="B27" s="179" t="s">
        <v>334</v>
      </c>
    </row>
    <row r="28" spans="1:2">
      <c r="A28" s="178">
        <v>16</v>
      </c>
      <c r="B28" s="179" t="s">
        <v>335</v>
      </c>
    </row>
    <row r="29" spans="1:2">
      <c r="A29" s="178">
        <v>17</v>
      </c>
      <c r="B29" s="179" t="s">
        <v>336</v>
      </c>
    </row>
    <row r="30" spans="1:2">
      <c r="A30" s="178">
        <v>18</v>
      </c>
      <c r="B30" s="179" t="s">
        <v>337</v>
      </c>
    </row>
    <row r="31" spans="1:2">
      <c r="A31" s="178">
        <v>19</v>
      </c>
      <c r="B31" s="179" t="s">
        <v>338</v>
      </c>
    </row>
    <row r="32" spans="1:2">
      <c r="A32" s="178">
        <v>20</v>
      </c>
      <c r="B32" s="179" t="s">
        <v>339</v>
      </c>
    </row>
    <row r="33" spans="1:2">
      <c r="A33" s="178">
        <v>21</v>
      </c>
      <c r="B33" s="179" t="s">
        <v>340</v>
      </c>
    </row>
    <row r="34" spans="1:2">
      <c r="A34" s="178">
        <v>22</v>
      </c>
      <c r="B34" s="179" t="s">
        <v>341</v>
      </c>
    </row>
    <row r="35" spans="1:2">
      <c r="A35" s="178">
        <v>23</v>
      </c>
      <c r="B35" s="179" t="s">
        <v>342</v>
      </c>
    </row>
    <row r="36" spans="1:2">
      <c r="A36" s="178">
        <v>24</v>
      </c>
      <c r="B36" s="179" t="s">
        <v>343</v>
      </c>
    </row>
    <row r="37" spans="1:2">
      <c r="A37" s="178">
        <v>25</v>
      </c>
      <c r="B37" s="179" t="s">
        <v>344</v>
      </c>
    </row>
    <row r="38" spans="1:2">
      <c r="A38" s="178">
        <v>26</v>
      </c>
      <c r="B38" s="179" t="s">
        <v>345</v>
      </c>
    </row>
    <row r="39" spans="1:2">
      <c r="A39" s="178">
        <v>27</v>
      </c>
      <c r="B39" s="179" t="s">
        <v>346</v>
      </c>
    </row>
    <row r="40" spans="1:2">
      <c r="A40" s="178">
        <v>28</v>
      </c>
      <c r="B40" s="179" t="s">
        <v>347</v>
      </c>
    </row>
    <row r="41" spans="1:2">
      <c r="A41" s="178">
        <v>29</v>
      </c>
      <c r="B41" s="179" t="s">
        <v>348</v>
      </c>
    </row>
    <row r="42" spans="1:2">
      <c r="A42" s="178">
        <v>30</v>
      </c>
      <c r="B42" s="179" t="s">
        <v>349</v>
      </c>
    </row>
    <row r="43" spans="1:2">
      <c r="A43" s="178">
        <v>31</v>
      </c>
      <c r="B43" s="179" t="s">
        <v>350</v>
      </c>
    </row>
    <row r="44" spans="1:2">
      <c r="A44" s="178">
        <v>32</v>
      </c>
      <c r="B44" s="179" t="s">
        <v>351</v>
      </c>
    </row>
    <row r="45" spans="1:2">
      <c r="A45" s="178">
        <v>33</v>
      </c>
      <c r="B45" s="179" t="s">
        <v>352</v>
      </c>
    </row>
    <row r="46" spans="1:2">
      <c r="A46" s="178">
        <v>34</v>
      </c>
      <c r="B46" s="179" t="s">
        <v>353</v>
      </c>
    </row>
    <row r="47" spans="1:2">
      <c r="A47" s="178">
        <v>35</v>
      </c>
      <c r="B47" s="179" t="s">
        <v>354</v>
      </c>
    </row>
    <row r="48" spans="1:2">
      <c r="A48" s="178">
        <v>36</v>
      </c>
      <c r="B48" s="179" t="s">
        <v>355</v>
      </c>
    </row>
    <row r="49" spans="1:2">
      <c r="A49" s="178">
        <v>37</v>
      </c>
      <c r="B49" s="179" t="s">
        <v>356</v>
      </c>
    </row>
    <row r="50" spans="1:2">
      <c r="A50" s="178">
        <v>38</v>
      </c>
      <c r="B50" s="179" t="s">
        <v>357</v>
      </c>
    </row>
    <row r="51" spans="1:2">
      <c r="A51" s="178">
        <v>39</v>
      </c>
      <c r="B51" s="179" t="s">
        <v>358</v>
      </c>
    </row>
    <row r="52" spans="1:2">
      <c r="A52" s="178">
        <v>40</v>
      </c>
      <c r="B52" s="179" t="s">
        <v>359</v>
      </c>
    </row>
    <row r="53" spans="1:2">
      <c r="A53" s="178">
        <v>41</v>
      </c>
      <c r="B53" s="179" t="s">
        <v>360</v>
      </c>
    </row>
    <row r="54" spans="1:2">
      <c r="A54" s="178">
        <v>42</v>
      </c>
      <c r="B54" s="179" t="s">
        <v>361</v>
      </c>
    </row>
    <row r="55" spans="1:2">
      <c r="A55" s="178">
        <v>43</v>
      </c>
      <c r="B55" s="179" t="s">
        <v>362</v>
      </c>
    </row>
    <row r="56" spans="1:2">
      <c r="A56" s="178">
        <v>44</v>
      </c>
      <c r="B56" s="179" t="s">
        <v>363</v>
      </c>
    </row>
    <row r="57" spans="1:2">
      <c r="A57" s="178">
        <v>45</v>
      </c>
      <c r="B57" s="179" t="s">
        <v>364</v>
      </c>
    </row>
    <row r="58" spans="1:2">
      <c r="A58" s="178">
        <v>46</v>
      </c>
      <c r="B58" s="179" t="s">
        <v>365</v>
      </c>
    </row>
    <row r="59" spans="1:2">
      <c r="A59" s="178">
        <v>47</v>
      </c>
      <c r="B59" s="179" t="s">
        <v>366</v>
      </c>
    </row>
    <row r="60" spans="1:2">
      <c r="A60" s="178">
        <v>48</v>
      </c>
      <c r="B60" s="179" t="s">
        <v>367</v>
      </c>
    </row>
    <row r="61" spans="1:2">
      <c r="A61" s="178">
        <v>49</v>
      </c>
      <c r="B61" s="179" t="s">
        <v>368</v>
      </c>
    </row>
    <row r="62" spans="1:2">
      <c r="A62" s="178">
        <v>50</v>
      </c>
      <c r="B62" s="179" t="s">
        <v>369</v>
      </c>
    </row>
    <row r="63" spans="1:2">
      <c r="A63" s="178">
        <v>51</v>
      </c>
      <c r="B63" s="179" t="s">
        <v>370</v>
      </c>
    </row>
    <row r="64" spans="1:2">
      <c r="A64" s="178">
        <v>52</v>
      </c>
      <c r="B64" s="179" t="s">
        <v>371</v>
      </c>
    </row>
    <row r="65" spans="1:2">
      <c r="A65" s="178">
        <v>53</v>
      </c>
      <c r="B65" s="179" t="s">
        <v>372</v>
      </c>
    </row>
    <row r="66" spans="1:2">
      <c r="A66" s="178">
        <v>54</v>
      </c>
      <c r="B66" s="179" t="s">
        <v>373</v>
      </c>
    </row>
    <row r="67" spans="1:2">
      <c r="A67" s="178">
        <v>55</v>
      </c>
      <c r="B67" s="179" t="s">
        <v>374</v>
      </c>
    </row>
    <row r="68" spans="1:2">
      <c r="A68" s="178">
        <v>56</v>
      </c>
      <c r="B68" s="179" t="s">
        <v>375</v>
      </c>
    </row>
    <row r="69" spans="1:2">
      <c r="A69" s="178">
        <v>57</v>
      </c>
      <c r="B69" s="179" t="s">
        <v>376</v>
      </c>
    </row>
    <row r="70" spans="1:2">
      <c r="A70" s="178">
        <v>58</v>
      </c>
      <c r="B70" s="179" t="s">
        <v>377</v>
      </c>
    </row>
    <row r="71" spans="1:2">
      <c r="A71" s="178">
        <v>59</v>
      </c>
      <c r="B71" s="179" t="s">
        <v>378</v>
      </c>
    </row>
    <row r="72" spans="1:2">
      <c r="A72" s="178">
        <v>60</v>
      </c>
      <c r="B72" s="179" t="s">
        <v>379</v>
      </c>
    </row>
    <row r="73" spans="1:2">
      <c r="A73" s="178">
        <v>61</v>
      </c>
      <c r="B73" s="179" t="s">
        <v>380</v>
      </c>
    </row>
    <row r="74" spans="1:2">
      <c r="A74" s="178">
        <v>62</v>
      </c>
      <c r="B74" s="179" t="s">
        <v>381</v>
      </c>
    </row>
    <row r="75" spans="1:2">
      <c r="A75" s="178">
        <v>63</v>
      </c>
      <c r="B75" s="179" t="s">
        <v>382</v>
      </c>
    </row>
    <row r="76" spans="1:2">
      <c r="A76" s="178">
        <v>64</v>
      </c>
      <c r="B76" s="179" t="s">
        <v>383</v>
      </c>
    </row>
    <row r="77" spans="1:2">
      <c r="A77" s="178">
        <v>65</v>
      </c>
      <c r="B77" s="179" t="s">
        <v>384</v>
      </c>
    </row>
    <row r="78" spans="1:2">
      <c r="A78" s="178">
        <v>66</v>
      </c>
      <c r="B78" s="179" t="s">
        <v>385</v>
      </c>
    </row>
    <row r="79" spans="1:2">
      <c r="A79" s="178">
        <v>67</v>
      </c>
      <c r="B79" s="179" t="s">
        <v>386</v>
      </c>
    </row>
    <row r="80" spans="1:2">
      <c r="A80" s="178">
        <v>68</v>
      </c>
      <c r="B80" s="179" t="s">
        <v>387</v>
      </c>
    </row>
    <row r="81" spans="1:2">
      <c r="A81" s="178">
        <v>69</v>
      </c>
      <c r="B81" s="179" t="s">
        <v>388</v>
      </c>
    </row>
    <row r="82" spans="1:2">
      <c r="A82" s="178">
        <v>70</v>
      </c>
      <c r="B82" s="179" t="s">
        <v>389</v>
      </c>
    </row>
    <row r="83" spans="1:2">
      <c r="A83" s="178">
        <v>71</v>
      </c>
      <c r="B83" s="179" t="s">
        <v>390</v>
      </c>
    </row>
    <row r="84" spans="1:2">
      <c r="A84" s="178">
        <v>72</v>
      </c>
      <c r="B84" s="179" t="s">
        <v>391</v>
      </c>
    </row>
    <row r="85" spans="1:2">
      <c r="A85" s="178">
        <v>73</v>
      </c>
      <c r="B85" s="179" t="s">
        <v>392</v>
      </c>
    </row>
    <row r="86" spans="1:2">
      <c r="A86" s="178">
        <v>74</v>
      </c>
      <c r="B86" s="179" t="s">
        <v>393</v>
      </c>
    </row>
    <row r="87" spans="1:2">
      <c r="A87" s="178">
        <v>75</v>
      </c>
      <c r="B87" s="179" t="s">
        <v>394</v>
      </c>
    </row>
    <row r="88" spans="1:2">
      <c r="A88" s="178">
        <v>76</v>
      </c>
      <c r="B88" s="179" t="s">
        <v>395</v>
      </c>
    </row>
    <row r="89" spans="1:2">
      <c r="A89" s="178">
        <v>77</v>
      </c>
      <c r="B89" s="179" t="s">
        <v>396</v>
      </c>
    </row>
    <row r="90" spans="1:2">
      <c r="A90" s="178">
        <v>78</v>
      </c>
      <c r="B90" s="179" t="s">
        <v>397</v>
      </c>
    </row>
    <row r="91" spans="1:2">
      <c r="A91" s="178">
        <v>79</v>
      </c>
      <c r="B91" s="179" t="s">
        <v>398</v>
      </c>
    </row>
    <row r="92" spans="1:2">
      <c r="A92" s="178">
        <v>80</v>
      </c>
      <c r="B92" s="179" t="s">
        <v>399</v>
      </c>
    </row>
    <row r="93" spans="1:2">
      <c r="A93" s="178">
        <v>81</v>
      </c>
      <c r="B93" s="179" t="s">
        <v>400</v>
      </c>
    </row>
    <row r="94" spans="1:2">
      <c r="A94" s="178">
        <v>82</v>
      </c>
      <c r="B94" s="179" t="s">
        <v>401</v>
      </c>
    </row>
    <row r="95" spans="1:2">
      <c r="A95" s="178">
        <v>83</v>
      </c>
      <c r="B95" s="179" t="s">
        <v>402</v>
      </c>
    </row>
    <row r="96" spans="1:2">
      <c r="A96" s="178">
        <v>84</v>
      </c>
      <c r="B96" s="179" t="s">
        <v>403</v>
      </c>
    </row>
    <row r="97" spans="1:2">
      <c r="A97" s="178">
        <v>85</v>
      </c>
      <c r="B97" s="179" t="s">
        <v>404</v>
      </c>
    </row>
    <row r="98" spans="1:2">
      <c r="A98" s="178">
        <v>86</v>
      </c>
      <c r="B98" s="179" t="s">
        <v>405</v>
      </c>
    </row>
    <row r="99" spans="1:2">
      <c r="A99" s="178">
        <v>87</v>
      </c>
      <c r="B99" s="179" t="s">
        <v>406</v>
      </c>
    </row>
    <row r="100" spans="1:2">
      <c r="A100" s="178">
        <v>88</v>
      </c>
      <c r="B100" s="179" t="s">
        <v>407</v>
      </c>
    </row>
    <row r="101" spans="1:2">
      <c r="A101" s="178">
        <v>89</v>
      </c>
      <c r="B101" s="179" t="s">
        <v>408</v>
      </c>
    </row>
    <row r="102" spans="1:2">
      <c r="A102" s="178">
        <v>90</v>
      </c>
      <c r="B102" s="179" t="s">
        <v>409</v>
      </c>
    </row>
    <row r="103" spans="1:2">
      <c r="A103" s="178">
        <v>91</v>
      </c>
      <c r="B103" s="179" t="s">
        <v>410</v>
      </c>
    </row>
    <row r="104" spans="1:2">
      <c r="A104" s="178">
        <v>92</v>
      </c>
      <c r="B104" s="179" t="s">
        <v>411</v>
      </c>
    </row>
    <row r="105" spans="1:2">
      <c r="A105" s="178">
        <v>93</v>
      </c>
      <c r="B105" s="179" t="s">
        <v>412</v>
      </c>
    </row>
    <row r="106" spans="1:2">
      <c r="A106" s="178">
        <v>94</v>
      </c>
      <c r="B106" s="179" t="s">
        <v>413</v>
      </c>
    </row>
    <row r="107" spans="1:2">
      <c r="A107" s="178">
        <v>95</v>
      </c>
      <c r="B107" s="179" t="s">
        <v>414</v>
      </c>
    </row>
    <row r="108" spans="1:2">
      <c r="A108" s="178">
        <v>96</v>
      </c>
      <c r="B108" s="179" t="s">
        <v>415</v>
      </c>
    </row>
    <row r="109" spans="1:2">
      <c r="A109" s="178">
        <v>97</v>
      </c>
      <c r="B109" s="179" t="s">
        <v>416</v>
      </c>
    </row>
    <row r="110" spans="1:2">
      <c r="A110" s="178">
        <v>98</v>
      </c>
      <c r="B110" s="179" t="s">
        <v>417</v>
      </c>
    </row>
    <row r="111" spans="1:2">
      <c r="A111" s="178">
        <v>99</v>
      </c>
      <c r="B111" s="179" t="s">
        <v>418</v>
      </c>
    </row>
    <row r="112" spans="1:2">
      <c r="A112" s="178">
        <v>100</v>
      </c>
      <c r="B112" s="179" t="s">
        <v>419</v>
      </c>
    </row>
  </sheetData>
  <sheetProtection selectLockedCells="1" selectUnlockedCells="1"/>
  <customSheetViews>
    <customSheetView guid="{75D87FDD-0292-4E5A-8E8F-63018B009393}" state="hidden">
      <selection sqref="A1:F1"/>
      <pageMargins left="0" right="0" top="0" bottom="0" header="0" footer="0"/>
      <pageSetup orientation="portrait" r:id="rId1"/>
      <headerFooter alignWithMargins="0"/>
    </customSheetView>
    <customSheetView guid="{7F1A5DE7-1043-4C11-AB2C-CC6BC6A0F482}" state="hidden">
      <selection sqref="A1:F1"/>
      <pageMargins left="0" right="0" top="0" bottom="0" header="0" footer="0"/>
      <pageSetup orientation="portrait" r:id="rId2"/>
      <headerFooter alignWithMargins="0"/>
    </customSheetView>
    <customSheetView guid="{17F5C48B-526E-48D2-9F97-823D578F9893}" state="hidden">
      <selection sqref="A1:F1"/>
      <pageMargins left="0" right="0" top="0" bottom="0" header="0" footer="0"/>
      <pageSetup orientation="portrait" r:id="rId3"/>
      <headerFooter alignWithMargins="0"/>
    </customSheetView>
    <customSheetView guid="{B835C05C-B615-4DCB-982D-4519616B3CD8}" state="hidden">
      <selection sqref="A1:F1"/>
      <pageMargins left="0" right="0" top="0" bottom="0" header="0" footer="0"/>
      <pageSetup orientation="portrait" r:id="rId4"/>
      <headerFooter alignWithMargins="0"/>
    </customSheetView>
    <customSheetView guid="{E97134B6-5E8D-4951-8DA0-73D065532361}" state="hidden">
      <selection sqref="A1:F1"/>
      <pageMargins left="0" right="0" top="0" bottom="0" header="0" footer="0"/>
      <pageSetup orientation="portrait" r:id="rId5"/>
      <headerFooter alignWithMargins="0"/>
    </customSheetView>
    <customSheetView guid="{EE46BCD1-F715-4FA9-A5FC-1B125AD601E0}" state="hidden">
      <selection sqref="A1:F1"/>
      <pageMargins left="0" right="0" top="0" bottom="0" header="0" footer="0"/>
      <pageSetup orientation="portrait" r:id="rId6"/>
      <headerFooter alignWithMargins="0"/>
    </customSheetView>
    <customSheetView guid="{4AA1107B-A795-4744-B566-827168772C7A}" state="hidden">
      <selection sqref="A1:F1"/>
      <pageMargins left="0" right="0" top="0" bottom="0" header="0" footer="0"/>
      <pageSetup orientation="portrait" r:id="rId7"/>
      <headerFooter alignWithMargins="0"/>
    </customSheetView>
    <customSheetView guid="{B23AD343-29DA-4CE0-BD10-47BF44F3782F}" state="hidden">
      <selection sqref="A1:F1"/>
      <pageMargins left="0" right="0" top="0" bottom="0" header="0" footer="0"/>
      <pageSetup orientation="portrait" r:id="rId8"/>
      <headerFooter alignWithMargins="0"/>
    </customSheetView>
    <customSheetView guid="{ECE9294F-C910-4036-88BC-B1F2176FB06B}" state="hidden">
      <selection sqref="A1:F1"/>
      <pageMargins left="0" right="0" top="0" bottom="0" header="0" footer="0"/>
      <pageSetup orientation="portrait" r:id="rId9"/>
      <headerFooter alignWithMargins="0"/>
    </customSheetView>
    <customSheetView guid="{4F65FF32-EC61-4022-A399-2986D7B6B8B3}" state="hidden" showRuler="0">
      <selection sqref="A1:B1"/>
      <pageMargins left="0" right="0" top="0" bottom="0" header="0" footer="0"/>
      <pageSetup orientation="portrait" r:id="rId10"/>
      <headerFooter alignWithMargins="0"/>
    </customSheetView>
    <customSheetView guid="{01ACF2E1-8E61-4459-ABC1-B6C183DEED61}" state="hidden" showRuler="0">
      <selection sqref="A1:B1"/>
      <pageMargins left="0" right="0" top="0" bottom="0" header="0" footer="0"/>
      <pageSetup orientation="portrait" r:id="rId11"/>
      <headerFooter alignWithMargins="0"/>
    </customSheetView>
    <customSheetView guid="{14D7F02E-BCCA-4517-ABC7-537FF4AEB67A}" state="hidden" topLeftCell="A2">
      <selection activeCell="C2" sqref="C2"/>
      <pageMargins left="0" right="0" top="0" bottom="0" header="0" footer="0"/>
      <pageSetup orientation="portrait" r:id="rId12"/>
      <headerFooter alignWithMargins="0"/>
    </customSheetView>
    <customSheetView guid="{27A45B7A-04F2-4516-B80B-5ED0825D4ED3}" state="hidden" topLeftCell="A2">
      <selection activeCell="C2" sqref="C2"/>
      <pageMargins left="0" right="0" top="0" bottom="0" header="0" footer="0"/>
      <pageSetup orientation="portrait" r:id="rId13"/>
      <headerFooter alignWithMargins="0"/>
    </customSheetView>
    <customSheetView guid="{E9F4E142-7D26-464D-BECA-4F3806DB1FE1}" state="hidden">
      <selection sqref="A1:F1"/>
      <pageMargins left="0" right="0" top="0" bottom="0" header="0" footer="0"/>
      <pageSetup orientation="portrait" r:id="rId14"/>
      <headerFooter alignWithMargins="0"/>
    </customSheetView>
    <customSheetView guid="{A7DBDDEF-9245-44C6-9EBF-032DB6E1C0A2}" state="hidden">
      <selection sqref="A1:F1"/>
      <pageMargins left="0" right="0" top="0" bottom="0" header="0" footer="0"/>
      <pageSetup orientation="portrait" r:id="rId15"/>
      <headerFooter alignWithMargins="0"/>
    </customSheetView>
    <customSheetView guid="{7487ED9F-BBED-4B2A-9631-22F1A430946B}" state="hidden">
      <selection sqref="A1:F1"/>
      <pageMargins left="0" right="0" top="0" bottom="0" header="0" footer="0"/>
      <pageSetup orientation="portrait" r:id="rId16"/>
      <headerFooter alignWithMargins="0"/>
    </customSheetView>
    <customSheetView guid="{B3CE7B10-A914-4559-A6DA-AED8C22AFD6D}" state="hidden">
      <selection sqref="A1:F1"/>
      <pageMargins left="0" right="0" top="0" bottom="0" header="0" footer="0"/>
      <pageSetup orientation="portrait" r:id="rId17"/>
      <headerFooter alignWithMargins="0"/>
    </customSheetView>
    <customSheetView guid="{D53177B2-31EC-4222-B97A-A37DCFD9E45B}" state="hidden">
      <selection sqref="A1:F1"/>
      <pageMargins left="0" right="0" top="0" bottom="0" header="0" footer="0"/>
      <pageSetup orientation="portrait" r:id="rId18"/>
      <headerFooter alignWithMargins="0"/>
    </customSheetView>
    <customSheetView guid="{223BC0FC-814D-40F0-9795-CE82A16FF3A5}" state="hidden">
      <selection sqref="A1:F1"/>
      <pageMargins left="0" right="0" top="0" bottom="0" header="0" footer="0"/>
      <pageSetup orientation="portrait" r:id="rId19"/>
      <headerFooter alignWithMargins="0"/>
    </customSheetView>
    <customSheetView guid="{E81F0721-C35D-4189-B675-E46A21339863}" state="hidden">
      <selection sqref="A1:F1"/>
      <pageMargins left="0" right="0" top="0" bottom="0" header="0" footer="0"/>
      <pageSetup orientation="portrait" r:id="rId20"/>
      <headerFooter alignWithMargins="0"/>
    </customSheetView>
    <customSheetView guid="{D0757F9E-DF41-4B40-A5E5-F4F8FDD8D61D}" state="hidden">
      <selection sqref="A1:F1"/>
      <pageMargins left="0" right="0" top="0" bottom="0" header="0" footer="0"/>
      <pageSetup orientation="portrait" r:id="rId21"/>
      <headerFooter alignWithMargins="0"/>
    </customSheetView>
    <customSheetView guid="{7043F04C-1FA3-449D-BEB8-4AC08DF68A5A}" state="hidden">
      <selection sqref="A1:F1"/>
      <pageMargins left="0" right="0" top="0" bottom="0" header="0" footer="0"/>
      <pageSetup orientation="portrait" r:id="rId22"/>
      <headerFooter alignWithMargins="0"/>
    </customSheetView>
    <customSheetView guid="{B48B8B4C-A880-453D-8729-90D004BEF0DB}" state="hidden">
      <selection sqref="A1:F1"/>
      <pageMargins left="0" right="0" top="0" bottom="0" header="0" footer="0"/>
      <pageSetup orientation="portrait" r:id="rId23"/>
      <headerFooter alignWithMargins="0"/>
    </customSheetView>
  </customSheetViews>
  <mergeCells count="1">
    <mergeCell ref="A1:B1"/>
  </mergeCells>
  <phoneticPr fontId="4" type="noConversion"/>
  <pageMargins left="0.75" right="0.75" top="1" bottom="1" header="0.5" footer="0.5"/>
  <pageSetup orientation="portrait" r:id="rId24"/>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Basic</vt:lpstr>
      <vt:lpstr>Cover</vt:lpstr>
      <vt:lpstr>Instructions</vt:lpstr>
      <vt:lpstr>Names of Bidder</vt:lpstr>
      <vt:lpstr>Sch-1 </vt:lpstr>
      <vt:lpstr>Sch-2</vt:lpstr>
      <vt:lpstr>Sch-3</vt:lpstr>
      <vt:lpstr>Octroi</vt:lpstr>
      <vt:lpstr>Entry Tax</vt:lpstr>
      <vt:lpstr>Other Taxes &amp; Duties</vt:lpstr>
      <vt:lpstr>Bid Form </vt:lpstr>
      <vt:lpstr>Sheet2</vt:lpstr>
      <vt:lpstr>Q &amp; C (2)</vt:lpstr>
      <vt:lpstr>Q &amp; C</vt:lpstr>
      <vt:lpstr>N to W</vt:lpstr>
      <vt:lpstr>Sheet1</vt:lpstr>
      <vt:lpstr>Sheet3</vt:lpstr>
      <vt:lpstr>'Bid Form '!Print_Area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 '!Print_Area</vt:lpstr>
      <vt:lpstr>'Sch-2'!Print_Area</vt:lpstr>
      <vt:lpstr>'Sch-3'!Print_Area</vt:lpstr>
      <vt:lpstr>'Sch-1 '!Print_Titles</vt:lpstr>
      <vt:lpstr>'Sch-2'!Print_Titles</vt:lpstr>
      <vt:lpstr>'Sch-3'!Print_Titles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Shilpa P K {शिल्पा पी.के.}</cp:lastModifiedBy>
  <cp:revision/>
  <dcterms:created xsi:type="dcterms:W3CDTF">2001-07-26T10:23:15Z</dcterms:created>
  <dcterms:modified xsi:type="dcterms:W3CDTF">2025-10-03T07:42:04Z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2025-06-24T03:51:36Z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7c23cd90-5f3c-42b9-bec9-e1a89a2386d8</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