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5.xml" ContentType="application/vnd.ms-excel.controlproperties+xml"/>
  <Override PartName="/xl/drawings/drawing11.xml" ContentType="application/vnd.openxmlformats-officedocument.drawing+xml"/>
  <Override PartName="/xl/ctrlProps/ctrlProp136.xml" ContentType="application/vnd.ms-excel.controlproperties+xml"/>
  <Override PartName="/xl/drawings/drawing12.xml" ContentType="application/vnd.openxmlformats-officedocument.drawing+xml"/>
  <Override PartName="/xl/ctrlProps/ctrlProp137.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8.xml" ContentType="application/vnd.ms-excel.controlproperties+xml"/>
  <Override PartName="/xl/ctrlProps/ctrlProp139.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Z:\04_VENKATESH KARRI\RTM\18-Data Center-C&amp;ME PKG\2_Bidding Docs\"/>
    </mc:Choice>
  </mc:AlternateContent>
  <workbookProtection workbookPassword="CFB5" revisionsPassword="C038" lockStructure="1" lockRevision="1"/>
  <bookViews>
    <workbookView xWindow="-105" yWindow="-105" windowWidth="19425" windowHeight="10425" tabRatio="661" firstSheet="17" activeTab="27"/>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12'!$A$1:$E$27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15'!$A$1:$E$93</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5A'!$A$1:$E$35</definedName>
    <definedName name="_xlnm.Print_Area" localSheetId="12">'Attach 6'!$A$1:$E$31</definedName>
    <definedName name="_xlnm.Print_Area" localSheetId="13">'Attach 7'!$A$1:$E$24</definedName>
    <definedName name="_xlnm.Print_Area" localSheetId="14">'Attach 9'!$A$1:$F$89</definedName>
    <definedName name="_xlnm.Print_Area" localSheetId="6">'Attach-3 (QR)'!$A$1:$H$176</definedName>
    <definedName name="_xlnm.Print_Area" localSheetId="4">'Attach-3 (QR)_old'!$A$1:$J$407</definedName>
    <definedName name="_xlnm.Print_Area" localSheetId="27">'Bid Form 1st Envelope '!$A$1:$F$117</definedName>
    <definedName name="_xlnm.Print_Area" localSheetId="1">Cover!$A$1:$F$26</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12'!$A$1:$E$28</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15'!$A$1:$E$93</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9'!$A$1:$D$89</definedName>
    <definedName name="Z_05855B4F_D61E_4C97_B759_B2F96767F6F8_.wvu.PrintArea" localSheetId="6" hidden="1">'Attach-3 (QR)'!$A$1:$H$176</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Cover!$A$1:$F$26</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(QR)'!$119:$119,'Attach-3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12'!$A$1:$E$28</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15'!$A$1:$E$93</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9'!$A$1:$F$89</definedName>
    <definedName name="Z_067EF7EF_2552_42C0_8B2F_9338A16B73EB_.wvu.PrintArea" localSheetId="6" hidden="1">'Attach-3 (QR)'!$A$1:$H$176</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Cover!$A$1:$F$26</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(QR)'!$119:$119,'Attach-3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(QR)'!$A$1:$H$176</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15'!$A$1:$E$93</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9'!$A$1:$D$90</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(QR)'!$A$1:$H$176</definedName>
    <definedName name="Z_176A4F7E_17B2_43CD_BA12_35A58E9B73EF_.wvu.Rows" localSheetId="6" hidden="1">'Attach-3 (QR)'!$19:$23,'Attach-3 (QR)'!$25:$25,'Attach-3 (QR)'!$35:$35,'Attach-3 (QR)'!#REF!,'Attach-3 (QR)'!#REF!,'Attach-3 (QR)'!#REF!,'Attach-3 (QR)'!$119:$119,'Attach-3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12'!$A$1:$E$28</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(QR)'!$A$1:$H$176</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(QR)'!$A$1:$H$176</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12'!$A$1:$E$28</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15'!$A$1:$E$93</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9'!$A$1:$D$90</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12'!$A$1:$E$28</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12'!$A$1:$E$28</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12'!$A$1:$F$28</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15'!$A$1:$E$93</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9'!$A$1:$F$89</definedName>
    <definedName name="Z_273BBCBD_8F12_4445_A7CA_FDA7C67AE3D5_.wvu.PrintArea" localSheetId="6" hidden="1">'Attach-3 (QR)'!$A$1:$H$176</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Cover!$A$1:$F$26</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(QR)'!#REF!,'Attach-3 (QR)'!$119:$119,'Attach-3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12'!$A$1:$F$28</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15'!$A$1:$E$93</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9'!$A$1:$F$89</definedName>
    <definedName name="Z_27CB7082_4FAB_46F1_8968_11E3E4A629B2_.wvu.PrintArea" localSheetId="6" hidden="1">'Attach-3 (QR)'!$A$1:$H$176</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Cover!$A$1:$F$26</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(QR)'!#REF!,'Attach-3 (QR)'!$119:$119,'Attach-3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(QR)'!$A$1:$H$176</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12'!$A$1:$E$28</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15'!$A$1:$E$93</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9'!$A$1:$F$89</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Cover!$A$1:$F$26</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(QR)'!$A$1:$H$176</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(QR)'!$119:$119,'Attach-3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(QR)'!$A$1:$H$176</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(QR)'!$119:$119,'Attach-3 (QR)'!#REF!,'Attach-3 (QR)'!#REF!,'Attach-3 (QR)'!#REF!,'Attach-3 (QR)'!$155:$155</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15'!$A$1:$E$93</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9'!$A$1:$D$90</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12'!$A$1:$E$28</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15'!$A$1:$E$93</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9'!$A$1:$F$89</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Cover!$A$1:$F$26</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15'!$A$1:$E$93</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9'!$A$1:$D$90</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15'!$A$1:$E$94</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9'!$A$1:$D$90</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21" hidden="1">'Attach 15'!$13:$14,'Attach 15'!#REF!</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15'!$A$1:$E$93</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9'!$A$1:$D$90</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15'!$A$1:$E$93</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9'!$A$1:$D$90</definedName>
    <definedName name="Z_494F6778_23FE_4AAC_B37D_6C7543FC13B9_.wvu.PrintArea" localSheetId="6" hidden="1">'Attach-3 (QR)'!$A$1:$H$176</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12'!$A$1:$F$28</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15'!$A$1:$E$93</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9'!$A$1:$F$89</definedName>
    <definedName name="Z_5476C51C_4037_4B28_A818_10D7CDF0C66A_.wvu.PrintArea" localSheetId="6" hidden="1">'Attach-3 (QR)'!$A$1:$H$176</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Cover!$A$1:$F$26</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(QR)'!#REF!,'Attach-3 (QR)'!$119:$119,'Attach-3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(QR)'!$A$1:$H$176</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(QR)'!$A$1:$H$176</definedName>
    <definedName name="Z_5802F788_6BC6_4DD2_9B34_FB4B8F376754_.wvu.Rows" localSheetId="6" hidden="1">'Attach-3 (QR)'!$19:$23,'Attach-3 (QR)'!$25:$25,'Attach-3 (QR)'!$35:$35,'Attach-3 (QR)'!#REF!,'Attach-3 (QR)'!#REF!,'Attach-3 (QR)'!#REF!,'Attach-3 (QR)'!$119:$119,'Attach-3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(QR)'!$A$1:$H$176</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(QR)'!$119:$119,'Attach-3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12'!$A$1:$E$28</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12'!$A$1:$F$28</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15'!$A$1:$E$93</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9'!$A$1:$F$89</definedName>
    <definedName name="Z_5D67CA2D_8BB3_4F00_894F_4872C1BBE88F_.wvu.PrintArea" localSheetId="6" hidden="1">'Attach-3 (QR)'!$A$1:$H$176</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Cover!$A$1:$F$26</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(QR)'!#REF!,'Attach-3 (QR)'!$119:$119,'Attach-3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12'!$A$1:$E$28</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12'!$A$1:$F$28</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15'!$A$1:$E$93</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9'!$A$1:$F$89</definedName>
    <definedName name="Z_696D4A13_5E44_4B16_B107_EB70ABB06CBE_.wvu.PrintArea" localSheetId="6" hidden="1">'Attach-3 (QR)'!$A$1:$H$176</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Cover!$A$1:$F$26</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(QR)'!#REF!,'Attach-3 (QR)'!$119:$119,'Attach-3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12'!$A$1:$E$28</definedName>
    <definedName name="Z_6B2C1320_5106_401D_86E8_03FFC7419150_.wvu.PrintArea" localSheetId="25" hidden="1">'Attach 18 SP'!$A$8:$I$157</definedName>
    <definedName name="Z_6B2C1320_5106_401D_86E8_03FFC7419150_.wvu.PrintArea" localSheetId="6" hidden="1">'Attach-3 (QR)'!$A$1:$H$176</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(QR)'!$A$1:$H$176</definedName>
    <definedName name="Z_6DC6C963_9F04_44DD_BC90_C1641F014E55_.wvu.Rows" localSheetId="6" hidden="1">'Attach-3 (QR)'!$19:$23,'Attach-3 (QR)'!$25:$25,'Attach-3 (QR)'!$35:$35,'Attach-3 (QR)'!#REF!,'Attach-3 (QR)'!#REF!,'Attach-3 (QR)'!#REF!,'Attach-3 (QR)'!$119:$119,'Attach-3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(QR)'!$A$1:$H$176</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(QR)'!$119:$119,'Attach-3 (QR)'!#REF!,'Attach-3 (QR)'!#REF!,'Attach-3 (QR)'!#REF!,'Attach-3 (QR)'!$155:$155</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(QR)'!$A$1:$H$176</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(QR)'!$119:$119,'Attach-3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12'!$A$1:$E$28</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(QR)'!$A$1:$H$176</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(QR)'!$119:$119,'Attach-3 (QR)'!#REF!,'Attach-3 (QR)'!#REF!,'Attach-3 (QR)'!#REF!,'Attach-3 (QR)'!$155:$155</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15'!$A$1:$E$93</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9'!$A$1:$D$90</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(QR)'!$A$1:$H$176</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(QR)'!$119:$119,'Attach-3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(QR)'!$A$1:$H$176</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15'!$A$1:$E$93</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9'!$A$1:$D$89</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12'!$A$1:$E$28</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12'!$A$1:$F$28</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15'!$A$1:$E$93</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9'!$A$1:$F$89</definedName>
    <definedName name="Z_869B0F9C_77A4_468D_A350_EA35CAE357D9_.wvu.PrintArea" localSheetId="6" hidden="1">'Attach-3 (QR)'!$A$1:$H$176</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Cover!$A$1:$F$26</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15'!#REF!</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(QR)'!#REF!,'Attach-3 (QR)'!$119:$119,'Attach-3 (QR)'!#REF!</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'!$28:$29,'Bid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15'!$A$1:$E$93</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9'!$A$1:$D$90</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12'!$A$1:$E$28</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15'!$A$1:$E$94</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9'!$A$1:$D$90</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05D51A0_3EB6_4E99_B277_C6036291BBFE_.wvu.Cols" localSheetId="21" hidden="1">'Attach 15'!$H:$H,'Attach 15'!$L:$N</definedName>
    <definedName name="Z_905D51A0_3EB6_4E99_B277_C6036291BBFE_.wvu.Cols" localSheetId="25" hidden="1">'Attach 18 SP'!$J:$AO</definedName>
    <definedName name="Z_905D51A0_3EB6_4E99_B277_C6036291BBFE_.wvu.Cols" localSheetId="3" hidden="1">'Attach 3(JV)'!$G:$H</definedName>
    <definedName name="Z_905D51A0_3EB6_4E99_B277_C6036291BBFE_.wvu.Cols" localSheetId="7" hidden="1">'Attach 4'!$H:$O</definedName>
    <definedName name="Z_905D51A0_3EB6_4E99_B277_C6036291BBFE_.wvu.Cols" localSheetId="10" hidden="1">'Attach 5'!$H:$H</definedName>
    <definedName name="Z_905D51A0_3EB6_4E99_B277_C6036291BBFE_.wvu.Cols" localSheetId="11" hidden="1">'Attach 5A'!$H:$H</definedName>
    <definedName name="Z_905D51A0_3EB6_4E99_B277_C6036291BBFE_.wvu.Cols" localSheetId="12" hidden="1">'Attach 6'!$H:$H</definedName>
    <definedName name="Z_905D51A0_3EB6_4E99_B277_C6036291BBFE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905D51A0_3EB6_4E99_B277_C6036291BBFE_.wvu.Cols" localSheetId="4" hidden="1">'Attach-3 (QR)_old'!$J:$AB</definedName>
    <definedName name="Z_905D51A0_3EB6_4E99_B277_C6036291BBFE_.wvu.Cols" localSheetId="27" hidden="1">'Bid Form 1st Envelope '!$G:$K,'Bid Form 1st Envelope '!$AA:$AI</definedName>
    <definedName name="Z_905D51A0_3EB6_4E99_B277_C6036291BBFE_.wvu.Cols" localSheetId="2" hidden="1">'Names of Bidder'!$H:$M,'Names of Bidder'!$O:$O,'Names of Bidder'!$AA:$AB</definedName>
    <definedName name="Z_905D51A0_3EB6_4E99_B277_C6036291BBFE_.wvu.FilterData" localSheetId="2" hidden="1">'Names of Bidder'!$B$6:$G$19</definedName>
    <definedName name="Z_905D51A0_3EB6_4E99_B277_C6036291BBFE_.wvu.PrintArea" localSheetId="15" hidden="1">'Attach 10'!$A$1:$F$18</definedName>
    <definedName name="Z_905D51A0_3EB6_4E99_B277_C6036291BBFE_.wvu.PrintArea" localSheetId="16" hidden="1">'Attach 11'!$A$1:$E$86</definedName>
    <definedName name="Z_905D51A0_3EB6_4E99_B277_C6036291BBFE_.wvu.PrintArea" localSheetId="17" hidden="1">'Attach 12'!$A$1:$E$27</definedName>
    <definedName name="Z_905D51A0_3EB6_4E99_B277_C6036291BBFE_.wvu.PrintArea" localSheetId="18" hidden="1">'Attach 13'!$A$1:$E$26</definedName>
    <definedName name="Z_905D51A0_3EB6_4E99_B277_C6036291BBFE_.wvu.PrintArea" localSheetId="19" hidden="1">'Attach 14'!$A$1:$E$26</definedName>
    <definedName name="Z_905D51A0_3EB6_4E99_B277_C6036291BBFE_.wvu.PrintArea" localSheetId="20" hidden="1">'Attach 14-IP'!$A$8:$I$225</definedName>
    <definedName name="Z_905D51A0_3EB6_4E99_B277_C6036291BBFE_.wvu.PrintArea" localSheetId="21" hidden="1">'Attach 15'!$A$1:$E$93</definedName>
    <definedName name="Z_905D51A0_3EB6_4E99_B277_C6036291BBFE_.wvu.PrintArea" localSheetId="22" hidden="1">'Attach 16 '!$A$1:$L$96</definedName>
    <definedName name="Z_905D51A0_3EB6_4E99_B277_C6036291BBFE_.wvu.PrintArea" localSheetId="23" hidden="1">'Attach 17'!$A$1:$E$33</definedName>
    <definedName name="Z_905D51A0_3EB6_4E99_B277_C6036291BBFE_.wvu.PrintArea" localSheetId="24" hidden="1">'Attach 18'!$A$1:$E$21</definedName>
    <definedName name="Z_905D51A0_3EB6_4E99_B277_C6036291BBFE_.wvu.PrintArea" localSheetId="25" hidden="1">'Attach 18 SP'!$A$7:$I$157</definedName>
    <definedName name="Z_905D51A0_3EB6_4E99_B277_C6036291BBFE_.wvu.PrintArea" localSheetId="26" hidden="1">'Attach 19'!$A$1:$E$31</definedName>
    <definedName name="Z_905D51A0_3EB6_4E99_B277_C6036291BBFE_.wvu.PrintArea" localSheetId="3" hidden="1">'Attach 3(JV)'!$A$1:$E$26</definedName>
    <definedName name="Z_905D51A0_3EB6_4E99_B277_C6036291BBFE_.wvu.PrintArea" localSheetId="5" hidden="1">'Attach 3(QR)'!$A$1:$E$28</definedName>
    <definedName name="Z_905D51A0_3EB6_4E99_B277_C6036291BBFE_.wvu.PrintArea" localSheetId="7" hidden="1">'Attach 4'!$A$1:$G$25</definedName>
    <definedName name="Z_905D51A0_3EB6_4E99_B277_C6036291BBFE_.wvu.PrintArea" localSheetId="8" hidden="1">'Attach 4 (A)'!$A$1:$E$27</definedName>
    <definedName name="Z_905D51A0_3EB6_4E99_B277_C6036291BBFE_.wvu.PrintArea" localSheetId="9" hidden="1">'Attach 4 (B)'!$A$1:$E$26</definedName>
    <definedName name="Z_905D51A0_3EB6_4E99_B277_C6036291BBFE_.wvu.PrintArea" localSheetId="10" hidden="1">'Attach 5'!$A$1:$E$35</definedName>
    <definedName name="Z_905D51A0_3EB6_4E99_B277_C6036291BBFE_.wvu.PrintArea" localSheetId="11" hidden="1">'Attach 5A'!$A$1:$E$35</definedName>
    <definedName name="Z_905D51A0_3EB6_4E99_B277_C6036291BBFE_.wvu.PrintArea" localSheetId="12" hidden="1">'Attach 6'!$A$1:$E$31</definedName>
    <definedName name="Z_905D51A0_3EB6_4E99_B277_C6036291BBFE_.wvu.PrintArea" localSheetId="13" hidden="1">'Attach 7'!$A$1:$E$24</definedName>
    <definedName name="Z_905D51A0_3EB6_4E99_B277_C6036291BBFE_.wvu.PrintArea" localSheetId="14" hidden="1">'Attach 9'!$A$1:$F$89</definedName>
    <definedName name="Z_905D51A0_3EB6_4E99_B277_C6036291BBFE_.wvu.PrintArea" localSheetId="6" hidden="1">'Attach-3 (QR)'!$A$1:$H$176</definedName>
    <definedName name="Z_905D51A0_3EB6_4E99_B277_C6036291BBFE_.wvu.PrintArea" localSheetId="4" hidden="1">'Attach-3 (QR)_old'!$A$1:$J$407</definedName>
    <definedName name="Z_905D51A0_3EB6_4E99_B277_C6036291BBFE_.wvu.PrintArea" localSheetId="27" hidden="1">'Bid Form 1st Envelope '!$A$1:$F$117</definedName>
    <definedName name="Z_905D51A0_3EB6_4E99_B277_C6036291BBFE_.wvu.PrintArea" localSheetId="1" hidden="1">Cover!$A$1:$F$26</definedName>
    <definedName name="Z_905D51A0_3EB6_4E99_B277_C6036291BBFE_.wvu.PrintArea" localSheetId="2" hidden="1">'Names of Bidder'!$B$1:$G$38</definedName>
    <definedName name="Z_905D51A0_3EB6_4E99_B277_C6036291BBFE_.wvu.PrintTitles" localSheetId="14" hidden="1">'Attach 9'!$18:$18</definedName>
    <definedName name="Z_905D51A0_3EB6_4E99_B277_C6036291BBFE_.wvu.Rows" localSheetId="17" hidden="1">'Attach 12'!$4:$4</definedName>
    <definedName name="Z_905D51A0_3EB6_4E99_B277_C6036291BBFE_.wvu.Rows" localSheetId="21" hidden="1">'Attach 15'!$16:$21</definedName>
    <definedName name="Z_905D51A0_3EB6_4E99_B277_C6036291BBFE_.wvu.Rows" localSheetId="23" hidden="1">'Attach 17'!$26:$26,'Attach 17'!$32:$209</definedName>
    <definedName name="Z_905D51A0_3EB6_4E99_B277_C6036291BBFE_.wvu.Rows" localSheetId="25" hidden="1">'Attach 18 SP'!$149:$153</definedName>
    <definedName name="Z_905D51A0_3EB6_4E99_B277_C6036291BBFE_.wvu.Rows" localSheetId="26" hidden="1">'Attach 19'!$13:$13,'Attach 19'!$20:$28</definedName>
    <definedName name="Z_905D51A0_3EB6_4E99_B277_C6036291BBFE_.wvu.Rows" localSheetId="10" hidden="1">'Attach 5'!$4:$4</definedName>
    <definedName name="Z_905D51A0_3EB6_4E99_B277_C6036291BBFE_.wvu.Rows" localSheetId="11" hidden="1">'Attach 5A'!$25:$30</definedName>
    <definedName name="Z_905D51A0_3EB6_4E99_B277_C6036291BBFE_.wvu.Rows" localSheetId="14" hidden="1">'Attach 9'!$27:$29</definedName>
    <definedName name="Z_905D51A0_3EB6_4E99_B277_C6036291BBFE_.wvu.Rows" localSheetId="6" hidden="1">'Attach-3 (QR)'!$19:$23,'Attach-3 (QR)'!$25:$25,'Attach-3 (QR)'!$35:$35,'Attach-3 (QR)'!$119:$119</definedName>
    <definedName name="Z_905D51A0_3EB6_4E99_B277_C6036291BBFE_.wvu.Rows" localSheetId="4" hidden="1">'Attach-3 (QR)_old'!$19:$23,'Attach-3 (QR)_old'!$25:$25,'Attach-3 (QR)_old'!$34:$34,'Attach-3 (QR)_old'!$91:$91,'Attach-3 (QR)_old'!$117:$117,'Attach-3 (QR)_old'!$204:$204,'Attach-3 (QR)_old'!$235:$235,'Attach-3 (QR)_old'!$260:$386</definedName>
    <definedName name="Z_905D51A0_3EB6_4E99_B277_C6036291BBFE_.wvu.Rows" localSheetId="27" hidden="1">'Bid Form 1st Envelope '!$26:$26,'Bid Form 1st Envelope '!$28:$29,'Bid Form 1st Envelope '!$101:$101,'Bid Form 1st Envelope '!$104:$105</definedName>
    <definedName name="Z_905D51A0_3EB6_4E99_B277_C6036291BBFE_.wvu.Rows" localSheetId="2" hidden="1">'Names of Bidder'!$6:$7,'Names of Bidder'!$23:$26,'Names of Bidder'!$28:$31</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15'!$A$1:$E$93</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9'!$A$1:$D$90</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(QR)'!$A$1:$H$176</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(QR)'!$119:$119,'Attach-3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(QR)'!$A$1:$H$176</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12'!$A$1:$E$28</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15'!$A$1:$E$95</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9'!$A$1:$D$90</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12'!$A$1:$E$28</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15'!$A$1:$E$93</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9'!$A$1:$F$89</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Cover!$A$1:$F$26</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(QR)'!$A$1:$H$176</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12'!$A$1:$E$28</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12'!$A$1:$E$28</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15'!$A$1:$E$93</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9'!$A$1:$F$89</definedName>
    <definedName name="Z_B9DDBA10_9BB0_4D91_9619_C113F75B2489_.wvu.PrintArea" localSheetId="6" hidden="1">'Attach-3 (QR)'!$A$1:$H$176</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Cover!$A$1:$F$26</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(QR)'!$119:$119</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12'!$A$1:$E$28</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15'!$A$1:$E$93</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9'!$A$1:$D$90</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(QR)'!$A$1:$H$176</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15'!$A$1:$E$93</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9'!$A$1:$D$89</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12'!$A$1:$E$28</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15'!$A$1:$E$94</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9'!$A$1:$D$90</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12'!$A$1:$F$28</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15'!$A$1:$E$93</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9'!$A$1:$F$89</definedName>
    <definedName name="Z_CDF7C778_C53B_45C7_952D_968F867FB204_.wvu.PrintArea" localSheetId="6" hidden="1">'Attach-3 (QR)'!$A$1:$H$176</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Cover!$A$1:$F$26</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(QR)'!#REF!,'Attach-3 (QR)'!$119:$119,'Attach-3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12'!$A$1:$E$28</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(QR)'!$A$1:$H$176</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15'!$A$1:$E$93</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9'!$A$1:$D$90</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15'!$A$1:$E$93</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9'!$A$1:$D$89</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(QR)'!$A$1:$H$176</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(QR)'!$119:$119,'Attach-3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(QR)'!$A$1:$H$176</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12'!$A$1:$E$28</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15'!$A$1:$E$94</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9'!$A$1:$D$90</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12'!$A$1:$E$28</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15'!$A$1:$E$93</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9'!$A$1:$F$89</definedName>
    <definedName name="Z_F0C5A243_1ADF_42BF_85A0_B6506A13618B_.wvu.PrintArea" localSheetId="6" hidden="1">'Attach-3 (QR)'!$A$1:$H$176</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Cover!$A$1:$F$26</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(QR)'!#REF!,'Attach-3 (QR)'!$119:$119,'Attach-3 (QR)'!$127:$127,'Attach-3 (QR)'!$140:$140,'Attach-3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12'!$A$1:$E$28</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15'!$A$1:$E$93</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9'!$A$1:$F$89</definedName>
    <definedName name="Z_F8DC905B_04E9_41D7_B695_0DB8D092215B_.wvu.PrintArea" localSheetId="6" hidden="1">'Attach-3 (QR)'!$A$1:$H$176</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Cover!$A$1:$F$26</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(QR)'!$119:$119,'Attach-3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15'!$A$1:$E$93</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9'!$A$1:$D$90</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15'!$A$1:$E$93</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9'!$A$1:$D$90</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62913"/>
  <customWorkbookViews>
    <customWorkbookView name="Venkatesh Karri {वेंकटेश कर्री} - Personal View" guid="{905D51A0-3EB6-4E99-B277-C6036291BBFE}" mergeInterval="0" personalView="1" maximized="1" xWindow="-8" yWindow="-8" windowWidth="1936" windowHeight="1056" tabRatio="661" activeSheetId="28"/>
    <customWorkbookView name="Samrat Jain {Samrat Jain} - Personal View" guid="{B9DDBA10-9BB0-4D91-9619-C113F75B2489}" mergeInterval="0" personalView="1" maximized="1" xWindow="-8" yWindow="-8" windowWidth="1936" windowHeight="1056" tabRatio="661" activeSheetId="2" showComments="commIndAndComment"/>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s>
</workbook>
</file>

<file path=xl/calcChain.xml><?xml version="1.0" encoding="utf-8"?>
<calcChain xmlns="http://schemas.openxmlformats.org/spreadsheetml/2006/main">
  <c r="B55" i="28" l="1"/>
  <c r="B54" i="28"/>
  <c r="A83" i="15" l="1"/>
  <c r="B66" i="15"/>
  <c r="B43" i="15"/>
  <c r="F1" i="2" l="1"/>
  <c r="A48" i="26" l="1"/>
  <c r="A43" i="26" l="1"/>
  <c r="A42" i="26"/>
  <c r="A40" i="26"/>
  <c r="A39" i="26"/>
  <c r="B89" i="28" l="1"/>
  <c r="B53" i="28" l="1"/>
  <c r="B52" i="28" l="1"/>
  <c r="B51" i="28"/>
  <c r="B50" i="28"/>
  <c r="B49" i="28"/>
  <c r="E122" i="7" l="1"/>
  <c r="D43" i="7"/>
  <c r="A50" i="21" l="1"/>
  <c r="A7" i="4" l="1"/>
  <c r="A7" i="7" s="1"/>
  <c r="B20" i="23" l="1"/>
  <c r="G11" i="23"/>
  <c r="G10" i="23"/>
  <c r="G9" i="23"/>
  <c r="G8" i="23"/>
  <c r="A8" i="23"/>
  <c r="G7" i="23"/>
  <c r="Z2" i="23"/>
  <c r="B22" i="7" l="1"/>
  <c r="B21" i="7"/>
  <c r="B20" i="7"/>
  <c r="H11" i="7"/>
  <c r="H10" i="7"/>
  <c r="H9" i="7"/>
  <c r="H8" i="7"/>
  <c r="A8" i="7"/>
  <c r="H7" i="7"/>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8"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1" i="22"/>
  <c r="E77"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3" i="7" s="1"/>
  <c r="A8" i="4"/>
  <c r="A8" i="24" s="1"/>
  <c r="Z8" i="4"/>
  <c r="B9" i="25"/>
  <c r="B10" i="24"/>
  <c r="B11" i="25"/>
  <c r="B12" i="24"/>
  <c r="A14" i="4"/>
  <c r="B17" i="4"/>
  <c r="B38" i="17" s="1"/>
  <c r="B18" i="4"/>
  <c r="B39" i="17" s="1"/>
  <c r="B19" i="4"/>
  <c r="B40" i="17" s="1"/>
  <c r="E19" i="4"/>
  <c r="B68" i="17" s="1"/>
  <c r="B20" i="4"/>
  <c r="B41" i="17" s="1"/>
  <c r="H22" i="4"/>
  <c r="B24" i="4"/>
  <c r="E24" i="4"/>
  <c r="AA24" i="4"/>
  <c r="B25" i="4"/>
  <c r="C175" i="7" s="1"/>
  <c r="E25" i="4"/>
  <c r="AA25" i="4"/>
  <c r="B1" i="3"/>
  <c r="B2" i="3"/>
  <c r="I6" i="3"/>
  <c r="J6" i="3" s="1"/>
  <c r="K88" i="28" s="1"/>
  <c r="AA6" i="3"/>
  <c r="B7" i="3"/>
  <c r="I15" i="3"/>
  <c r="J15" i="3" s="1"/>
  <c r="L15" i="3"/>
  <c r="J21" i="3"/>
  <c r="B23" i="3"/>
  <c r="B24" i="3"/>
  <c r="H36" i="3"/>
  <c r="B3" i="2"/>
  <c r="G175" i="7" l="1"/>
  <c r="F86" i="15"/>
  <c r="G174" i="7"/>
  <c r="F85" i="15"/>
  <c r="A3" i="15"/>
  <c r="C174" i="7"/>
  <c r="B6" i="28"/>
  <c r="AI6" i="28" s="1"/>
  <c r="A1" i="25"/>
  <c r="B31" i="27"/>
  <c r="D67" i="24"/>
  <c r="D64" i="17"/>
  <c r="D38" i="17"/>
  <c r="D42" i="24"/>
  <c r="A104" i="28"/>
  <c r="A3" i="27"/>
  <c r="A16" i="15"/>
  <c r="D30" i="24"/>
  <c r="D58" i="24" s="1"/>
  <c r="D86" i="24" s="1"/>
  <c r="D68" i="17"/>
  <c r="F97" i="28"/>
  <c r="I26" i="8"/>
  <c r="A18" i="8" s="1"/>
  <c r="H26" i="8"/>
  <c r="A17" i="8" s="1"/>
  <c r="D67" i="17"/>
  <c r="D68" i="24"/>
  <c r="D66" i="24"/>
  <c r="A105" i="28"/>
  <c r="D65" i="17"/>
  <c r="A11" i="29"/>
  <c r="B11" i="29" s="1"/>
  <c r="D11" i="29" s="1"/>
  <c r="E17" i="4"/>
  <c r="B66" i="17" s="1"/>
  <c r="D69" i="24"/>
  <c r="A7" i="29"/>
  <c r="B7" i="29" s="1"/>
  <c r="D7" i="29" s="1"/>
  <c r="B260" i="5"/>
  <c r="B364" i="5" s="1"/>
  <c r="E20" i="4"/>
  <c r="B69" i="17" s="1"/>
  <c r="E18" i="4"/>
  <c r="B67" i="17" s="1"/>
  <c r="E16" i="4"/>
  <c r="A65" i="17" s="1"/>
  <c r="B16" i="4"/>
  <c r="A37" i="17" s="1"/>
  <c r="K89"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26" i="18"/>
  <c r="B25" i="19"/>
  <c r="B25" i="20"/>
  <c r="B93" i="22"/>
  <c r="B96" i="23" s="1"/>
  <c r="B30" i="24"/>
  <c r="B58" i="24" s="1"/>
  <c r="B86" i="24" s="1"/>
  <c r="B19" i="25"/>
  <c r="E30" i="27"/>
  <c r="B11" i="27"/>
  <c r="B9" i="27"/>
  <c r="C97"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26" i="18"/>
  <c r="B11" i="18"/>
  <c r="B9" i="18"/>
  <c r="E24" i="19"/>
  <c r="B11" i="19"/>
  <c r="B9" i="19"/>
  <c r="E24" i="20"/>
  <c r="B11" i="20"/>
  <c r="B9" i="20"/>
  <c r="E92" i="22"/>
  <c r="H95" i="23" s="1"/>
  <c r="B12" i="22"/>
  <c r="B11" i="23" s="1"/>
  <c r="B10" i="22"/>
  <c r="D29" i="24"/>
  <c r="D57" i="24" s="1"/>
  <c r="D85" i="24" s="1"/>
  <c r="B11" i="24"/>
  <c r="B9" i="24"/>
  <c r="E20" i="25"/>
  <c r="B12" i="25"/>
  <c r="B10" i="25"/>
  <c r="A8" i="25"/>
  <c r="B30" i="27"/>
  <c r="F98" i="28"/>
  <c r="F95"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86" i="15"/>
  <c r="B11" i="15"/>
  <c r="B16" i="16"/>
  <c r="E27" i="17"/>
  <c r="D55" i="17" s="1"/>
  <c r="D83" i="17" s="1"/>
  <c r="B11" i="17"/>
  <c r="B9" i="17"/>
  <c r="E27" i="18"/>
  <c r="A1" i="18"/>
  <c r="B24" i="19"/>
  <c r="B24" i="20"/>
  <c r="A3" i="20"/>
  <c r="B92" i="22"/>
  <c r="B95" i="23" s="1"/>
  <c r="A9" i="22"/>
  <c r="B29" i="24"/>
  <c r="B57" i="24" s="1"/>
  <c r="B85" i="24" s="1"/>
  <c r="A3" i="24"/>
  <c r="A34" i="24" s="1"/>
  <c r="A62" i="24" s="1"/>
  <c r="B20" i="25"/>
  <c r="E31" i="27"/>
  <c r="B12" i="27"/>
  <c r="B10" i="27"/>
  <c r="A8" i="27"/>
  <c r="C98" i="28"/>
  <c r="E22" i="6"/>
  <c r="B11" i="6"/>
  <c r="B9" i="6"/>
  <c r="B22" i="8"/>
  <c r="B21" i="8"/>
  <c r="B25" i="9"/>
  <c r="E24" i="10"/>
  <c r="B11" i="10"/>
  <c r="B9" i="10"/>
  <c r="B33" i="11"/>
  <c r="B70" i="11" s="1"/>
  <c r="B107" i="11" s="1"/>
  <c r="B34" i="12"/>
  <c r="B72" i="12" s="1"/>
  <c r="B26" i="13"/>
  <c r="B49" i="13" s="1"/>
  <c r="E22" i="14"/>
  <c r="B11" i="14"/>
  <c r="B9" i="14"/>
  <c r="B85" i="15"/>
  <c r="B10" i="15"/>
  <c r="F17" i="16"/>
  <c r="B12" i="16"/>
  <c r="B10" i="16"/>
  <c r="A8" i="16"/>
  <c r="A1" i="16"/>
  <c r="B27" i="17"/>
  <c r="B55" i="17" s="1"/>
  <c r="B83" i="17" s="1"/>
  <c r="B27" i="18"/>
  <c r="B12" i="18"/>
  <c r="B10" i="18"/>
  <c r="A8" i="18"/>
  <c r="E25" i="19"/>
  <c r="B12" i="19"/>
  <c r="B10" i="19"/>
  <c r="A8" i="19"/>
  <c r="E25" i="20"/>
  <c r="B12" i="20"/>
  <c r="B10" i="20"/>
  <c r="A8" i="20"/>
  <c r="E93"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A4" i="29" l="1"/>
  <c r="E28" i="22"/>
  <c r="B9" i="23"/>
  <c r="H20" i="23" s="1"/>
  <c r="AI9" i="28"/>
  <c r="AI7" i="28"/>
  <c r="AI8" i="28" s="1"/>
  <c r="A73" i="11"/>
  <c r="A36" i="11"/>
  <c r="B91" i="28" l="1"/>
</calcChain>
</file>

<file path=xl/sharedStrings.xml><?xml version="1.0" encoding="utf-8"?>
<sst xmlns="http://schemas.openxmlformats.org/spreadsheetml/2006/main" count="1857" uniqueCount="995">
  <si>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</si>
  <si>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</si>
  <si>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</si>
  <si>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</si>
  <si>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</si>
  <si>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</si>
  <si>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</si>
  <si>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</si>
  <si>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</si>
  <si>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</si>
  <si>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</si>
  <si>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</si>
  <si>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</si>
  <si>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</si>
  <si>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</si>
  <si>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</si>
  <si>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</si>
  <si>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</si>
  <si>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</si>
  <si>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</si>
  <si>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</si>
  <si>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</si>
  <si>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</si>
  <si>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</si>
  <si>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</si>
  <si>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</si>
  <si>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</si>
  <si>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</si>
  <si>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</si>
  <si>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</si>
  <si>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</si>
  <si>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</si>
  <si>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</si>
  <si>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</si>
  <si>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</si>
  <si>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</si>
  <si>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</si>
  <si>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</si>
  <si>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</si>
  <si>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</si>
  <si>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</si>
  <si>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</si>
  <si>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</si>
  <si>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</si>
  <si>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</si>
  <si>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</si>
  <si>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</si>
  <si>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</si>
  <si>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</si>
  <si>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</si>
  <si>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</si>
  <si>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</si>
  <si>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</si>
  <si>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</si>
  <si>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</si>
  <si>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</si>
  <si>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</si>
  <si>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</si>
  <si>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</si>
  <si>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</si>
  <si>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</si>
  <si>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</si>
  <si>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</si>
  <si>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</si>
  <si>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</si>
  <si>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</si>
  <si>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</si>
  <si>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</si>
  <si>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</si>
  <si>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</si>
  <si>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</si>
  <si>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</si>
  <si>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</si>
  <si>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</si>
  <si>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</si>
  <si>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</si>
  <si>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</si>
  <si>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</si>
  <si>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</si>
  <si>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</si>
  <si>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</si>
  <si>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</si>
  <si>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</si>
  <si>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</si>
  <si>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</si>
  <si>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</si>
  <si>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</si>
  <si>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</si>
  <si>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</si>
  <si>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</si>
  <si>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</si>
  <si>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</si>
  <si>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</si>
  <si>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</si>
  <si>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</si>
  <si>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</si>
  <si>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</si>
  <si>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</si>
  <si>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</si>
  <si>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</si>
  <si>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</si>
  <si>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</si>
  <si>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</si>
  <si>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</si>
  <si>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</si>
  <si>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</si>
  <si>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</si>
  <si>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</si>
  <si>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</si>
  <si>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</si>
  <si>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</si>
  <si>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</si>
  <si>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</si>
  <si>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</si>
  <si>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</si>
  <si>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</si>
  <si>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</si>
  <si>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</si>
  <si>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</si>
  <si>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</si>
  <si>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</si>
  <si>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</si>
  <si>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</si>
  <si>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</si>
  <si>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</si>
  <si>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</si>
  <si>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</si>
  <si>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</si>
  <si>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</si>
  <si>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</si>
  <si>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</si>
  <si>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</si>
  <si>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</si>
  <si>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</si>
  <si>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</si>
  <si>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</si>
  <si>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</si>
  <si>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</si>
  <si>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</si>
  <si>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</si>
  <si>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</si>
  <si>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</si>
  <si>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</si>
  <si>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</si>
  <si>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</si>
  <si>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</si>
  <si>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</si>
  <si>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</si>
  <si>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</si>
  <si>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</si>
  <si>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</si>
  <si>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</si>
  <si>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</si>
  <si>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</si>
  <si>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</si>
  <si>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</si>
  <si>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</si>
  <si>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</si>
  <si>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</si>
  <si>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</si>
  <si>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</si>
  <si>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</si>
  <si>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</si>
  <si>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</si>
  <si>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</si>
  <si>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</si>
  <si>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</si>
  <si>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</si>
  <si>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</si>
  <si>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</si>
  <si>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</si>
  <si>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</si>
  <si>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</si>
  <si>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</si>
  <si>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</si>
  <si>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</si>
  <si>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</si>
  <si>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</si>
  <si>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</si>
  <si>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</si>
  <si>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</si>
  <si>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</si>
  <si>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</si>
  <si>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</si>
  <si>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</si>
  <si>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</si>
  <si>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</si>
  <si>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</si>
  <si>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</si>
  <si>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</si>
  <si>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</si>
  <si>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</si>
  <si>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</si>
  <si>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</si>
  <si>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</si>
  <si>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</si>
  <si>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</si>
  <si>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</si>
  <si>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</si>
  <si>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</si>
  <si>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</si>
  <si>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</si>
  <si>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</si>
  <si>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</si>
  <si>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</si>
  <si>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</si>
  <si>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</si>
  <si>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</si>
  <si>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</si>
  <si>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</si>
  <si>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</si>
  <si>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</si>
  <si>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</si>
  <si>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</si>
  <si>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</si>
  <si>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</si>
  <si>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</si>
  <si>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</si>
  <si>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</si>
  <si>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</si>
  <si>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</si>
  <si>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</si>
  <si>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</si>
  <si>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</si>
  <si>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</si>
  <si>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</si>
  <si>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</si>
  <si>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</si>
  <si>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</si>
  <si>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</si>
  <si>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</si>
  <si>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</si>
  <si>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</si>
  <si>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</si>
  <si>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</si>
  <si>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</si>
  <si>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</si>
  <si>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</si>
  <si>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</si>
  <si>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</si>
  <si>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</si>
  <si>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</si>
  <si>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</si>
  <si>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</si>
  <si>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</si>
  <si>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</si>
  <si>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</si>
  <si>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</si>
  <si>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</si>
  <si>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</si>
  <si>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</si>
  <si>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</si>
  <si>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</si>
  <si>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</si>
  <si>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</si>
  <si>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</si>
  <si>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</si>
  <si>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</si>
  <si>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</si>
  <si>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</si>
  <si>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</si>
  <si>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</si>
  <si>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</si>
  <si>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</si>
  <si>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</si>
  <si>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</si>
  <si>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</si>
  <si>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</si>
  <si>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</si>
  <si>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</si>
  <si>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</si>
  <si>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</si>
  <si>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</si>
  <si>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</si>
  <si>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</si>
  <si>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</si>
  <si>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</si>
  <si>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</si>
  <si>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</si>
  <si>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</si>
  <si>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</si>
  <si>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</si>
  <si>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</si>
  <si>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</si>
  <si>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</si>
  <si>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</si>
  <si>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</si>
  <si>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</si>
  <si>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</si>
  <si>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</si>
  <si>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</si>
  <si>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</si>
  <si>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</si>
  <si>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</si>
  <si>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</si>
  <si>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</si>
  <si>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</si>
  <si>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</si>
  <si>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</si>
  <si>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</si>
  <si>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</si>
  <si>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</si>
  <si>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</si>
  <si>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</si>
  <si>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</si>
  <si>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</si>
  <si>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</si>
  <si>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</si>
  <si>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</si>
  <si>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</si>
  <si>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</si>
  <si>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</si>
  <si>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</si>
  <si>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</si>
  <si>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</si>
  <si>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</si>
  <si>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</si>
  <si>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</si>
  <si>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</si>
  <si>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</si>
  <si>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</si>
  <si>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</si>
  <si>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</si>
  <si>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</si>
  <si>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</si>
  <si>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</si>
  <si>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</si>
  <si>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</si>
  <si>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</si>
  <si>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</si>
  <si>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</si>
  <si>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</si>
  <si>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</si>
  <si>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</si>
  <si>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</si>
  <si>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</si>
  <si>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</si>
  <si>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</si>
  <si>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</si>
  <si>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</si>
  <si>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</si>
  <si>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</si>
  <si>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</si>
  <si>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</si>
  <si>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</si>
  <si>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</si>
  <si>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</si>
  <si>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</si>
  <si>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</si>
  <si>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</si>
  <si>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</si>
  <si>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</si>
  <si>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</si>
  <si>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</si>
  <si>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</si>
  <si>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</si>
  <si>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</si>
  <si>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</si>
  <si>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</si>
  <si>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</si>
  <si>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</si>
  <si>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</si>
  <si>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</si>
  <si>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</si>
  <si>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</si>
  <si>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</si>
  <si>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</si>
  <si>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</si>
  <si>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</si>
  <si>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</si>
  <si>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</si>
  <si>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</si>
  <si>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</si>
  <si>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</si>
  <si>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</si>
  <si>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</si>
  <si>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</si>
  <si>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</si>
  <si>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</si>
  <si>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</si>
  <si>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</si>
  <si>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</si>
  <si>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</si>
  <si>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</si>
  <si>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</si>
  <si>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</si>
  <si>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</si>
  <si>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</si>
  <si>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</si>
  <si>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</si>
  <si>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</si>
  <si>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</si>
  <si>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</si>
  <si>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</si>
  <si>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</si>
  <si>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</si>
  <si>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</si>
  <si>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</si>
  <si>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</si>
  <si>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</si>
  <si>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</si>
  <si>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</si>
  <si>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</si>
  <si>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</si>
  <si>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</si>
  <si>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</si>
  <si>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</si>
  <si>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</si>
  <si>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</si>
  <si>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</si>
  <si>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</si>
  <si>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</si>
  <si>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</si>
  <si>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</si>
  <si>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</si>
  <si>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</si>
  <si>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</si>
  <si>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</si>
  <si>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</si>
  <si>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</si>
  <si>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</si>
  <si>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</si>
  <si>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</si>
  <si>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</si>
  <si>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</si>
  <si>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</si>
  <si>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</si>
  <si>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</si>
  <si>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</si>
  <si>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</si>
  <si>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</si>
  <si>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</si>
  <si>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</si>
  <si>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</si>
  <si>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</si>
  <si>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</si>
  <si>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</si>
  <si>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</si>
  <si>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</si>
  <si>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</si>
  <si>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</si>
  <si>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</si>
  <si>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</si>
  <si>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</si>
  <si>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</si>
  <si>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</si>
  <si>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</si>
  <si>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</si>
  <si>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</si>
  <si>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</si>
  <si>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</si>
  <si>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</si>
  <si>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</si>
  <si>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</si>
  <si>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</si>
  <si>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</si>
  <si>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</si>
  <si>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</si>
  <si>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</si>
  <si>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</si>
  <si>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</si>
  <si>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</si>
  <si>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</si>
  <si>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</si>
  <si>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</si>
  <si>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</si>
  <si>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</si>
  <si>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</si>
  <si>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</si>
  <si>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</si>
  <si>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</si>
  <si>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</si>
  <si>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</si>
  <si>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</si>
  <si>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</si>
  <si>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</si>
  <si>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</si>
  <si>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</si>
  <si>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</si>
  <si>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</si>
  <si>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</si>
  <si>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</si>
  <si>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</si>
  <si>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</si>
  <si>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</si>
  <si>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</si>
  <si>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</si>
  <si>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</si>
  <si>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</si>
  <si>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</si>
  <si>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</si>
  <si>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</si>
  <si>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</si>
  <si>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</si>
  <si>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</si>
  <si>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</si>
  <si>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</si>
  <si>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</si>
  <si>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</si>
  <si>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</si>
  <si>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</si>
  <si>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</si>
  <si>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</si>
  <si>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</si>
  <si>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</si>
  <si>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</si>
  <si>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</si>
  <si>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</si>
  <si>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</si>
  <si>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</si>
  <si>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</si>
  <si>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</si>
  <si>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</si>
  <si>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</si>
  <si>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</si>
  <si>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</si>
  <si>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</si>
  <si>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</si>
  <si>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</si>
  <si>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</si>
  <si>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</si>
  <si>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</si>
  <si>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</si>
  <si>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</si>
  <si>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</si>
  <si>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</si>
  <si>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</si>
  <si>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</si>
  <si>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</si>
  <si>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</si>
  <si>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</si>
  <si>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</si>
  <si>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</si>
  <si>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</si>
  <si>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</si>
  <si>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</si>
  <si>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</si>
  <si>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</si>
  <si>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</si>
  <si>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</si>
  <si>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</si>
  <si>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</si>
  <si>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</si>
  <si>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</si>
  <si>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</si>
  <si>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</si>
  <si>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</si>
  <si>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</si>
  <si>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</si>
  <si>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</si>
  <si>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</si>
  <si>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</si>
  <si>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</si>
  <si>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</si>
  <si>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</si>
  <si>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</si>
  <si>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</si>
  <si>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</si>
  <si>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</si>
  <si>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</si>
  <si>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</si>
  <si>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</si>
  <si>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</si>
  <si>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</si>
  <si>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</si>
  <si>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</si>
  <si>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</si>
  <si>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</si>
  <si>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</si>
  <si>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</si>
  <si>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</si>
  <si>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</si>
  <si>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</si>
  <si>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</si>
  <si>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</si>
  <si>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</si>
  <si>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</si>
  <si>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</si>
  <si>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</si>
  <si>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</si>
  <si>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</si>
  <si>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</si>
  <si>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</si>
  <si>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</si>
  <si>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</si>
  <si>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</si>
  <si>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</si>
  <si>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</si>
  <si>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</si>
  <si>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</si>
  <si>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</si>
  <si>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</si>
  <si>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</si>
  <si>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</si>
  <si>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</si>
  <si>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</si>
  <si>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</si>
  <si>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</si>
  <si>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</si>
  <si>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</si>
  <si>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</si>
  <si>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</si>
  <si>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</si>
  <si>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</si>
  <si>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</si>
  <si>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</si>
  <si>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</si>
  <si>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</si>
  <si>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</si>
  <si>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</si>
  <si>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</si>
  <si>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</si>
  <si>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</si>
  <si>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</si>
  <si>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</si>
  <si>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</si>
  <si>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</si>
  <si>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</si>
  <si>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</si>
  <si>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</si>
  <si>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</si>
  <si>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</si>
  <si>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</si>
  <si>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</si>
  <si>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</si>
  <si>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</si>
  <si>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</si>
  <si>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</si>
  <si>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</si>
  <si>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</si>
  <si>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</si>
  <si>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</si>
  <si>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</si>
  <si>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</si>
  <si>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</si>
  <si>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</si>
  <si>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</si>
  <si>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</si>
  <si>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</si>
  <si>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</si>
  <si>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</si>
  <si>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</si>
  <si>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</si>
  <si>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</si>
  <si>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</si>
  <si>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</si>
  <si>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</si>
  <si>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</si>
  <si>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</si>
  <si>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</si>
  <si>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</si>
  <si>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</si>
  <si>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</si>
  <si>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</si>
  <si>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</si>
  <si>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</si>
  <si>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</si>
  <si>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</si>
  <si>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</si>
  <si>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</si>
  <si>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</si>
  <si>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</si>
  <si>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</si>
  <si>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</si>
  <si>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</si>
  <si>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</si>
  <si>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</si>
  <si>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</si>
  <si>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</si>
  <si>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</si>
  <si>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</si>
  <si>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</si>
  <si>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</si>
  <si>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</si>
  <si>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</si>
  <si>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</si>
  <si>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</si>
  <si>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</si>
  <si>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</si>
  <si>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</si>
  <si>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</si>
  <si>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</si>
  <si>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</si>
  <si>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</si>
  <si>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</si>
  <si>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</si>
  <si>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</si>
  <si>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</si>
  <si>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</si>
  <si>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</si>
  <si>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</si>
  <si>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</si>
  <si>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</si>
  <si>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</si>
  <si>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</si>
  <si>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</si>
  <si>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</si>
  <si>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</si>
  <si>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</si>
  <si>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</si>
  <si>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</si>
  <si>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</si>
  <si>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</si>
  <si>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</si>
  <si>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</si>
  <si>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</si>
  <si>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</si>
  <si>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</si>
  <si>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</si>
  <si>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</si>
  <si>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</si>
  <si>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</si>
  <si>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</si>
  <si>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</si>
  <si>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</si>
  <si>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</si>
  <si>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</si>
  <si>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</si>
  <si>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</si>
  <si>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</si>
  <si>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</si>
  <si>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</si>
  <si>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</si>
  <si>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</si>
  <si>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</si>
  <si>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</si>
  <si>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</si>
  <si>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</si>
  <si>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</si>
  <si>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</si>
  <si>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</si>
  <si>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</si>
  <si>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</si>
  <si>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</si>
  <si>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</si>
  <si>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</si>
  <si>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</si>
  <si>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</si>
  <si>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</si>
  <si>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</si>
  <si>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</si>
  <si>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</si>
  <si>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</si>
  <si>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</si>
  <si>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</si>
  <si>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</si>
  <si>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</si>
  <si>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</si>
  <si>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</si>
  <si>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</si>
  <si>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</si>
  <si>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</si>
  <si>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</si>
  <si>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</si>
  <si>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</si>
  <si>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</si>
  <si>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</si>
  <si>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</si>
  <si>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</si>
  <si>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</si>
  <si>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</si>
  <si>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</si>
  <si>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</si>
  <si>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</si>
  <si>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</si>
  <si>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</si>
  <si>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</si>
  <si>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</si>
  <si>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</si>
  <si>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</si>
  <si>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</si>
  <si>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</si>
  <si>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</si>
  <si>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</si>
  <si>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</si>
  <si>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</si>
  <si>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</si>
  <si>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</si>
  <si>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</si>
  <si>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</si>
  <si>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</si>
  <si>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</si>
  <si>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</si>
  <si>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</si>
  <si>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</si>
  <si>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</si>
  <si>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</si>
  <si>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</si>
  <si>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</si>
  <si>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</si>
  <si>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</si>
  <si>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</si>
  <si>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</si>
  <si>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</si>
  <si>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</si>
  <si>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</si>
  <si>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</si>
  <si>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</si>
  <si>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</si>
  <si>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</si>
  <si>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</si>
  <si>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</si>
  <si>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</si>
  <si>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</si>
  <si>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</si>
  <si>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</si>
  <si>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</si>
  <si>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</si>
  <si>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</si>
  <si>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</si>
  <si>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</si>
  <si>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</si>
  <si>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</si>
  <si>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</si>
  <si>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</si>
  <si>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</si>
  <si>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</si>
  <si>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</si>
  <si>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</si>
  <si>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</si>
  <si>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</si>
  <si>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</si>
  <si>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</si>
  <si>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</si>
  <si>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</si>
  <si>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</si>
  <si>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</si>
  <si>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</si>
  <si>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</si>
  <si>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</si>
  <si>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</si>
  <si>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</si>
  <si>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</si>
  <si>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</si>
  <si>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</si>
  <si>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</si>
  <si>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</si>
  <si>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</si>
  <si>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</si>
  <si>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</si>
  <si>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</si>
  <si>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</si>
  <si>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</si>
  <si>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</si>
  <si>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</si>
  <si>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</si>
  <si>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</si>
  <si>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</si>
  <si>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</si>
  <si>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</si>
  <si>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</si>
  <si>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</si>
  <si>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</si>
  <si>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</si>
  <si>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</si>
  <si>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</si>
  <si>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</si>
  <si>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</si>
  <si>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</si>
  <si>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</si>
  <si>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</si>
  <si>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</si>
  <si>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</si>
  <si>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</si>
  <si>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</si>
  <si>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</si>
  <si>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</si>
  <si>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</si>
  <si>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</si>
  <si>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</si>
  <si>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</si>
  <si>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</si>
  <si>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</si>
  <si>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</si>
  <si>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</si>
  <si>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</si>
  <si>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</si>
  <si>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</si>
  <si>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</si>
  <si>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</si>
  <si>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</si>
  <si>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</si>
  <si>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</si>
  <si>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</si>
  <si>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</si>
  <si>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</si>
  <si>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</si>
  <si>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</si>
  <si>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</si>
  <si>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</si>
  <si>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</si>
  <si>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</si>
  <si>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</si>
  <si>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</si>
  <si>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</si>
  <si>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</si>
  <si>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</si>
  <si>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</si>
  <si>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</si>
  <si>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</si>
  <si>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</si>
  <si>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</si>
  <si>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</si>
  <si>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</si>
  <si>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</si>
  <si>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</si>
  <si>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</si>
  <si>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</si>
  <si>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</si>
  <si>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</si>
  <si>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</si>
  <si>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</si>
  <si>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</si>
  <si>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</si>
  <si>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</si>
  <si>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</si>
  <si>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</si>
  <si>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</si>
  <si>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</si>
  <si>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</si>
  <si>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</si>
  <si>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</si>
  <si>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</si>
  <si>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</si>
  <si>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</si>
  <si>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</si>
  <si>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</si>
  <si>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</si>
  <si>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</si>
  <si>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</si>
  <si>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</si>
  <si>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</si>
  <si>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</si>
  <si>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</si>
  <si>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</si>
  <si>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</si>
  <si>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r>
      <t xml:space="preserve">Financial Position </t>
    </r>
    <r>
      <rPr>
        <b/>
        <i/>
        <sz val="12"/>
        <rFont val="Book Antiqua"/>
        <family val="1"/>
      </rPr>
      <t xml:space="preserve">{Reference para 1.2 of Annexure-A (BDS)}
</t>
    </r>
  </si>
  <si>
    <t>Nature of the Building Works (institutional / commercial / Residential buildings)</t>
  </si>
  <si>
    <t>Whether the Work executed as a Prime Contractor?</t>
  </si>
  <si>
    <t>Completion Date of the above mentioned Work</t>
  </si>
  <si>
    <t>Total value of the Contract in INR Crores?</t>
  </si>
  <si>
    <t>Details of Contract No.-1</t>
  </si>
  <si>
    <t>Details of Contract No.-2</t>
  </si>
  <si>
    <t>Details of Contract No.-3</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</si>
  <si>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Assam</t>
    </r>
  </si>
  <si>
    <t xml:space="preserve">Details / write-up to engage the Locals sub-contractor/sub-vendor </t>
  </si>
  <si>
    <t xml:space="preserve">a) Net worth of the bidder for last three (03) financial years should be positive
b) Minimum average Annual Turnover (MAAT)* of the bidder for best three (03) years i.e. 36 months out of last five (05) financial years of the bidder should be Rs. 76.29 Cr.  
*Note- “Annual gross revenue from operations / gross operating income as incorporated in the profit &amp; loss account excluding other operative income / other income”
c) Bidder shall have liquid assets (L.A.) or/and evidence of access to or availability of credit facilities of not less than Rs. 12.715 Cr. 
      Notes:
(i)        In case bidder is a holding company, financial position    criteria referred to in clause 1.2 above shall be of that holding company only (i.e. excluding its subsidiary/group companies). In case bidder is a subsidiary of a holding company, the financial position criteria referred to in clause 1.2 above shall be of that subsidiary company only (i.e. excluding its holding company).
(ii)         Relaxation for Start-Ups^ / MSEs
Start-Ups^/MSEs, meeting the specified requirements at Para 1.2 (a) above in Financial position shall also be considered qualified if they meet Eighty (80) % of the requirement specified at Para 1.2 (b) &amp; 1.2 (c) above in Financial position.
^Start-Ups as defined by DIPP, applicable as on the originally scheduled date of bid opening
</t>
  </si>
  <si>
    <t>2021-2022</t>
  </si>
  <si>
    <t xml:space="preserve">Dear Sir,  
We conform that the equipments offered shall have minimum perfromnace specified in Technical Specification. We further guarantee the performance/efficiency of the equipments in response to the Technical Specifications. 
</t>
  </si>
  <si>
    <r>
      <t xml:space="preserve">                                      </t>
    </r>
    <r>
      <rPr>
        <b/>
        <sz val="11"/>
        <rFont val="Book Antiqua"/>
        <family val="1"/>
      </rPr>
      <t>Enter details here.</t>
    </r>
    <r>
      <rPr>
        <sz val="11"/>
        <rFont val="Book Antiqua"/>
        <family val="1"/>
      </rPr>
      <t xml:space="preserve">
</t>
    </r>
    <r>
      <rPr>
        <b/>
        <sz val="11"/>
        <rFont val="Book Antiqua"/>
        <family val="1"/>
      </rPr>
      <t>Bid Security</t>
    </r>
    <r>
      <rPr>
        <sz val="11"/>
        <rFont val="Book Antiqua"/>
        <family val="1"/>
      </rPr>
      <t xml:space="preserve">       </t>
    </r>
    <r>
      <rPr>
        <b/>
        <sz val="11"/>
        <rFont val="Book Antiqua"/>
        <family val="1"/>
      </rPr>
      <t xml:space="preserve">Currency </t>
    </r>
    <r>
      <rPr>
        <sz val="11"/>
        <rFont val="Book Antiqua"/>
        <family val="1"/>
      </rPr>
      <t xml:space="preserve">            </t>
    </r>
    <r>
      <rPr>
        <b/>
        <sz val="11"/>
        <rFont val="Book Antiqua"/>
        <family val="1"/>
      </rPr>
      <t xml:space="preserve">Amount   </t>
    </r>
    <r>
      <rPr>
        <sz val="11"/>
        <rFont val="Book Antiqua"/>
        <family val="1"/>
      </rPr>
      <t xml:space="preserve">          </t>
    </r>
    <r>
      <rPr>
        <b/>
        <sz val="11"/>
        <rFont val="Book Antiqua"/>
        <family val="1"/>
      </rPr>
      <t>Validity</t>
    </r>
    <r>
      <rPr>
        <sz val="11"/>
        <rFont val="Book Antiqua"/>
        <family val="1"/>
      </rPr>
      <t xml:space="preserve">
 </t>
    </r>
  </si>
  <si>
    <t>Package DC-C&amp;ME for Construction &amp; Interiors of Green Field Data Centre Building including Mechanical &amp; Electrical Works under Establishment of Pilot Data Centre at POWERGRID Manesar substation</t>
  </si>
  <si>
    <t xml:space="preserve">Package DC-C&amp;ME </t>
  </si>
  <si>
    <t xml:space="preserve">In case, the bidder does not meet the criteria mentioned 2.1.2 above, then the bidder shall engage an Indian sub-contractor who meets the criteria mentioned at clause 2.1.2 above.
</t>
  </si>
  <si>
    <t xml:space="preserve">Note:
(i)     In case bidder is a holding company, the technical experience referred to in clause 2.1 above shall be of that holding company only (i.e. excluding its subsidiary/group companies). In case bidder is a subsidiary of a holding company, the technical experience referred to in clause 2.1 above shall be of that subsidiary company only (i.e. excluding its holding company).
(ii)   Data centers built by bidders for their own/subsidiary/ group/ parent company Colocation/Cloud service provider business (Data Center business) can be considered as their work experience. The Company Secretary (CS) of the bidder should certify the qualification and counter signed by the Statutory auditor (SA) of the bidder.
(iii)  Holding/Parent Company shall be the company who have maintained an equity participation of at least 51% in the bidder Company 7 (Seven) days prior to originally scheduled date of bid opening mentioned above.
(iv)  The Group Company means the Contractor and the Group Company shall have a common source of control, directly or indirectly, so as to exercise a minimum equity participation of 26% or appoint more than 50% of members of Board of Directors in the Group Company 7 (Seven) days prior to originally scheduled date of bid opening mentioned above.
*    Mechanical &amp; Electrical works means works which shall include atleast DG sets system, Chiller based air-conditioning system &amp; UPS system.
#   Satisfactory operation means certificate issued by the Employer certifying the operation without any adverse remark.
</t>
  </si>
  <si>
    <t>Format for the Bidder  in support of meeting the requirement of para 1.1, Annexure-A to BDS, Section-III, Volume-I of the Bidding Documents)</t>
  </si>
  <si>
    <t>Format-B:</t>
  </si>
  <si>
    <t>Format for the Bidder  in support of meeting the requirement of para 1.2, Annexure-A to BDS, Section-III, Volume-I of the Bidding Documents)</t>
  </si>
  <si>
    <t xml:space="preserve">Is the Employer/Utility is subsidiary/ group/ parent company of the Bidder </t>
  </si>
  <si>
    <t>Whether  Scope of Work executed under the Contract includes Mechanical and Electrical works which shall include atleast DG sets system, Chiller based air-conditioning system &amp; UPS system</t>
  </si>
  <si>
    <t xml:space="preserve">Whether the aforesaid Mechanical and Electrical works for the Data center project i) cater atleast 1 MW IT Load and ii) Atleast 400 TR capacity of centralized chiller system
</t>
  </si>
  <si>
    <t xml:space="preserve">
</t>
  </si>
  <si>
    <t>If Yes, Please indicate the following:</t>
  </si>
  <si>
    <t xml:space="preserve">Centralized Chiller Capacity: </t>
  </si>
  <si>
    <t xml:space="preserve">IT Load Capacity: </t>
  </si>
  <si>
    <t>Whether the data centre is in satisfactory operation for atleast one (01) year</t>
  </si>
  <si>
    <t>whether the building  consists of atleast One Basement + Ground + 3 storeys</t>
  </si>
  <si>
    <t xml:space="preserve">If Yes, please indicate the building storey details: </t>
  </si>
  <si>
    <t>Whether the bidder proposes to meet the requirement of para 1.2, Annexure-A to BDS, Section-III, Volume-I of the Bidding Documents on their own or through Indian sub-contractor</t>
  </si>
  <si>
    <t>Sub-Contractor's Name     :</t>
  </si>
  <si>
    <t>____________________________________</t>
  </si>
  <si>
    <t>CC/NT/W-CIVIL/DOM/A06/23/00358</t>
  </si>
  <si>
    <r>
      <t xml:space="preserve">Bidder must have completed Mechanical and Electrical works* of atleast One (01) Data Center project during last seven (07) years, which must have been in satisfactory operation# for atleast one (01) year as on the originally scheduled date of bid opening </t>
    </r>
    <r>
      <rPr>
        <b/>
        <i/>
        <sz val="12"/>
        <color rgb="FF00B0F0"/>
        <rFont val="Book Antiqua"/>
        <family val="1"/>
      </rPr>
      <t xml:space="preserve">i.e. 02.03.2023. </t>
    </r>
    <r>
      <rPr>
        <b/>
        <i/>
        <sz val="12"/>
        <color rgb="FFFF0000"/>
        <rFont val="Book Antiqua"/>
        <family val="1"/>
      </rPr>
      <t>The above mentioned completed Mechanical and Electrical works for the Data center project shall be as per following:
i) To cater atleast 1 MW IT Load. 
ii) Atleast 400 TR capacity of centralized chiller system</t>
    </r>
  </si>
  <si>
    <r>
      <t xml:space="preserve">In addition to above, the bidder should also have completed building works (One Basement + Ground + 3 storeys) - Institutional/ Commercial/Residential/Data Centre buildings as a prime contractor during the last seven (7) years as on the originally scheduled date of bid opening </t>
    </r>
    <r>
      <rPr>
        <b/>
        <i/>
        <sz val="12"/>
        <color rgb="FF00B0F0"/>
        <rFont val="Book Antiqua"/>
        <family val="1"/>
      </rPr>
      <t>i.e. 02.03.2023</t>
    </r>
    <r>
      <rPr>
        <b/>
        <i/>
        <sz val="12"/>
        <color rgb="FFFF0000"/>
        <rFont val="Book Antiqua"/>
        <family val="1"/>
      </rPr>
      <t xml:space="preserve"> as per following:
 i) Under one contract of value of not less than Rs. 42.22 Cr. 
                                                             OR
 ii) Under two contracts each of value not less than Rs. 26.39 Cr. 
                                                             OR
 iii) Under three contracts each of value of not less than Rs. 21.11 Cr. 
</t>
    </r>
  </si>
  <si>
    <t>CIVIL WORKS</t>
  </si>
  <si>
    <t>B.</t>
  </si>
  <si>
    <t>Mechanical &amp; Electrical Works for Lot-I</t>
  </si>
  <si>
    <t>Planning and Design</t>
  </si>
  <si>
    <t>Preparation of Type Test Procedure, Planning</t>
  </si>
  <si>
    <t>Test Conductance and submission of FAT results</t>
  </si>
  <si>
    <t>Integration &amp; Trail Run</t>
  </si>
  <si>
    <t>Tier-III certification for Data Centre &amp; TOC of Lot-I</t>
  </si>
  <si>
    <t>C.</t>
  </si>
  <si>
    <t>Mechanical &amp; Electrical Works for Lot-II</t>
  </si>
  <si>
    <t>We have read the provisions in the Bidding Documents regarding furnishing the option for advance payment. Accordingly, as per ITB Clause 9.3 s provided in Section BDS, Section III, Vol.-I of the Bidding Documents, we hereby confirm to opt the following:</t>
  </si>
  <si>
    <t>Supply Portion</t>
  </si>
  <si>
    <t>Services Portion</t>
  </si>
  <si>
    <t>II</t>
  </si>
  <si>
    <t>Bid Securing Declaration</t>
  </si>
  <si>
    <t xml:space="preserve">We declare that we have studied Clause GCC 2.1 relating to mode of contracting for Domestic Bidders and we are making this proposal with a stipulation that you shall award us three separate Contracts viz ‘First Contract’ for ex-works supply of all equipment and materials including mandatory spares;  ‘Second Contract’ for providing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and 'Third Contract' for providing Annual Maintenance services as specified in the Contract Documents.   
 We declare that the award of three contracts, will not, in any way, dilute our responsibility for successful operation of plant/equipment and fulfillment of all obligations as per Bidding Documents and that all the three Contracts will have a cross-fall breach clause i.e. a breach in one Contract will automatically be classified as a breach of the other two contracts which will confer on you the right to terminate the other contracts at our risk and cost.
</t>
  </si>
  <si>
    <r>
      <t xml:space="preserve">Package DC-C&amp;ME for Construction &amp; Interiors of Green Field Data Centre Building including Mechanical &amp; Electrical Works under Establishment of Pilot Data Centre at POWERGRID Manesar substation
</t>
    </r>
    <r>
      <rPr>
        <b/>
        <sz val="11"/>
        <color rgb="FFFF0000"/>
        <rFont val="Arial"/>
        <family val="2"/>
      </rPr>
      <t xml:space="preserve">
(Please indicate schedule in Weeks)</t>
    </r>
  </si>
  <si>
    <r>
      <t xml:space="preserve">We hereby furnish the relevant details pertaining to the price adjustment provisions for equipment as specified in your specifications and documents for the </t>
    </r>
    <r>
      <rPr>
        <b/>
        <sz val="11"/>
        <rFont val="Book Antiqua"/>
        <family val="1"/>
      </rPr>
      <t xml:space="preserve"> Package DC-C&amp;ME</t>
    </r>
    <r>
      <rPr>
        <sz val="11"/>
        <rFont val="Book Antiqua"/>
        <family val="1"/>
      </rPr>
      <t>. The necessary documentary evidence is enclosed.</t>
    </r>
  </si>
  <si>
    <t>Weeks</t>
  </si>
  <si>
    <t>WE HAVE QUOTED OUR BID PRICE ON FIRM PRICE BASIS</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</si>
  <si>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FIRM and FIXED  and shall not be subject to Price adjustment for the entire duration of the Contract.</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</si>
  <si>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Charges for Operation &amp; Maintenance and Comprehensive AMC specified in Schedule-4(b) of the Price Schedule in Second Envelope; by the Indian Laws.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</si>
</sst>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8">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sz val="26"/>
      <color rgb="FFFF0000"/>
      <name val="Book Antiqua"/>
      <family val="1"/>
    </font>
    <font>
      <b/>
      <i/>
      <sz val="12"/>
      <color rgb="FF00B0F0"/>
      <name val="Book Antiqua"/>
      <family val="1"/>
    </font>
    <font>
      <b/>
      <sz val="11"/>
      <color rgb="FF000000"/>
      <name val="Book Antiqua"/>
      <family val="1"/>
    </font>
    <font>
      <sz val="12"/>
      <color rgb="FFFF0000"/>
      <name val="Book Antiqua"/>
      <family val="1"/>
    </font>
    <font>
      <b/>
      <sz val="11"/>
      <color rgb="FFFF0000"/>
      <name val="Arial"/>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3" tint="0.399975585192419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cellStyleXfs>
  <cellXfs count="151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5" borderId="26" xfId="0" applyFont="1" applyFill="1" applyBorder="1" applyAlignment="1" applyProtection="1">
      <alignment vertical="center"/>
      <protection hidden="1"/>
    </xf>
    <xf numFmtId="0" fontId="45"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10" fillId="0" borderId="0" xfId="35" applyFont="1" applyAlignment="1" applyProtection="1">
      <alignment horizontal="justify" vertical="center" wrapText="1"/>
      <protection hidden="1"/>
    </xf>
    <xf numFmtId="0" fontId="0" fillId="0" borderId="0" xfId="0" applyAlignment="1" applyProtection="1">
      <alignment vertical="center"/>
    </xf>
    <xf numFmtId="0" fontId="0" fillId="0" borderId="0" xfId="0" applyProtection="1"/>
    <xf numFmtId="0" fontId="9" fillId="0" borderId="0" xfId="0" applyFont="1" applyAlignment="1" applyProtection="1">
      <alignment vertical="center"/>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5" fillId="0" borderId="26"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29" xfId="35" applyFont="1" applyFill="1" applyBorder="1" applyAlignment="1" applyProtection="1">
      <alignment horizontal="left" vertical="center" wrapText="1"/>
      <protection hidden="1"/>
    </xf>
    <xf numFmtId="0" fontId="5" fillId="0" borderId="34"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5" fillId="2" borderId="34" xfId="35" applyFont="1" applyFill="1" applyBorder="1" applyAlignment="1" applyProtection="1">
      <alignment horizontal="center" vertical="center" wrapText="1"/>
      <protection locked="0"/>
    </xf>
    <xf numFmtId="0" fontId="9"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171" fontId="8" fillId="0" borderId="0" xfId="35" applyNumberFormat="1" applyFont="1" applyFill="1" applyAlignment="1" applyProtection="1">
      <alignment horizontal="right" vertical="center" wrapText="1"/>
      <protection hidden="1"/>
    </xf>
    <xf numFmtId="0" fontId="9" fillId="0" borderId="0" xfId="35" applyFont="1" applyFill="1" applyAlignment="1" applyProtection="1">
      <alignment vertical="top"/>
      <protection hidden="1"/>
    </xf>
    <xf numFmtId="49" fontId="10" fillId="0" borderId="0" xfId="35" applyNumberFormat="1" applyFont="1" applyFill="1" applyAlignment="1" applyProtection="1">
      <alignment horizontal="right" vertical="top"/>
      <protection hidden="1"/>
    </xf>
    <xf numFmtId="0" fontId="9" fillId="0" borderId="0" xfId="35" applyFont="1" applyFill="1" applyAlignment="1" applyProtection="1">
      <alignment horizontal="right" vertical="top" wrapText="1"/>
      <protection hidden="1"/>
    </xf>
    <xf numFmtId="0" fontId="9" fillId="0" borderId="0" xfId="35" applyFont="1" applyBorder="1" applyAlignment="1" applyProtection="1">
      <alignment horizontal="left" vertical="top" wrapText="1"/>
      <protection hidden="1"/>
    </xf>
    <xf numFmtId="0" fontId="9" fillId="2" borderId="0"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vertical="top" wrapText="1"/>
      <protection locked="0" hidden="1"/>
    </xf>
    <xf numFmtId="0" fontId="9" fillId="2" borderId="9" xfId="35" applyFont="1" applyFill="1" applyBorder="1" applyAlignment="1" applyProtection="1">
      <alignment horizontal="center" vertical="top" wrapText="1"/>
      <protection locked="0" hidden="1"/>
    </xf>
    <xf numFmtId="0" fontId="9" fillId="2" borderId="4"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horizontal="center" vertical="top" wrapText="1"/>
      <protection locked="0" hidden="1"/>
    </xf>
    <xf numFmtId="0" fontId="9" fillId="2" borderId="3" xfId="35" applyFont="1" applyFill="1" applyBorder="1" applyAlignment="1" applyProtection="1">
      <alignment vertical="top" wrapText="1"/>
      <protection locked="0" hidden="1"/>
    </xf>
    <xf numFmtId="0" fontId="9" fillId="2" borderId="11" xfId="35" applyFont="1" applyFill="1" applyBorder="1" applyAlignment="1" applyProtection="1">
      <alignment vertical="top" wrapText="1"/>
      <protection locked="0" hidden="1"/>
    </xf>
    <xf numFmtId="0" fontId="9" fillId="0" borderId="12" xfId="35" applyFont="1" applyBorder="1" applyAlignment="1" applyProtection="1">
      <alignment horizontal="right"/>
      <protection hidden="1"/>
    </xf>
    <xf numFmtId="0" fontId="9" fillId="0" borderId="13" xfId="35" applyFont="1" applyBorder="1" applyAlignment="1" applyProtection="1">
      <alignment horizontal="right"/>
      <protection hidden="1"/>
    </xf>
    <xf numFmtId="0" fontId="9" fillId="2" borderId="8" xfId="35" applyFont="1" applyFill="1" applyBorder="1" applyAlignment="1" applyProtection="1">
      <alignment vertical="top" wrapText="1"/>
      <protection locked="0" hidden="1"/>
    </xf>
    <xf numFmtId="0" fontId="9" fillId="0" borderId="12" xfId="35" applyFont="1" applyBorder="1" applyAlignment="1" applyProtection="1">
      <alignment vertical="center" wrapText="1"/>
      <protection hidden="1"/>
    </xf>
    <xf numFmtId="0" fontId="9" fillId="2" borderId="35" xfId="35" applyFont="1" applyFill="1" applyBorder="1" applyAlignment="1" applyProtection="1">
      <alignment vertical="top" wrapText="1"/>
      <protection locked="0" hidden="1"/>
    </xf>
    <xf numFmtId="0" fontId="9" fillId="0" borderId="9" xfId="35" applyFont="1" applyBorder="1" applyAlignment="1" applyProtection="1">
      <alignment horizontal="left" vertical="top" wrapText="1"/>
      <protection hidden="1"/>
    </xf>
    <xf numFmtId="0" fontId="8" fillId="17" borderId="14" xfId="0" applyFont="1" applyFill="1" applyBorder="1" applyAlignment="1" applyProtection="1">
      <alignment horizontal="left" vertical="center" wrapText="1"/>
      <protection hidden="1"/>
    </xf>
    <xf numFmtId="0" fontId="0" fillId="17" borderId="0" xfId="0" applyFill="1" applyAlignment="1" applyProtection="1">
      <alignment horizontal="left"/>
      <protection hidden="1"/>
    </xf>
    <xf numFmtId="0" fontId="8" fillId="17" borderId="34" xfId="0" applyFont="1" applyFill="1" applyBorder="1" applyAlignment="1" applyProtection="1">
      <alignment horizontal="center" wrapText="1"/>
      <protection hidden="1"/>
    </xf>
    <xf numFmtId="0" fontId="95" fillId="17" borderId="0" xfId="0" applyFont="1" applyFill="1"/>
    <xf numFmtId="0" fontId="8" fillId="17" borderId="0" xfId="0" applyFont="1" applyFill="1" applyBorder="1" applyAlignment="1" applyProtection="1">
      <alignment horizontal="left" vertical="top" wrapText="1"/>
      <protection hidden="1"/>
    </xf>
    <xf numFmtId="0" fontId="8" fillId="17" borderId="24" xfId="0" applyFont="1" applyFill="1" applyBorder="1" applyAlignment="1" applyProtection="1">
      <alignment horizontal="center" vertical="top" wrapText="1"/>
      <protection locked="0"/>
    </xf>
    <xf numFmtId="0" fontId="24" fillId="17" borderId="0" xfId="0" applyFont="1" applyFill="1" applyProtection="1">
      <protection hidden="1"/>
    </xf>
    <xf numFmtId="0" fontId="5" fillId="0" borderId="34" xfId="0" applyFont="1" applyBorder="1" applyAlignment="1" applyProtection="1">
      <alignment horizontal="center" vertical="top" wrapText="1"/>
      <protection hidden="1"/>
    </xf>
    <xf numFmtId="0" fontId="44" fillId="0" borderId="0" xfId="0" applyFont="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6" fillId="11" borderId="0" xfId="35" applyFont="1" applyFill="1" applyAlignment="1" applyProtection="1">
      <alignment horizontal="center" vertical="center" wrapText="1"/>
      <protection hidden="1"/>
    </xf>
    <xf numFmtId="0" fontId="64" fillId="0" borderId="0" xfId="35" applyFont="1" applyAlignment="1" applyProtection="1">
      <alignment horizontal="left" vertical="center" wrapText="1"/>
      <protection hidden="1"/>
    </xf>
    <xf numFmtId="0" fontId="10" fillId="0" borderId="0" xfId="35" applyFont="1" applyFill="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6"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 fillId="0" borderId="0" xfId="35" applyFont="1" applyFill="1" applyAlignment="1" applyProtection="1">
      <alignment horizontal="justify" vertical="top" wrapText="1"/>
      <protection hidden="1"/>
    </xf>
    <xf numFmtId="0" fontId="8" fillId="0" borderId="0" xfId="35" applyFont="1" applyFill="1" applyAlignment="1" applyProtection="1">
      <alignment vertical="center" wrapText="1"/>
      <protection hidden="1"/>
    </xf>
    <xf numFmtId="0" fontId="10" fillId="0" borderId="0" xfId="35" applyFont="1" applyFill="1" applyAlignment="1" applyProtection="1">
      <alignment vertical="top"/>
      <protection hidden="1"/>
    </xf>
    <xf numFmtId="49" fontId="89" fillId="0" borderId="0" xfId="35" applyNumberFormat="1" applyFont="1" applyFill="1" applyAlignment="1" applyProtection="1">
      <alignment horizontal="left" vertical="top" wrapText="1"/>
      <protection hidden="1"/>
    </xf>
    <xf numFmtId="49" fontId="49" fillId="0" borderId="0" xfId="35" applyNumberFormat="1" applyFont="1" applyFill="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9" fillId="2" borderId="8" xfId="35" applyFont="1" applyFill="1" applyBorder="1" applyAlignment="1" applyProtection="1">
      <alignment horizontal="center" vertical="top" wrapText="1"/>
      <protection locked="0" hidden="1"/>
    </xf>
    <xf numFmtId="0" fontId="9" fillId="2" borderId="14" xfId="35" applyFont="1" applyFill="1" applyBorder="1" applyAlignment="1" applyProtection="1">
      <alignment horizontal="center" vertical="top" wrapText="1"/>
      <protection locked="0" hidden="1"/>
    </xf>
    <xf numFmtId="0" fontId="9" fillId="0" borderId="11" xfId="35" applyFont="1" applyFill="1" applyBorder="1" applyAlignment="1" applyProtection="1">
      <alignment horizontal="left" vertical="top" wrapText="1"/>
      <protection hidden="1"/>
    </xf>
    <xf numFmtId="0" fontId="9" fillId="0" borderId="35" xfId="35" applyFont="1" applyFill="1" applyBorder="1" applyAlignment="1" applyProtection="1">
      <alignment horizontal="left" vertical="top" wrapText="1"/>
      <protection hidden="1"/>
    </xf>
    <xf numFmtId="0" fontId="9" fillId="0" borderId="13" xfId="35" applyFont="1" applyFill="1" applyBorder="1" applyAlignment="1" applyProtection="1">
      <alignment horizontal="left" vertical="top" wrapText="1"/>
      <protection hidden="1"/>
    </xf>
    <xf numFmtId="0" fontId="9" fillId="0" borderId="4" xfId="35" applyFont="1" applyFill="1" applyBorder="1" applyAlignment="1" applyProtection="1">
      <alignment horizontal="left" vertical="top" wrapText="1"/>
      <protection hidden="1"/>
    </xf>
    <xf numFmtId="0" fontId="9" fillId="2" borderId="4"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horizontal="center" vertical="top" wrapText="1"/>
      <protection locked="0"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96" fillId="0" borderId="0" xfId="0" applyFont="1" applyBorder="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5"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2" fillId="10" borderId="34" xfId="0" applyFont="1" applyFill="1" applyBorder="1" applyAlignment="1" applyProtection="1">
      <alignment horizontal="center" vertical="center" wrapText="1"/>
      <protection hidden="1"/>
    </xf>
    <xf numFmtId="0" fontId="92" fillId="10" borderId="35"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0" xfId="0" applyFont="1" applyFill="1" applyBorder="1" applyAlignment="1" applyProtection="1">
      <alignment horizontal="center" vertical="center" wrapText="1"/>
      <protection hidden="1"/>
    </xf>
    <xf numFmtId="0" fontId="8" fillId="17" borderId="26" xfId="0" applyFont="1" applyFill="1" applyBorder="1" applyAlignment="1" applyProtection="1">
      <alignment horizontal="left" vertical="center" wrapText="1"/>
      <protection hidden="1"/>
    </xf>
    <xf numFmtId="0" fontId="8" fillId="17" borderId="3" xfId="0" applyFont="1" applyFill="1" applyBorder="1" applyAlignment="1" applyProtection="1">
      <alignment horizontal="left" vertical="center" wrapText="1"/>
      <protection hidden="1"/>
    </xf>
    <xf numFmtId="0" fontId="8" fillId="17" borderId="11" xfId="0" applyFont="1" applyFill="1" applyBorder="1" applyAlignment="1" applyProtection="1">
      <alignment horizontal="left"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3" fillId="0" borderId="26" xfId="0" applyFont="1" applyFill="1" applyBorder="1" applyAlignment="1" applyProtection="1">
      <alignment horizontal="center" vertical="center" wrapText="1"/>
      <protection hidden="1"/>
    </xf>
    <xf numFmtId="0" fontId="93" fillId="0" borderId="3" xfId="0" applyFont="1" applyFill="1" applyBorder="1" applyAlignment="1" applyProtection="1">
      <alignment horizontal="center" vertical="center" wrapText="1"/>
      <protection hidden="1"/>
    </xf>
    <xf numFmtId="0" fontId="93" fillId="0" borderId="11" xfId="0" applyFont="1" applyFill="1" applyBorder="1" applyAlignment="1" applyProtection="1">
      <alignment horizontal="center" vertical="center" wrapText="1"/>
      <protection hidden="1"/>
    </xf>
    <xf numFmtId="0" fontId="9" fillId="0" borderId="4" xfId="37" applyFont="1" applyBorder="1" applyAlignment="1" applyProtection="1">
      <alignment horizontal="left" vertical="center" wrapText="1"/>
      <protection hidden="1"/>
    </xf>
    <xf numFmtId="0" fontId="10" fillId="16" borderId="34" xfId="0" applyFont="1" applyFill="1" applyBorder="1" applyAlignment="1" applyProtection="1">
      <alignment horizontal="center" vertical="center" wrapText="1"/>
    </xf>
    <xf numFmtId="0" fontId="10" fillId="16" borderId="24" xfId="0" applyFont="1" applyFill="1" applyBorder="1" applyAlignment="1" applyProtection="1">
      <alignment horizontal="center" vertical="center" wrapText="1"/>
    </xf>
    <xf numFmtId="0" fontId="10" fillId="16" borderId="35" xfId="0" applyFont="1" applyFill="1" applyBorder="1" applyAlignment="1" applyProtection="1">
      <alignment horizontal="center" vertical="center" wrapText="1"/>
    </xf>
    <xf numFmtId="0" fontId="10" fillId="16" borderId="12"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3"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6"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0" fontId="80" fillId="0" borderId="24" xfId="0" applyFont="1" applyFill="1" applyBorder="1" applyAlignment="1" applyProtection="1">
      <alignment horizontal="left" vertical="top" wrapText="1" indent="1"/>
      <protection hidden="1"/>
    </xf>
    <xf numFmtId="0" fontId="9" fillId="0" borderId="26" xfId="59" applyFont="1" applyFill="1" applyBorder="1" applyAlignment="1" applyProtection="1">
      <alignment horizontal="left" vertical="top" wrapText="1"/>
      <protection hidden="1"/>
    </xf>
    <xf numFmtId="0" fontId="9" fillId="0" borderId="3" xfId="59" applyFont="1" applyFill="1" applyBorder="1" applyAlignment="1" applyProtection="1">
      <alignment horizontal="left" vertical="top" wrapText="1"/>
      <protection hidden="1"/>
    </xf>
    <xf numFmtId="0" fontId="9" fillId="0" borderId="11" xfId="59" applyFont="1" applyFill="1" applyBorder="1" applyAlignment="1" applyProtection="1">
      <alignment horizontal="left" vertical="top" wrapText="1"/>
      <protection hidden="1"/>
    </xf>
    <xf numFmtId="0" fontId="11" fillId="11" borderId="0" xfId="52"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10" fillId="13" borderId="0" xfId="0" applyFont="1" applyFill="1" applyBorder="1" applyAlignment="1" applyProtection="1">
      <alignment horizontal="center"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60">
    <cellStyle name="75" xfId="1"/>
    <cellStyle name="ÅëÈ­ [0]_±âÅ¸" xfId="2"/>
    <cellStyle name="ÅëÈ­_±âÅ¸" xfId="3"/>
    <cellStyle name="ÄÞ¸¶ [0]_±âÅ¸" xfId="4"/>
    <cellStyle name="ÄÞ¸¶_±âÅ¸" xfId="5"/>
    <cellStyle name="Ç¥ÁØ_¿¬°£´©°è¿¹»ó" xfId="6"/>
    <cellStyle name="Comma  - Style1" xfId="7"/>
    <cellStyle name="Comma  - Style1 2" xfId="8"/>
    <cellStyle name="Comma  - Style2" xfId="9"/>
    <cellStyle name="Comma  - Style2 2" xfId="10"/>
    <cellStyle name="Comma  - Style3" xfId="11"/>
    <cellStyle name="Comma  - Style3 2" xfId="12"/>
    <cellStyle name="Comma  - Style4" xfId="13"/>
    <cellStyle name="Comma  - Style4 2" xfId="14"/>
    <cellStyle name="Comma  - Style5" xfId="15"/>
    <cellStyle name="Comma  - Style5 2" xfId="16"/>
    <cellStyle name="Comma  - Style6" xfId="17"/>
    <cellStyle name="Comma  - Style6 2" xfId="18"/>
    <cellStyle name="Comma  - Style7" xfId="19"/>
    <cellStyle name="Comma  - Style7 2" xfId="20"/>
    <cellStyle name="Comma  - Style8" xfId="21"/>
    <cellStyle name="Comma  - Style8 2" xfId="22"/>
    <cellStyle name="Comma 2" xfId="23"/>
    <cellStyle name="Comma 3" xfId="24"/>
    <cellStyle name="Comma 4" xfId="25"/>
    <cellStyle name="Formula" xfId="26"/>
    <cellStyle name="Header1" xfId="27"/>
    <cellStyle name="Header2" xfId="28"/>
    <cellStyle name="Hypertextový odkaz" xfId="29"/>
    <cellStyle name="no dec" xfId="30"/>
    <cellStyle name="Normal" xfId="0" builtinId="0"/>
    <cellStyle name="Normal - Style1" xfId="31"/>
    <cellStyle name="Normal - Style1 2" xfId="32"/>
    <cellStyle name="Normal 14" xfId="59"/>
    <cellStyle name="Normal 2" xfId="33"/>
    <cellStyle name="Normal 2 2" xfId="34"/>
    <cellStyle name="Normal 2 3" xfId="35"/>
    <cellStyle name="Normal 2_20 Price Schedule VOL III Rev-2" xfId="36"/>
    <cellStyle name="Normal 3" xfId="37"/>
    <cellStyle name="Normal 3 2" xfId="38"/>
    <cellStyle name="Normal 3 3" xfId="39"/>
    <cellStyle name="Normal 3_29_First Envelope - R2_Vol-III" xfId="40"/>
    <cellStyle name="Normal 4" xfId="41"/>
    <cellStyle name="Normal 5" xfId="42"/>
    <cellStyle name="Normal 5 2" xfId="43"/>
    <cellStyle name="Normal 6" xfId="44"/>
    <cellStyle name="Normal 7" xfId="45"/>
    <cellStyle name="Normal_Annexures TW 04 2" xfId="46"/>
    <cellStyle name="Normal_Attach 3(JV)" xfId="47"/>
    <cellStyle name="Normal_Attacments TW 04" xfId="48"/>
    <cellStyle name="Normal_Attacments TW 04_11_Attachments and Bid Form Vol.III" xfId="49"/>
    <cellStyle name="Normal_Attacments TW 04_SE-Vol-III" xfId="50"/>
    <cellStyle name="Normal_Entertainment Form" xfId="51"/>
    <cellStyle name="Normal_Price_Schedules for Insulator Package Rev-01" xfId="52"/>
    <cellStyle name="Normal_PRICE-SCHE Bihar-Rev-2-corrections" xfId="53"/>
    <cellStyle name="Normal_Sheet1" xfId="54"/>
    <cellStyle name="Percent 2" xfId="55"/>
    <cellStyle name="Popis" xfId="56"/>
    <cellStyle name="Sledovaný hypertextový odkaz" xfId="57"/>
    <cellStyle name="Standard_BS14" xfId="58"/>
  </cellStyles>
  <dxfs count="90">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CheckBox" fmlaLink="$H$21" lockText="1" noThreeD="1"/>
</file>

<file path=xl/ctrlProps/ctrlProp137.xml><?xml version="1.0" encoding="utf-8"?>
<formControlPr xmlns="http://schemas.microsoft.com/office/spreadsheetml/2009/9/main" objectType="CheckBox" fmlaLink="$H$20" lockText="1" noThreeD="1"/>
</file>

<file path=xl/ctrlProps/ctrlProp138.xml><?xml version="1.0" encoding="utf-8"?>
<formControlPr xmlns="http://schemas.microsoft.com/office/spreadsheetml/2009/9/main" objectType="Radio" firstButton="1" fmlaLink="$H$74" lockText="1" noThreeD="1"/>
</file>

<file path=xl/ctrlProps/ctrlProp139.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20</xdr:row>
      <xdr:rowOff>11430</xdr:rowOff>
    </xdr:from>
    <xdr:to>
      <xdr:col>5</xdr:col>
      <xdr:colOff>0</xdr:colOff>
      <xdr:row>21</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22</xdr:row>
      <xdr:rowOff>107674</xdr:rowOff>
    </xdr:from>
    <xdr:to>
      <xdr:col>2</xdr:col>
      <xdr:colOff>2294283</xdr:colOff>
      <xdr:row>25</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22</xdr:row>
      <xdr:rowOff>91108</xdr:rowOff>
    </xdr:from>
    <xdr:to>
      <xdr:col>4</xdr:col>
      <xdr:colOff>753718</xdr:colOff>
      <xdr:row>25</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652000" y="66675"/>
          <a:ext cx="5469467" cy="92286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32860" y="57150"/>
          <a:ext cx="1197219" cy="937846"/>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76</xdr:row>
          <xdr:rowOff>19050</xdr:rowOff>
        </xdr:from>
        <xdr:to>
          <xdr:col>1</xdr:col>
          <xdr:colOff>2124075</xdr:colOff>
          <xdr:row>76</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76</xdr:row>
          <xdr:rowOff>19050</xdr:rowOff>
        </xdr:from>
        <xdr:to>
          <xdr:col>3</xdr:col>
          <xdr:colOff>923925</xdr:colOff>
          <xdr:row>76</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5600" y="57150"/>
          <a:ext cx="1283758" cy="938742"/>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19</xdr:row>
      <xdr:rowOff>581117</xdr:rowOff>
    </xdr:from>
    <xdr:to>
      <xdr:col>12</xdr:col>
      <xdr:colOff>157846</xdr:colOff>
      <xdr:row>20</xdr:row>
      <xdr:rowOff>103809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12</xdr:col>
      <xdr:colOff>28553</xdr:colOff>
      <xdr:row>19</xdr:row>
      <xdr:rowOff>572834</xdr:rowOff>
    </xdr:from>
    <xdr:to>
      <xdr:col>13</xdr:col>
      <xdr:colOff>212034</xdr:colOff>
      <xdr:row>20</xdr:row>
      <xdr:rowOff>183205</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19</xdr:row>
      <xdr:rowOff>555690</xdr:rowOff>
    </xdr:from>
    <xdr:to>
      <xdr:col>5</xdr:col>
      <xdr:colOff>1003739</xdr:colOff>
      <xdr:row>20</xdr:row>
      <xdr:rowOff>95668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19</xdr:row>
      <xdr:rowOff>547406</xdr:rowOff>
    </xdr:from>
    <xdr:to>
      <xdr:col>6</xdr:col>
      <xdr:colOff>0</xdr:colOff>
      <xdr:row>20</xdr:row>
      <xdr:rowOff>77791</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4"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3"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9"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7"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3"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9"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4"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77"/>
              <a:ext cx="1619250" cy="701759"/>
              <a:chOff x="5519172" y="35863284"/>
              <a:chExt cx="1619250" cy="69440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8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6"/>
              <a:ext cx="1464723" cy="715228"/>
              <a:chOff x="7272297" y="35845947"/>
              <a:chExt cx="1523220" cy="70791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47"/>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6"/>
              <a:ext cx="1524002" cy="715228"/>
              <a:chOff x="9197286" y="35837287"/>
              <a:chExt cx="1524002" cy="70791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87"/>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38"/>
              <a:ext cx="1619250" cy="553914"/>
              <a:chOff x="5519172" y="35863493"/>
              <a:chExt cx="1619250" cy="694135"/>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93"/>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6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7" y="46591936"/>
              <a:ext cx="1560628" cy="502786"/>
              <a:chOff x="5519172" y="35863519"/>
              <a:chExt cx="1619245" cy="69433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19"/>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38"/>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87"/>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5" y="46606537"/>
              <a:ext cx="1543053" cy="490371"/>
              <a:chOff x="5519173" y="35863176"/>
              <a:chExt cx="1619254" cy="694822"/>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6"/>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34"/>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98"/>
              <a:ext cx="1619250" cy="634406"/>
              <a:chOff x="5519172" y="35863230"/>
              <a:chExt cx="1619250" cy="694647"/>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3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7"/>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8998"/>
              <a:ext cx="1641234" cy="634406"/>
              <a:chOff x="5519171" y="35863230"/>
              <a:chExt cx="1619264" cy="694647"/>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3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3" y="36219217"/>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98"/>
              <a:ext cx="1428751" cy="634406"/>
              <a:chOff x="5519174" y="35863230"/>
              <a:chExt cx="1619252" cy="694647"/>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3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7"/>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22"/>
              <a:ext cx="1619250" cy="673300"/>
              <a:chOff x="5519172" y="35863572"/>
              <a:chExt cx="1619250" cy="69409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72"/>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7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07"/>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22"/>
              <a:ext cx="1619250" cy="673300"/>
              <a:chOff x="5519172" y="35863572"/>
              <a:chExt cx="1619255" cy="69409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72"/>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7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07"/>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22"/>
              <a:ext cx="1428751" cy="673300"/>
              <a:chOff x="5519174" y="35863572"/>
              <a:chExt cx="1619252" cy="69409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72"/>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7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07"/>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79"/>
              <a:ext cx="1619250" cy="572031"/>
              <a:chOff x="5519172" y="35863286"/>
              <a:chExt cx="1619250" cy="694520"/>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4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4" y="66916912"/>
              <a:ext cx="1560628" cy="572031"/>
              <a:chOff x="5519172" y="35863286"/>
              <a:chExt cx="1619245" cy="694520"/>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45"/>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2" y="66924239"/>
              <a:ext cx="1581162" cy="572031"/>
              <a:chOff x="5519172" y="35863286"/>
              <a:chExt cx="1619270" cy="694520"/>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0" y="36219145"/>
                <a:ext cx="98368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73125"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103</xdr:row>
          <xdr:rowOff>0</xdr:rowOff>
        </xdr:from>
        <xdr:to>
          <xdr:col>6</xdr:col>
          <xdr:colOff>895350</xdr:colOff>
          <xdr:row>103</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12594" y="43422094"/>
              <a:ext cx="3550444" cy="0"/>
              <a:chOff x="428" y="0"/>
              <a:chExt cx="9062669" cy="43422094"/>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62964" y="43422094"/>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62952" y="43422094"/>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62962" y="43422094"/>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62949" y="43422094"/>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62903" y="43422094"/>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103</xdr:row>
          <xdr:rowOff>0</xdr:rowOff>
        </xdr:from>
        <xdr:to>
          <xdr:col>8</xdr:col>
          <xdr:colOff>0</xdr:colOff>
          <xdr:row>103</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8031" y="43422094"/>
              <a:ext cx="2655094" cy="0"/>
              <a:chOff x="421" y="0"/>
              <a:chExt cx="13572780" cy="43422094"/>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73073" y="43422094"/>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73058" y="4342209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73063" y="43422094"/>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73058" y="4342209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73012" y="43422094"/>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1"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103</xdr:row>
          <xdr:rowOff>38100</xdr:rowOff>
        </xdr:from>
        <xdr:to>
          <xdr:col>5</xdr:col>
          <xdr:colOff>1619250</xdr:colOff>
          <xdr:row>103</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103</xdr:row>
          <xdr:rowOff>28575</xdr:rowOff>
        </xdr:from>
        <xdr:to>
          <xdr:col>6</xdr:col>
          <xdr:colOff>1571625</xdr:colOff>
          <xdr:row>103</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103</xdr:row>
          <xdr:rowOff>19050</xdr:rowOff>
        </xdr:from>
        <xdr:to>
          <xdr:col>7</xdr:col>
          <xdr:colOff>1628775</xdr:colOff>
          <xdr:row>103</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104</xdr:row>
          <xdr:rowOff>38100</xdr:rowOff>
        </xdr:from>
        <xdr:to>
          <xdr:col>5</xdr:col>
          <xdr:colOff>1619250</xdr:colOff>
          <xdr:row>104</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104</xdr:row>
          <xdr:rowOff>219075</xdr:rowOff>
        </xdr:from>
        <xdr:to>
          <xdr:col>5</xdr:col>
          <xdr:colOff>1628775</xdr:colOff>
          <xdr:row>104</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104</xdr:row>
          <xdr:rowOff>428625</xdr:rowOff>
        </xdr:from>
        <xdr:to>
          <xdr:col>5</xdr:col>
          <xdr:colOff>1628775</xdr:colOff>
          <xdr:row>104</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103</xdr:row>
          <xdr:rowOff>247650</xdr:rowOff>
        </xdr:from>
        <xdr:to>
          <xdr:col>5</xdr:col>
          <xdr:colOff>1619250</xdr:colOff>
          <xdr:row>103</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103</xdr:row>
          <xdr:rowOff>447675</xdr:rowOff>
        </xdr:from>
        <xdr:to>
          <xdr:col>5</xdr:col>
          <xdr:colOff>1619250</xdr:colOff>
          <xdr:row>103</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103</xdr:row>
          <xdr:rowOff>38100</xdr:rowOff>
        </xdr:from>
        <xdr:to>
          <xdr:col>6</xdr:col>
          <xdr:colOff>1609725</xdr:colOff>
          <xdr:row>103</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103</xdr:row>
          <xdr:rowOff>247650</xdr:rowOff>
        </xdr:from>
        <xdr:to>
          <xdr:col>6</xdr:col>
          <xdr:colOff>1619250</xdr:colOff>
          <xdr:row>103</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103</xdr:row>
          <xdr:rowOff>447675</xdr:rowOff>
        </xdr:from>
        <xdr:to>
          <xdr:col>6</xdr:col>
          <xdr:colOff>1619250</xdr:colOff>
          <xdr:row>103</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103</xdr:row>
          <xdr:rowOff>28575</xdr:rowOff>
        </xdr:from>
        <xdr:to>
          <xdr:col>7</xdr:col>
          <xdr:colOff>1571625</xdr:colOff>
          <xdr:row>103</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103</xdr:row>
          <xdr:rowOff>38100</xdr:rowOff>
        </xdr:from>
        <xdr:to>
          <xdr:col>7</xdr:col>
          <xdr:colOff>1609725</xdr:colOff>
          <xdr:row>103</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103</xdr:row>
          <xdr:rowOff>247650</xdr:rowOff>
        </xdr:from>
        <xdr:to>
          <xdr:col>7</xdr:col>
          <xdr:colOff>1619250</xdr:colOff>
          <xdr:row>103</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103</xdr:row>
          <xdr:rowOff>447675</xdr:rowOff>
        </xdr:from>
        <xdr:to>
          <xdr:col>7</xdr:col>
          <xdr:colOff>1619250</xdr:colOff>
          <xdr:row>103</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104</xdr:row>
          <xdr:rowOff>38100</xdr:rowOff>
        </xdr:from>
        <xdr:to>
          <xdr:col>6</xdr:col>
          <xdr:colOff>1619250</xdr:colOff>
          <xdr:row>104</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104</xdr:row>
          <xdr:rowOff>219075</xdr:rowOff>
        </xdr:from>
        <xdr:to>
          <xdr:col>6</xdr:col>
          <xdr:colOff>1628775</xdr:colOff>
          <xdr:row>104</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104</xdr:row>
          <xdr:rowOff>428625</xdr:rowOff>
        </xdr:from>
        <xdr:to>
          <xdr:col>6</xdr:col>
          <xdr:colOff>1628775</xdr:colOff>
          <xdr:row>104</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104</xdr:row>
          <xdr:rowOff>38100</xdr:rowOff>
        </xdr:from>
        <xdr:to>
          <xdr:col>7</xdr:col>
          <xdr:colOff>1619250</xdr:colOff>
          <xdr:row>104</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104</xdr:row>
          <xdr:rowOff>219075</xdr:rowOff>
        </xdr:from>
        <xdr:to>
          <xdr:col>7</xdr:col>
          <xdr:colOff>1628775</xdr:colOff>
          <xdr:row>104</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104</xdr:row>
          <xdr:rowOff>428625</xdr:rowOff>
        </xdr:from>
        <xdr:to>
          <xdr:col>7</xdr:col>
          <xdr:colOff>1628775</xdr:colOff>
          <xdr:row>104</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103</xdr:row>
          <xdr:rowOff>657225</xdr:rowOff>
        </xdr:from>
        <xdr:to>
          <xdr:col>5</xdr:col>
          <xdr:colOff>1619250</xdr:colOff>
          <xdr:row>103</xdr:row>
          <xdr:rowOff>885825</xdr:rowOff>
        </xdr:to>
        <xdr:sp macro="" textlink="">
          <xdr:nvSpPr>
            <xdr:cNvPr id="141359" name="Check Box 47" hidden="1">
              <a:extLst>
                <a:ext uri="{63B3BB69-23CF-44E3-9099-C40C66FF867C}">
                  <a14:compatExt spid="_x0000_s141359"/>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Data Centre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103</xdr:row>
          <xdr:rowOff>657225</xdr:rowOff>
        </xdr:from>
        <xdr:to>
          <xdr:col>6</xdr:col>
          <xdr:colOff>1619250</xdr:colOff>
          <xdr:row>103</xdr:row>
          <xdr:rowOff>885825</xdr:rowOff>
        </xdr:to>
        <xdr:sp macro="" textlink="">
          <xdr:nvSpPr>
            <xdr:cNvPr id="141360" name="Check Box 48" hidden="1">
              <a:extLst>
                <a:ext uri="{63B3BB69-23CF-44E3-9099-C40C66FF867C}">
                  <a14:compatExt spid="_x0000_s14136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Data Centre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103</xdr:row>
          <xdr:rowOff>657225</xdr:rowOff>
        </xdr:from>
        <xdr:to>
          <xdr:col>7</xdr:col>
          <xdr:colOff>1619250</xdr:colOff>
          <xdr:row>103</xdr:row>
          <xdr:rowOff>885825</xdr:rowOff>
        </xdr:to>
        <xdr:sp macro="" textlink="">
          <xdr:nvSpPr>
            <xdr:cNvPr id="141361" name="Check Box 49" hidden="1">
              <a:extLst>
                <a:ext uri="{63B3BB69-23CF-44E3-9099-C40C66FF867C}">
                  <a14:compatExt spid="_x0000_s141361"/>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Data Centre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77</xdr:row>
          <xdr:rowOff>38100</xdr:rowOff>
        </xdr:from>
        <xdr:to>
          <xdr:col>5</xdr:col>
          <xdr:colOff>1619250</xdr:colOff>
          <xdr:row>77</xdr:row>
          <xdr:rowOff>266700</xdr:rowOff>
        </xdr:to>
        <xdr:sp macro="" textlink="">
          <xdr:nvSpPr>
            <xdr:cNvPr id="141362" name="Check Box 50" descr="Yes" hidden="1">
              <a:extLst>
                <a:ext uri="{63B3BB69-23CF-44E3-9099-C40C66FF867C}">
                  <a14:compatExt spid="_x0000_s141362"/>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77</xdr:row>
          <xdr:rowOff>247650</xdr:rowOff>
        </xdr:from>
        <xdr:to>
          <xdr:col>5</xdr:col>
          <xdr:colOff>1619250</xdr:colOff>
          <xdr:row>77</xdr:row>
          <xdr:rowOff>476250</xdr:rowOff>
        </xdr:to>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78</xdr:row>
          <xdr:rowOff>38100</xdr:rowOff>
        </xdr:from>
        <xdr:to>
          <xdr:col>5</xdr:col>
          <xdr:colOff>1619250</xdr:colOff>
          <xdr:row>78</xdr:row>
          <xdr:rowOff>266700</xdr:rowOff>
        </xdr:to>
        <xdr:sp macro="" textlink="">
          <xdr:nvSpPr>
            <xdr:cNvPr id="141366" name="Check Box 54" descr="Yes" hidden="1">
              <a:extLst>
                <a:ext uri="{63B3BB69-23CF-44E3-9099-C40C66FF867C}">
                  <a14:compatExt spid="_x0000_s141366"/>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78</xdr:row>
          <xdr:rowOff>247650</xdr:rowOff>
        </xdr:from>
        <xdr:to>
          <xdr:col>5</xdr:col>
          <xdr:colOff>1619250</xdr:colOff>
          <xdr:row>78</xdr:row>
          <xdr:rowOff>476250</xdr:rowOff>
        </xdr:to>
        <xdr:sp macro="" textlink="">
          <xdr:nvSpPr>
            <xdr:cNvPr id="141367" name="Check Box 55" hidden="1">
              <a:extLst>
                <a:ext uri="{63B3BB69-23CF-44E3-9099-C40C66FF867C}">
                  <a14:compatExt spid="_x0000_s141367"/>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78</xdr:row>
          <xdr:rowOff>38100</xdr:rowOff>
        </xdr:from>
        <xdr:to>
          <xdr:col>5</xdr:col>
          <xdr:colOff>1619250</xdr:colOff>
          <xdr:row>78</xdr:row>
          <xdr:rowOff>266700</xdr:rowOff>
        </xdr:to>
        <xdr:sp macro="" textlink="">
          <xdr:nvSpPr>
            <xdr:cNvPr id="141368" name="Check Box 56" descr="Yes" hidden="1">
              <a:extLst>
                <a:ext uri="{63B3BB69-23CF-44E3-9099-C40C66FF867C}">
                  <a14:compatExt spid="_x0000_s141368"/>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78</xdr:row>
          <xdr:rowOff>247650</xdr:rowOff>
        </xdr:from>
        <xdr:to>
          <xdr:col>5</xdr:col>
          <xdr:colOff>1619250</xdr:colOff>
          <xdr:row>78</xdr:row>
          <xdr:rowOff>476250</xdr:rowOff>
        </xdr:to>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79</xdr:row>
          <xdr:rowOff>38100</xdr:rowOff>
        </xdr:from>
        <xdr:to>
          <xdr:col>5</xdr:col>
          <xdr:colOff>1619250</xdr:colOff>
          <xdr:row>79</xdr:row>
          <xdr:rowOff>266700</xdr:rowOff>
        </xdr:to>
        <xdr:sp macro="" textlink="">
          <xdr:nvSpPr>
            <xdr:cNvPr id="141370" name="Check Box 58" descr="Yes" hidden="1">
              <a:extLst>
                <a:ext uri="{63B3BB69-23CF-44E3-9099-C40C66FF867C}">
                  <a14:compatExt spid="_x0000_s141370"/>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79</xdr:row>
          <xdr:rowOff>247650</xdr:rowOff>
        </xdr:from>
        <xdr:to>
          <xdr:col>5</xdr:col>
          <xdr:colOff>1619250</xdr:colOff>
          <xdr:row>79</xdr:row>
          <xdr:rowOff>476250</xdr:rowOff>
        </xdr:to>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79</xdr:row>
          <xdr:rowOff>38100</xdr:rowOff>
        </xdr:from>
        <xdr:to>
          <xdr:col>5</xdr:col>
          <xdr:colOff>1619250</xdr:colOff>
          <xdr:row>79</xdr:row>
          <xdr:rowOff>266700</xdr:rowOff>
        </xdr:to>
        <xdr:sp macro="" textlink="">
          <xdr:nvSpPr>
            <xdr:cNvPr id="141372" name="Check Box 60" descr="Yes" hidden="1">
              <a:extLst>
                <a:ext uri="{63B3BB69-23CF-44E3-9099-C40C66FF867C}">
                  <a14:compatExt spid="_x0000_s141372"/>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79</xdr:row>
          <xdr:rowOff>247650</xdr:rowOff>
        </xdr:from>
        <xdr:to>
          <xdr:col>5</xdr:col>
          <xdr:colOff>1619250</xdr:colOff>
          <xdr:row>79</xdr:row>
          <xdr:rowOff>476250</xdr:rowOff>
        </xdr:to>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105</xdr:row>
          <xdr:rowOff>38100</xdr:rowOff>
        </xdr:from>
        <xdr:to>
          <xdr:col>5</xdr:col>
          <xdr:colOff>1619250</xdr:colOff>
          <xdr:row>105</xdr:row>
          <xdr:rowOff>266700</xdr:rowOff>
        </xdr:to>
        <xdr:sp macro="" textlink="">
          <xdr:nvSpPr>
            <xdr:cNvPr id="141374" name="Check Box 62" descr="Yes" hidden="1">
              <a:extLst>
                <a:ext uri="{63B3BB69-23CF-44E3-9099-C40C66FF867C}">
                  <a14:compatExt spid="_x0000_s141374"/>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105</xdr:row>
          <xdr:rowOff>247650</xdr:rowOff>
        </xdr:from>
        <xdr:to>
          <xdr:col>5</xdr:col>
          <xdr:colOff>1619250</xdr:colOff>
          <xdr:row>105</xdr:row>
          <xdr:rowOff>476250</xdr:rowOff>
        </xdr:to>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105</xdr:row>
          <xdr:rowOff>38100</xdr:rowOff>
        </xdr:from>
        <xdr:to>
          <xdr:col>5</xdr:col>
          <xdr:colOff>1619250</xdr:colOff>
          <xdr:row>105</xdr:row>
          <xdr:rowOff>266700</xdr:rowOff>
        </xdr:to>
        <xdr:sp macro="" textlink="">
          <xdr:nvSpPr>
            <xdr:cNvPr id="141376" name="Check Box 64" descr="Yes" hidden="1">
              <a:extLst>
                <a:ext uri="{63B3BB69-23CF-44E3-9099-C40C66FF867C}">
                  <a14:compatExt spid="_x0000_s141376"/>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105</xdr:row>
          <xdr:rowOff>247650</xdr:rowOff>
        </xdr:from>
        <xdr:to>
          <xdr:col>5</xdr:col>
          <xdr:colOff>1619250</xdr:colOff>
          <xdr:row>105</xdr:row>
          <xdr:rowOff>476250</xdr:rowOff>
        </xdr:to>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105</xdr:row>
          <xdr:rowOff>38100</xdr:rowOff>
        </xdr:from>
        <xdr:to>
          <xdr:col>6</xdr:col>
          <xdr:colOff>1619250</xdr:colOff>
          <xdr:row>105</xdr:row>
          <xdr:rowOff>266700</xdr:rowOff>
        </xdr:to>
        <xdr:sp macro="" textlink="">
          <xdr:nvSpPr>
            <xdr:cNvPr id="141378" name="Check Box 66" descr="Yes" hidden="1">
              <a:extLst>
                <a:ext uri="{63B3BB69-23CF-44E3-9099-C40C66FF867C}">
                  <a14:compatExt spid="_x0000_s141378"/>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105</xdr:row>
          <xdr:rowOff>247650</xdr:rowOff>
        </xdr:from>
        <xdr:to>
          <xdr:col>6</xdr:col>
          <xdr:colOff>1619250</xdr:colOff>
          <xdr:row>105</xdr:row>
          <xdr:rowOff>476250</xdr:rowOff>
        </xdr:to>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105</xdr:row>
          <xdr:rowOff>38100</xdr:rowOff>
        </xdr:from>
        <xdr:to>
          <xdr:col>6</xdr:col>
          <xdr:colOff>1619250</xdr:colOff>
          <xdr:row>105</xdr:row>
          <xdr:rowOff>266700</xdr:rowOff>
        </xdr:to>
        <xdr:sp macro="" textlink="">
          <xdr:nvSpPr>
            <xdr:cNvPr id="141380" name="Check Box 68" descr="Yes" hidden="1">
              <a:extLst>
                <a:ext uri="{63B3BB69-23CF-44E3-9099-C40C66FF867C}">
                  <a14:compatExt spid="_x0000_s141380"/>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105</xdr:row>
          <xdr:rowOff>247650</xdr:rowOff>
        </xdr:from>
        <xdr:to>
          <xdr:col>6</xdr:col>
          <xdr:colOff>1619250</xdr:colOff>
          <xdr:row>105</xdr:row>
          <xdr:rowOff>476250</xdr:rowOff>
        </xdr:to>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105</xdr:row>
          <xdr:rowOff>38100</xdr:rowOff>
        </xdr:from>
        <xdr:to>
          <xdr:col>7</xdr:col>
          <xdr:colOff>1619250</xdr:colOff>
          <xdr:row>105</xdr:row>
          <xdr:rowOff>266700</xdr:rowOff>
        </xdr:to>
        <xdr:sp macro="" textlink="">
          <xdr:nvSpPr>
            <xdr:cNvPr id="141382" name="Check Box 70" descr="Yes" hidden="1">
              <a:extLst>
                <a:ext uri="{63B3BB69-23CF-44E3-9099-C40C66FF867C}">
                  <a14:compatExt spid="_x0000_s141382"/>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105</xdr:row>
          <xdr:rowOff>247650</xdr:rowOff>
        </xdr:from>
        <xdr:to>
          <xdr:col>7</xdr:col>
          <xdr:colOff>1619250</xdr:colOff>
          <xdr:row>105</xdr:row>
          <xdr:rowOff>476250</xdr:rowOff>
        </xdr:to>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105</xdr:row>
          <xdr:rowOff>38100</xdr:rowOff>
        </xdr:from>
        <xdr:to>
          <xdr:col>7</xdr:col>
          <xdr:colOff>1619250</xdr:colOff>
          <xdr:row>105</xdr:row>
          <xdr:rowOff>266700</xdr:rowOff>
        </xdr:to>
        <xdr:sp macro="" textlink="">
          <xdr:nvSpPr>
            <xdr:cNvPr id="141384" name="Check Box 72" descr="Yes" hidden="1">
              <a:extLst>
                <a:ext uri="{63B3BB69-23CF-44E3-9099-C40C66FF867C}">
                  <a14:compatExt spid="_x0000_s141384"/>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105</xdr:row>
          <xdr:rowOff>247650</xdr:rowOff>
        </xdr:from>
        <xdr:to>
          <xdr:col>7</xdr:col>
          <xdr:colOff>1619250</xdr:colOff>
          <xdr:row>105</xdr:row>
          <xdr:rowOff>476250</xdr:rowOff>
        </xdr:to>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91</xdr:row>
          <xdr:rowOff>38100</xdr:rowOff>
        </xdr:from>
        <xdr:to>
          <xdr:col>5</xdr:col>
          <xdr:colOff>1619250</xdr:colOff>
          <xdr:row>91</xdr:row>
          <xdr:rowOff>266700</xdr:rowOff>
        </xdr:to>
        <xdr:sp macro="" textlink="">
          <xdr:nvSpPr>
            <xdr:cNvPr id="141386" name="Check Box 74" descr="Yes" hidden="1">
              <a:extLst>
                <a:ext uri="{63B3BB69-23CF-44E3-9099-C40C66FF867C}">
                  <a14:compatExt spid="_x0000_s141386"/>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91</xdr:row>
          <xdr:rowOff>247650</xdr:rowOff>
        </xdr:from>
        <xdr:to>
          <xdr:col>5</xdr:col>
          <xdr:colOff>1619250</xdr:colOff>
          <xdr:row>91</xdr:row>
          <xdr:rowOff>476250</xdr:rowOff>
        </xdr:to>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Mechanical Works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91</xdr:row>
          <xdr:rowOff>38100</xdr:rowOff>
        </xdr:from>
        <xdr:to>
          <xdr:col>5</xdr:col>
          <xdr:colOff>1619250</xdr:colOff>
          <xdr:row>91</xdr:row>
          <xdr:rowOff>266700</xdr:rowOff>
        </xdr:to>
        <xdr:sp macro="" textlink="">
          <xdr:nvSpPr>
            <xdr:cNvPr id="141388" name="Check Box 76" descr="Yes" hidden="1">
              <a:extLst>
                <a:ext uri="{63B3BB69-23CF-44E3-9099-C40C66FF867C}">
                  <a14:compatExt spid="_x0000_s141388"/>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Self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91</xdr:row>
          <xdr:rowOff>247650</xdr:rowOff>
        </xdr:from>
        <xdr:to>
          <xdr:col>5</xdr:col>
          <xdr:colOff>1619250</xdr:colOff>
          <xdr:row>91</xdr:row>
          <xdr:rowOff>476250</xdr:rowOff>
        </xdr:to>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Through Indian Sub-Contractor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C29C2B-C52C-4865-9761-14EB4F8B2BEF}" protected="1">
  <header guid="{6BC29C2B-C52C-4865-9761-14EB4F8B2BEF}" dateTime="2023-01-31T19:13:33" maxSheetId="31" userName="Venkatesh Karri {वेंकटेश कर्री}"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6BC29C2B-C52C-4865-9761-14EB4F8B2BEF}" name="Venkatesh Karri {वेंकटेश कर्री}" id="-1080285176" dateTime="2023-01-31T19:13:33"/>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35.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36.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37.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drawing" Target="../drawings/drawing16.xml"/><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9" Type="http://schemas.openxmlformats.org/officeDocument/2006/relationships/drawing" Target="../drawings/drawing17.xml"/><Relationship Id="rId21" Type="http://schemas.openxmlformats.org/officeDocument/2006/relationships/printerSettings" Target="../printerSettings/printerSettings594.bin"/><Relationship Id="rId34" Type="http://schemas.openxmlformats.org/officeDocument/2006/relationships/printerSettings" Target="../printerSettings/printerSettings607.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33" Type="http://schemas.openxmlformats.org/officeDocument/2006/relationships/printerSettings" Target="../printerSettings/printerSettings606.bin"/><Relationship Id="rId38" Type="http://schemas.openxmlformats.org/officeDocument/2006/relationships/printerSettings" Target="../printerSettings/printerSettings611.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29" Type="http://schemas.openxmlformats.org/officeDocument/2006/relationships/printerSettings" Target="../printerSettings/printerSettings602.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32" Type="http://schemas.openxmlformats.org/officeDocument/2006/relationships/printerSettings" Target="../printerSettings/printerSettings605.bin"/><Relationship Id="rId37" Type="http://schemas.openxmlformats.org/officeDocument/2006/relationships/printerSettings" Target="../printerSettings/printerSettings610.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28" Type="http://schemas.openxmlformats.org/officeDocument/2006/relationships/printerSettings" Target="../printerSettings/printerSettings601.bin"/><Relationship Id="rId36" Type="http://schemas.openxmlformats.org/officeDocument/2006/relationships/printerSettings" Target="../printerSettings/printerSettings609.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31" Type="http://schemas.openxmlformats.org/officeDocument/2006/relationships/printerSettings" Target="../printerSettings/printerSettings604.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 Id="rId30" Type="http://schemas.openxmlformats.org/officeDocument/2006/relationships/printerSettings" Target="../printerSettings/printerSettings603.bin"/><Relationship Id="rId35" Type="http://schemas.openxmlformats.org/officeDocument/2006/relationships/printerSettings" Target="../printerSettings/printerSettings608.bin"/><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18.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drawing" Target="../drawings/drawing19.xml"/><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9" Type="http://schemas.openxmlformats.org/officeDocument/2006/relationships/ctrlProp" Target="../ctrlProps/ctrlProp139.xml"/><Relationship Id="rId21" Type="http://schemas.openxmlformats.org/officeDocument/2006/relationships/printerSettings" Target="../printerSettings/printerSettings698.bin"/><Relationship Id="rId34" Type="http://schemas.openxmlformats.org/officeDocument/2006/relationships/printerSettings" Target="../printerSettings/printerSettings711.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33" Type="http://schemas.openxmlformats.org/officeDocument/2006/relationships/printerSettings" Target="../printerSettings/printerSettings710.bin"/><Relationship Id="rId38" Type="http://schemas.openxmlformats.org/officeDocument/2006/relationships/ctrlProp" Target="../ctrlProps/ctrlProp138.xml"/><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printerSettings" Target="../printerSettings/printerSettings706.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32" Type="http://schemas.openxmlformats.org/officeDocument/2006/relationships/printerSettings" Target="../printerSettings/printerSettings709.bin"/><Relationship Id="rId37" Type="http://schemas.openxmlformats.org/officeDocument/2006/relationships/vmlDrawing" Target="../drawings/vmlDrawing6.vml"/><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36" Type="http://schemas.openxmlformats.org/officeDocument/2006/relationships/drawing" Target="../drawings/drawing20.xml"/><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31" Type="http://schemas.openxmlformats.org/officeDocument/2006/relationships/printerSettings" Target="../printerSettings/printerSettings708.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 Id="rId30" Type="http://schemas.openxmlformats.org/officeDocument/2006/relationships/printerSettings" Target="../printerSettings/printerSettings707.bin"/><Relationship Id="rId35" Type="http://schemas.openxmlformats.org/officeDocument/2006/relationships/printerSettings" Target="../printerSettings/printerSettings712.bin"/><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3" Type="http://schemas.openxmlformats.org/officeDocument/2006/relationships/printerSettings" Target="../printerSettings/printerSettings715.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2" Type="http://schemas.openxmlformats.org/officeDocument/2006/relationships/printerSettings" Target="../printerSettings/printerSettings714.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0" Type="http://schemas.openxmlformats.org/officeDocument/2006/relationships/printerSettings" Target="../printerSettings/printerSettings722.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26" Type="http://schemas.openxmlformats.org/officeDocument/2006/relationships/printerSettings" Target="../printerSettings/printerSettings751.bin"/><Relationship Id="rId3" Type="http://schemas.openxmlformats.org/officeDocument/2006/relationships/printerSettings" Target="../printerSettings/printerSettings728.bin"/><Relationship Id="rId21" Type="http://schemas.openxmlformats.org/officeDocument/2006/relationships/printerSettings" Target="../printerSettings/printerSettings746.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5" Type="http://schemas.openxmlformats.org/officeDocument/2006/relationships/printerSettings" Target="../printerSettings/printerSettings750.bin"/><Relationship Id="rId33" Type="http://schemas.openxmlformats.org/officeDocument/2006/relationships/drawing" Target="../drawings/drawing22.xml"/><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5.bin"/><Relationship Id="rId29" Type="http://schemas.openxmlformats.org/officeDocument/2006/relationships/printerSettings" Target="../printerSettings/printerSettings75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24" Type="http://schemas.openxmlformats.org/officeDocument/2006/relationships/printerSettings" Target="../printerSettings/printerSettings749.bin"/><Relationship Id="rId32" Type="http://schemas.openxmlformats.org/officeDocument/2006/relationships/printerSettings" Target="../printerSettings/printerSettings757.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23" Type="http://schemas.openxmlformats.org/officeDocument/2006/relationships/printerSettings" Target="../printerSettings/printerSettings748.bin"/><Relationship Id="rId28" Type="http://schemas.openxmlformats.org/officeDocument/2006/relationships/printerSettings" Target="../printerSettings/printerSettings753.bin"/><Relationship Id="rId10" Type="http://schemas.openxmlformats.org/officeDocument/2006/relationships/printerSettings" Target="../printerSettings/printerSettings735.bin"/><Relationship Id="rId19" Type="http://schemas.openxmlformats.org/officeDocument/2006/relationships/printerSettings" Target="../printerSettings/printerSettings744.bin"/><Relationship Id="rId31" Type="http://schemas.openxmlformats.org/officeDocument/2006/relationships/printerSettings" Target="../printerSettings/printerSettings756.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 Id="rId22" Type="http://schemas.openxmlformats.org/officeDocument/2006/relationships/printerSettings" Target="../printerSettings/printerSettings747.bin"/><Relationship Id="rId27" Type="http://schemas.openxmlformats.org/officeDocument/2006/relationships/printerSettings" Target="../printerSettings/printerSettings752.bin"/><Relationship Id="rId30" Type="http://schemas.openxmlformats.org/officeDocument/2006/relationships/printerSettings" Target="../printerSettings/printerSettings755.bin"/><Relationship Id="rId8" Type="http://schemas.openxmlformats.org/officeDocument/2006/relationships/printerSettings" Target="../printerSettings/printerSettings73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21" Type="http://schemas.openxmlformats.org/officeDocument/2006/relationships/printerSettings" Target="../printerSettings/printerSettings778.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20" Type="http://schemas.openxmlformats.org/officeDocument/2006/relationships/printerSettings" Target="../printerSettings/printerSettings777.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24" Type="http://schemas.openxmlformats.org/officeDocument/2006/relationships/drawing" Target="../drawings/drawing23.xml"/><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23" Type="http://schemas.openxmlformats.org/officeDocument/2006/relationships/printerSettings" Target="../printerSettings/printerSettings780.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 Id="rId22" Type="http://schemas.openxmlformats.org/officeDocument/2006/relationships/printerSettings" Target="../printerSettings/printerSettings7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5" Type="http://schemas.openxmlformats.org/officeDocument/2006/relationships/drawing" Target="../drawings/drawing24.xml"/><Relationship Id="rId4" Type="http://schemas.openxmlformats.org/officeDocument/2006/relationships/printerSettings" Target="../printerSettings/printerSettings78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drawing" Target="../drawings/drawing25.xml"/><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7" Type="http://schemas.openxmlformats.org/officeDocument/2006/relationships/printerSettings" Target="../printerSettings/printerSettings791.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26" Type="http://schemas.openxmlformats.org/officeDocument/2006/relationships/printerSettings" Target="../printerSettings/printerSettings848.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34" Type="http://schemas.openxmlformats.org/officeDocument/2006/relationships/printerSettings" Target="../printerSettings/printerSettings856.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5" Type="http://schemas.openxmlformats.org/officeDocument/2006/relationships/printerSettings" Target="../printerSettings/printerSettings847.bin"/><Relationship Id="rId33" Type="http://schemas.openxmlformats.org/officeDocument/2006/relationships/printerSettings" Target="../printerSettings/printerSettings855.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29" Type="http://schemas.openxmlformats.org/officeDocument/2006/relationships/printerSettings" Target="../printerSettings/printerSettings851.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24" Type="http://schemas.openxmlformats.org/officeDocument/2006/relationships/printerSettings" Target="../printerSettings/printerSettings846.bin"/><Relationship Id="rId32" Type="http://schemas.openxmlformats.org/officeDocument/2006/relationships/printerSettings" Target="../printerSettings/printerSettings854.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23" Type="http://schemas.openxmlformats.org/officeDocument/2006/relationships/printerSettings" Target="../printerSettings/printerSettings845.bin"/><Relationship Id="rId28" Type="http://schemas.openxmlformats.org/officeDocument/2006/relationships/printerSettings" Target="../printerSettings/printerSettings850.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31" Type="http://schemas.openxmlformats.org/officeDocument/2006/relationships/printerSettings" Target="../printerSettings/printerSettings853.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 Id="rId22" Type="http://schemas.openxmlformats.org/officeDocument/2006/relationships/printerSettings" Target="../printerSettings/printerSettings844.bin"/><Relationship Id="rId27" Type="http://schemas.openxmlformats.org/officeDocument/2006/relationships/printerSettings" Target="../printerSettings/printerSettings849.bin"/><Relationship Id="rId30" Type="http://schemas.openxmlformats.org/officeDocument/2006/relationships/printerSettings" Target="../printerSettings/printerSettings852.bin"/><Relationship Id="rId35" Type="http://schemas.openxmlformats.org/officeDocument/2006/relationships/drawing" Target="../drawings/drawing26.xml"/><Relationship Id="rId8" Type="http://schemas.openxmlformats.org/officeDocument/2006/relationships/printerSettings" Target="../printerSettings/printerSettings830.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9.bin"/><Relationship Id="rId18" Type="http://schemas.openxmlformats.org/officeDocument/2006/relationships/printerSettings" Target="../printerSettings/printerSettings874.bin"/><Relationship Id="rId26" Type="http://schemas.openxmlformats.org/officeDocument/2006/relationships/printerSettings" Target="../printerSettings/printerSettings882.bin"/><Relationship Id="rId3" Type="http://schemas.openxmlformats.org/officeDocument/2006/relationships/printerSettings" Target="../printerSettings/printerSettings859.bin"/><Relationship Id="rId21" Type="http://schemas.openxmlformats.org/officeDocument/2006/relationships/printerSettings" Target="../printerSettings/printerSettings877.bin"/><Relationship Id="rId34" Type="http://schemas.openxmlformats.org/officeDocument/2006/relationships/printerSettings" Target="../printerSettings/printerSettings890.bin"/><Relationship Id="rId7" Type="http://schemas.openxmlformats.org/officeDocument/2006/relationships/printerSettings" Target="../printerSettings/printerSettings863.bin"/><Relationship Id="rId12" Type="http://schemas.openxmlformats.org/officeDocument/2006/relationships/printerSettings" Target="../printerSettings/printerSettings868.bin"/><Relationship Id="rId17" Type="http://schemas.openxmlformats.org/officeDocument/2006/relationships/printerSettings" Target="../printerSettings/printerSettings873.bin"/><Relationship Id="rId25" Type="http://schemas.openxmlformats.org/officeDocument/2006/relationships/printerSettings" Target="../printerSettings/printerSettings881.bin"/><Relationship Id="rId33" Type="http://schemas.openxmlformats.org/officeDocument/2006/relationships/printerSettings" Target="../printerSettings/printerSettings889.bin"/><Relationship Id="rId2" Type="http://schemas.openxmlformats.org/officeDocument/2006/relationships/printerSettings" Target="../printerSettings/printerSettings858.bin"/><Relationship Id="rId16" Type="http://schemas.openxmlformats.org/officeDocument/2006/relationships/printerSettings" Target="../printerSettings/printerSettings872.bin"/><Relationship Id="rId20" Type="http://schemas.openxmlformats.org/officeDocument/2006/relationships/printerSettings" Target="../printerSettings/printerSettings876.bin"/><Relationship Id="rId29" Type="http://schemas.openxmlformats.org/officeDocument/2006/relationships/printerSettings" Target="../printerSettings/printerSettings885.bin"/><Relationship Id="rId1" Type="http://schemas.openxmlformats.org/officeDocument/2006/relationships/printerSettings" Target="../printerSettings/printerSettings857.bin"/><Relationship Id="rId6" Type="http://schemas.openxmlformats.org/officeDocument/2006/relationships/printerSettings" Target="../printerSettings/printerSettings862.bin"/><Relationship Id="rId11" Type="http://schemas.openxmlformats.org/officeDocument/2006/relationships/printerSettings" Target="../printerSettings/printerSettings867.bin"/><Relationship Id="rId24" Type="http://schemas.openxmlformats.org/officeDocument/2006/relationships/printerSettings" Target="../printerSettings/printerSettings880.bin"/><Relationship Id="rId32" Type="http://schemas.openxmlformats.org/officeDocument/2006/relationships/printerSettings" Target="../printerSettings/printerSettings888.bin"/><Relationship Id="rId5" Type="http://schemas.openxmlformats.org/officeDocument/2006/relationships/printerSettings" Target="../printerSettings/printerSettings861.bin"/><Relationship Id="rId15" Type="http://schemas.openxmlformats.org/officeDocument/2006/relationships/printerSettings" Target="../printerSettings/printerSettings871.bin"/><Relationship Id="rId23" Type="http://schemas.openxmlformats.org/officeDocument/2006/relationships/printerSettings" Target="../printerSettings/printerSettings879.bin"/><Relationship Id="rId28" Type="http://schemas.openxmlformats.org/officeDocument/2006/relationships/printerSettings" Target="../printerSettings/printerSettings884.bin"/><Relationship Id="rId10" Type="http://schemas.openxmlformats.org/officeDocument/2006/relationships/printerSettings" Target="../printerSettings/printerSettings866.bin"/><Relationship Id="rId19" Type="http://schemas.openxmlformats.org/officeDocument/2006/relationships/printerSettings" Target="../printerSettings/printerSettings875.bin"/><Relationship Id="rId31" Type="http://schemas.openxmlformats.org/officeDocument/2006/relationships/printerSettings" Target="../printerSettings/printerSettings887.bin"/><Relationship Id="rId4" Type="http://schemas.openxmlformats.org/officeDocument/2006/relationships/printerSettings" Target="../printerSettings/printerSettings860.bin"/><Relationship Id="rId9" Type="http://schemas.openxmlformats.org/officeDocument/2006/relationships/printerSettings" Target="../printerSettings/printerSettings865.bin"/><Relationship Id="rId14" Type="http://schemas.openxmlformats.org/officeDocument/2006/relationships/printerSettings" Target="../printerSettings/printerSettings870.bin"/><Relationship Id="rId22" Type="http://schemas.openxmlformats.org/officeDocument/2006/relationships/printerSettings" Target="../printerSettings/printerSettings878.bin"/><Relationship Id="rId27" Type="http://schemas.openxmlformats.org/officeDocument/2006/relationships/printerSettings" Target="../printerSettings/printerSettings883.bin"/><Relationship Id="rId30" Type="http://schemas.openxmlformats.org/officeDocument/2006/relationships/printerSettings" Target="../printerSettings/printerSettings886.bin"/><Relationship Id="rId8" Type="http://schemas.openxmlformats.org/officeDocument/2006/relationships/printerSettings" Target="../printerSettings/printerSettings86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83.xml"/><Relationship Id="rId21" Type="http://schemas.openxmlformats.org/officeDocument/2006/relationships/ctrlProp" Target="../ctrlProps/ctrlProp78.xml"/><Relationship Id="rId42" Type="http://schemas.openxmlformats.org/officeDocument/2006/relationships/ctrlProp" Target="../ctrlProps/ctrlProp99.xml"/><Relationship Id="rId47" Type="http://schemas.openxmlformats.org/officeDocument/2006/relationships/ctrlProp" Target="../ctrlProps/ctrlProp104.xml"/><Relationship Id="rId63" Type="http://schemas.openxmlformats.org/officeDocument/2006/relationships/ctrlProp" Target="../ctrlProps/ctrlProp120.xml"/><Relationship Id="rId68" Type="http://schemas.openxmlformats.org/officeDocument/2006/relationships/ctrlProp" Target="../ctrlProps/ctrlProp125.xml"/><Relationship Id="rId16" Type="http://schemas.openxmlformats.org/officeDocument/2006/relationships/ctrlProp" Target="../ctrlProps/ctrlProp73.xml"/><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3" Type="http://schemas.openxmlformats.org/officeDocument/2006/relationships/ctrlProp" Target="../ctrlProps/ctrlProp110.xml"/><Relationship Id="rId58" Type="http://schemas.openxmlformats.org/officeDocument/2006/relationships/ctrlProp" Target="../ctrlProps/ctrlProp115.xml"/><Relationship Id="rId66" Type="http://schemas.openxmlformats.org/officeDocument/2006/relationships/ctrlProp" Target="../ctrlProps/ctrlProp123.xml"/><Relationship Id="rId74" Type="http://schemas.openxmlformats.org/officeDocument/2006/relationships/ctrlProp" Target="../ctrlProps/ctrlProp131.xml"/><Relationship Id="rId5" Type="http://schemas.openxmlformats.org/officeDocument/2006/relationships/printerSettings" Target="../printerSettings/printerSettings190.bin"/><Relationship Id="rId61" Type="http://schemas.openxmlformats.org/officeDocument/2006/relationships/ctrlProp" Target="../ctrlProps/ctrlProp118.xml"/><Relationship Id="rId19" Type="http://schemas.openxmlformats.org/officeDocument/2006/relationships/ctrlProp" Target="../ctrlProps/ctrlProp76.xml"/><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56" Type="http://schemas.openxmlformats.org/officeDocument/2006/relationships/ctrlProp" Target="../ctrlProps/ctrlProp113.xml"/><Relationship Id="rId64" Type="http://schemas.openxmlformats.org/officeDocument/2006/relationships/ctrlProp" Target="../ctrlProps/ctrlProp121.xml"/><Relationship Id="rId69" Type="http://schemas.openxmlformats.org/officeDocument/2006/relationships/ctrlProp" Target="../ctrlProps/ctrlProp126.xml"/><Relationship Id="rId77" Type="http://schemas.openxmlformats.org/officeDocument/2006/relationships/ctrlProp" Target="../ctrlProps/ctrlProp134.xml"/><Relationship Id="rId8" Type="http://schemas.openxmlformats.org/officeDocument/2006/relationships/printerSettings" Target="../printerSettings/printerSettings193.bin"/><Relationship Id="rId51" Type="http://schemas.openxmlformats.org/officeDocument/2006/relationships/ctrlProp" Target="../ctrlProps/ctrlProp108.xml"/><Relationship Id="rId72" Type="http://schemas.openxmlformats.org/officeDocument/2006/relationships/ctrlProp" Target="../ctrlProps/ctrlProp129.xml"/><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59" Type="http://schemas.openxmlformats.org/officeDocument/2006/relationships/ctrlProp" Target="../ctrlProps/ctrlProp116.xml"/><Relationship Id="rId67" Type="http://schemas.openxmlformats.org/officeDocument/2006/relationships/ctrlProp" Target="../ctrlProps/ctrlProp124.xml"/><Relationship Id="rId20" Type="http://schemas.openxmlformats.org/officeDocument/2006/relationships/ctrlProp" Target="../ctrlProps/ctrlProp77.xml"/><Relationship Id="rId41" Type="http://schemas.openxmlformats.org/officeDocument/2006/relationships/ctrlProp" Target="../ctrlProps/ctrlProp98.xml"/><Relationship Id="rId54" Type="http://schemas.openxmlformats.org/officeDocument/2006/relationships/ctrlProp" Target="../ctrlProps/ctrlProp111.xml"/><Relationship Id="rId62" Type="http://schemas.openxmlformats.org/officeDocument/2006/relationships/ctrlProp" Target="../ctrlProps/ctrlProp119.xml"/><Relationship Id="rId70" Type="http://schemas.openxmlformats.org/officeDocument/2006/relationships/ctrlProp" Target="../ctrlProps/ctrlProp127.xml"/><Relationship Id="rId75" Type="http://schemas.openxmlformats.org/officeDocument/2006/relationships/ctrlProp" Target="../ctrlProps/ctrlProp132.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49" Type="http://schemas.openxmlformats.org/officeDocument/2006/relationships/ctrlProp" Target="../ctrlProps/ctrlProp106.xml"/><Relationship Id="rId57" Type="http://schemas.openxmlformats.org/officeDocument/2006/relationships/ctrlProp" Target="../ctrlProps/ctrlProp114.xml"/><Relationship Id="rId10" Type="http://schemas.openxmlformats.org/officeDocument/2006/relationships/printerSettings" Target="../printerSettings/printerSettings195.bin"/><Relationship Id="rId31" Type="http://schemas.openxmlformats.org/officeDocument/2006/relationships/ctrlProp" Target="../ctrlProps/ctrlProp88.xml"/><Relationship Id="rId44" Type="http://schemas.openxmlformats.org/officeDocument/2006/relationships/ctrlProp" Target="../ctrlProps/ctrlProp101.xml"/><Relationship Id="rId52" Type="http://schemas.openxmlformats.org/officeDocument/2006/relationships/ctrlProp" Target="../ctrlProps/ctrlProp109.xml"/><Relationship Id="rId60" Type="http://schemas.openxmlformats.org/officeDocument/2006/relationships/ctrlProp" Target="../ctrlProps/ctrlProp117.xml"/><Relationship Id="rId65" Type="http://schemas.openxmlformats.org/officeDocument/2006/relationships/ctrlProp" Target="../ctrlProps/ctrlProp122.xml"/><Relationship Id="rId73" Type="http://schemas.openxmlformats.org/officeDocument/2006/relationships/ctrlProp" Target="../ctrlProps/ctrlProp130.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39" Type="http://schemas.openxmlformats.org/officeDocument/2006/relationships/ctrlProp" Target="../ctrlProps/ctrlProp96.xml"/><Relationship Id="rId34" Type="http://schemas.openxmlformats.org/officeDocument/2006/relationships/ctrlProp" Target="../ctrlProps/ctrlProp91.xml"/><Relationship Id="rId50" Type="http://schemas.openxmlformats.org/officeDocument/2006/relationships/ctrlProp" Target="../ctrlProps/ctrlProp107.xml"/><Relationship Id="rId55" Type="http://schemas.openxmlformats.org/officeDocument/2006/relationships/ctrlProp" Target="../ctrlProps/ctrlProp112.xml"/><Relationship Id="rId76" Type="http://schemas.openxmlformats.org/officeDocument/2006/relationships/ctrlProp" Target="../ctrlProps/ctrlProp133.xml"/><Relationship Id="rId7" Type="http://schemas.openxmlformats.org/officeDocument/2006/relationships/printerSettings" Target="../printerSettings/printerSettings192.bin"/><Relationship Id="rId71" Type="http://schemas.openxmlformats.org/officeDocument/2006/relationships/ctrlProp" Target="../ctrlProps/ctrlProp128.xml"/><Relationship Id="rId2" Type="http://schemas.openxmlformats.org/officeDocument/2006/relationships/printerSettings" Target="../printerSettings/printerSettings187.bin"/><Relationship Id="rId29" Type="http://schemas.openxmlformats.org/officeDocument/2006/relationships/ctrlProp" Target="../ctrlProps/ctrlProp8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
  <sheetViews>
    <sheetView showRuler="0" zoomScaleNormal="115" workbookViewId="0">
      <selection activeCell="C6" sqref="C6"/>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309</v>
      </c>
      <c r="B1" s="909" t="s">
        <v>950</v>
      </c>
      <c r="C1" s="910"/>
      <c r="D1" s="910"/>
      <c r="E1" s="910"/>
      <c r="F1" s="910"/>
      <c r="G1" s="910"/>
      <c r="H1" s="910"/>
    </row>
    <row r="2" spans="1:8" ht="30.75" customHeight="1">
      <c r="A2" s="137" t="s">
        <v>178</v>
      </c>
      <c r="B2" s="35" t="s">
        <v>951</v>
      </c>
    </row>
    <row r="3" spans="1:8" ht="51.75" customHeight="1">
      <c r="A3" s="137" t="s">
        <v>308</v>
      </c>
      <c r="B3" s="909" t="s">
        <v>970</v>
      </c>
      <c r="C3" s="909"/>
      <c r="D3" s="909"/>
      <c r="E3" s="909"/>
      <c r="F3" s="909"/>
      <c r="G3" s="909"/>
      <c r="H3" s="737"/>
    </row>
    <row r="4" spans="1:8">
      <c r="B4" s="911"/>
      <c r="C4" s="911"/>
    </row>
    <row r="5" spans="1:8" ht="16.5">
      <c r="A5" s="137" t="s">
        <v>124</v>
      </c>
      <c r="B5" s="180">
        <v>156</v>
      </c>
      <c r="C5" s="614" t="s">
        <v>991</v>
      </c>
      <c r="D5" s="35"/>
    </row>
    <row r="6" spans="1:8">
      <c r="B6" s="180"/>
      <c r="C6" s="614"/>
      <c r="D6" s="35"/>
    </row>
    <row r="7" spans="1:8" ht="16.5">
      <c r="A7" s="170"/>
    </row>
    <row r="9" spans="1:8" ht="16.5">
      <c r="B9" s="411"/>
    </row>
  </sheetData>
  <sheetProtection formatColumns="0" formatRows="0" selectLockedCells="1"/>
  <customSheetViews>
    <customSheetView guid="{905D51A0-3EB6-4E99-B277-C6036291BBFE}" state="hidden" showRuler="0">
      <selection activeCell="C6" sqref="C6"/>
      <pageMargins left="0.75" right="0.75" top="1" bottom="1" header="0.5" footer="0.5"/>
      <pageSetup orientation="portrait" r:id="rId1"/>
      <headerFooter alignWithMargins="0"/>
    </customSheetView>
    <customSheetView guid="{B9DDBA10-9BB0-4D91-9619-C113F75B2489}" state="hidden" showRuler="0">
      <selection activeCell="F7" sqref="F7"/>
      <pageMargins left="0.75" right="0.75" top="1" bottom="1" header="0.5" footer="0.5"/>
      <pageSetup orientation="portrait" r:id="rId2"/>
      <headerFooter alignWithMargins="0"/>
    </customSheetView>
    <customSheetView guid="{696D4A13-5E44-4B16-B107-EB70ABB06CBE}" state="hidden" showRuler="0">
      <selection activeCell="H15" sqref="H15"/>
      <pageMargins left="0.75" right="0.75" top="1" bottom="1" header="0.5" footer="0.5"/>
      <pageSetup orientation="portrait" r:id="rId3"/>
      <headerFooter alignWithMargins="0"/>
    </customSheetView>
    <customSheetView guid="{5476C51C-4037-4B28-A818-10D7CDF0C66A}" state="hidden" showRuler="0">
      <selection activeCell="G11" sqref="G11"/>
      <pageMargins left="0.75" right="0.75" top="1" bottom="1" header="0.5" footer="0.5"/>
      <pageSetup orientation="portrait" r:id="rId4"/>
      <headerFooter alignWithMargins="0"/>
    </customSheetView>
    <customSheetView guid="{273BBCBD-8F12-4445-A7CA-FDA7C67AE3D5}" state="hidden" showRuler="0">
      <selection activeCell="D9" sqref="D9"/>
      <pageMargins left="0.75" right="0.75" top="1" bottom="1" header="0.5" footer="0.5"/>
      <pageSetup orientation="portrait" r:id="rId5"/>
      <headerFooter alignWithMargins="0"/>
    </customSheetView>
    <customSheetView guid="{27CB7082-4FAB-46F1-8968-11E3E4A629B2}" scale="115" state="hidden" showRuler="0">
      <selection activeCell="F11" sqref="F11"/>
      <pageMargins left="0.75" right="0.75" top="1" bottom="1" header="0.5" footer="0.5"/>
      <pageSetup orientation="portrait" r:id="rId6"/>
      <headerFooter alignWithMargins="0"/>
    </customSheetView>
    <customSheetView guid="{CDF7C778-C53B-45C7-952D-968F867FB204}" scale="115" state="hidden" showRuler="0">
      <selection activeCell="B9" sqref="B9"/>
      <pageMargins left="0.75" right="0.75" top="1" bottom="1" header="0.5" footer="0.5"/>
      <pageSetup orientation="portrait" r:id="rId7"/>
      <headerFooter alignWithMargins="0"/>
    </customSheetView>
    <customSheetView guid="{2CF6F19D-227C-4840-A9E1-6C944B0145DB}" state="hidden" showRuler="0">
      <selection activeCell="H16" sqref="H16"/>
      <pageMargins left="0.75" right="0.75" top="1" bottom="1" header="0.5" footer="0.5"/>
      <pageSetup orientation="portrait" r:id="rId8"/>
      <headerFooter alignWithMargins="0"/>
    </customSheetView>
    <customSheetView guid="{E51D3662-FFCE-4FD6-A590-7DDC9E38C41F}" state="hidden" showRuler="0">
      <selection activeCell="E14" sqref="E14"/>
      <pageMargins left="0.75" right="0.75" top="1" bottom="1" header="0.5" footer="0.5"/>
      <pageSetup orientation="portrait" r:id="rId9"/>
      <headerFooter alignWithMargins="0"/>
    </customSheetView>
    <customSheetView guid="{CB7992C9-ABA5-4C7D-8C49-1E1D8E8875C7}" state="hidden" showRuler="0">
      <selection activeCell="D9" sqref="D9"/>
      <pageMargins left="0.75" right="0.75" top="1" bottom="1" header="0.5" footer="0.5"/>
      <pageSetup orientation="portrait" r:id="rId10"/>
      <headerFooter alignWithMargins="0"/>
    </customSheetView>
    <customSheetView guid="{97C0FC0E-800C-45C9-895E-E91A3F1ADBA4}" state="hidden" showRuler="0">
      <selection activeCell="D8" sqref="D8"/>
      <pageMargins left="0.75" right="0.75" top="1" bottom="1" header="0.5" footer="0.5"/>
      <pageSetup orientation="portrait" r:id="rId11"/>
      <headerFooter alignWithMargins="0"/>
    </customSheetView>
    <customSheetView guid="{15A19D23-A9FD-4FC1-B7B0-F2D16BDFC729}" state="hidden" showRuler="0">
      <selection activeCell="E8" sqref="E8"/>
      <pageMargins left="0.75" right="0.75" top="1" bottom="1" header="0.5" footer="0.5"/>
      <pageSetup orientation="portrait" r:id="rId12"/>
      <headerFooter alignWithMargins="0"/>
    </customSheetView>
    <customSheetView guid="{C5EDD9E3-0801-4479-8600-A80B0FCFDF0B}" state="hidden" showRuler="0">
      <selection activeCell="C9" sqref="C9"/>
      <pageMargins left="0.75" right="0.75" top="1" bottom="1" header="0.5" footer="0.5"/>
      <pageSetup orientation="portrait" r:id="rId13"/>
      <headerFooter alignWithMargins="0"/>
    </customSheetView>
    <customSheetView guid="{FE4EC9C4-31B9-4D40-8323-5B16C3BC840F}" state="hidden" showRuler="0">
      <selection activeCell="H11" sqref="H11"/>
      <pageMargins left="0.75" right="0.75" top="1" bottom="1" header="0.5" footer="0.5"/>
      <pageSetup orientation="portrait" r:id="rId14"/>
      <headerFooter alignWithMargins="0"/>
    </customSheetView>
    <customSheetView guid="{F9FE2C60-2849-4C32-B532-2B1A89FFA9CD}" state="hidden" showRuler="0">
      <selection activeCell="F8" sqref="F8"/>
      <pageMargins left="0.75" right="0.75" top="1" bottom="1" header="0.5" footer="0.5"/>
      <pageSetup orientation="portrait" r:id="rId15"/>
      <headerFooter alignWithMargins="0"/>
    </customSheetView>
    <customSheetView guid="{494F6778-23FE-4AAC-B37D-6C7543FC13B9}" state="hidden" showRuler="0">
      <selection activeCell="F6" sqref="F6"/>
      <pageMargins left="0.75" right="0.75" top="1" bottom="1" header="0.5" footer="0.5"/>
      <pageSetup orientation="portrait" r:id="rId16"/>
      <headerFooter alignWithMargins="0"/>
    </customSheetView>
    <customSheetView guid="{CD4CA1A8-824A-452F-BDBA-32A47C1B3013}" state="hidden" showRuler="0">
      <selection activeCell="B10" sqref="B10"/>
      <pageMargins left="0.75" right="0.75" top="1" bottom="1" header="0.5" footer="0.5"/>
      <pageSetup orientation="portrait" r:id="rId17"/>
      <headerFooter alignWithMargins="0"/>
    </customSheetView>
    <customSheetView guid="{8E7B022F-1113-4BA2-B2BA-8EDBE02A2557}" state="hidden" showRuler="0">
      <pageMargins left="0.75" right="0.75" top="1" bottom="1" header="0.5" footer="0.5"/>
      <pageSetup orientation="portrait" r:id="rId18"/>
      <headerFooter alignWithMargins="0"/>
    </customSheetView>
    <customSheetView guid="{A3F641DF-CF1D-48E3-AFDC-E52726A449CB}" state="hidden" showRuler="0">
      <pageMargins left="0.75" right="0.75" top="1" bottom="1" header="0.5" footer="0.5"/>
      <pageSetup orientation="portrait" r:id="rId19"/>
      <headerFooter alignWithMargins="0"/>
    </customSheetView>
    <customSheetView guid="{ECEBABD0-566A-41C4-AA9A-38EA30EFEDA8}" state="hidden" showRuler="0">
      <pageMargins left="0.75" right="0.75" top="1" bottom="1" header="0.5" footer="0.5"/>
      <pageSetup orientation="portrait" r:id="rId20"/>
      <headerFooter alignWithMargins="0"/>
    </customSheetView>
    <customSheetView guid="{43BCBF1E-CDCF-4541-8D79-87EDCECBC1FD}" state="hidden" showRuler="0">
      <selection activeCell="D10" sqref="D10"/>
      <pageMargins left="0.75" right="0.75" top="1" bottom="1" header="0.5" footer="0.5"/>
      <pageSetup orientation="portrait" r:id="rId21"/>
      <headerFooter alignWithMargins="0"/>
    </customSheetView>
    <customSheetView guid="{7A9EA6D6-4DDF-43D9-92E6-C6AFAD14E266}" state="hidden" showRuler="0">
      <selection activeCell="D6" sqref="D6"/>
      <pageMargins left="0.75" right="0.75" top="1" bottom="1" header="0.5" footer="0.5"/>
      <pageSetup orientation="portrait" r:id="rId22"/>
      <headerFooter alignWithMargins="0"/>
    </customSheetView>
    <customSheetView guid="{DC28ED1E-3E35-4094-9C2B-5C0A1C1D459C}" state="hidden" showRuler="0">
      <selection activeCell="B1" sqref="B1:H1"/>
      <pageMargins left="0.75" right="0.75" top="1" bottom="1" header="0.5" footer="0.5"/>
      <pageSetup orientation="portrait" r:id="rId23"/>
      <headerFooter alignWithMargins="0"/>
    </customSheetView>
    <customSheetView guid="{240327DD-375F-45D4-BA52-89AFD79FE6A1}" state="hidden" showRuler="0">
      <selection activeCell="B6" sqref="B6"/>
      <pageMargins left="0.75" right="0.75" top="1" bottom="1" header="0.5" footer="0.5"/>
      <pageSetup orientation="portrait" r:id="rId24"/>
      <headerFooter alignWithMargins="0"/>
    </customSheetView>
    <customSheetView guid="{477F7E43-D393-45BA-B99B-D838E4629B5D}" state="hidden" showRuler="0">
      <selection activeCell="E8" sqref="E8"/>
      <pageMargins left="0.75" right="0.75" top="1" bottom="1" header="0.5" footer="0.5"/>
      <pageSetup orientation="portrait" r:id="rId25"/>
      <headerFooter alignWithMargins="0"/>
    </customSheetView>
    <customSheetView guid="{8E3ED18F-7B8F-4A1C-969D-A70DC3B696C3}" state="hidden" showRuler="0">
      <selection activeCell="E8" sqref="E8"/>
      <pageMargins left="0.75" right="0.75" top="1" bottom="1" header="0.5" footer="0.5"/>
      <pageSetup orientation="portrait" r:id="rId26"/>
      <headerFooter alignWithMargins="0"/>
    </customSheetView>
    <customSheetView guid="{38BECF6E-1A53-4F98-87B9-44F2C5F77E08}" state="hidden" showRuler="0">
      <selection activeCell="K10" sqref="K10"/>
      <pageMargins left="0.75" right="0.75" top="1" bottom="1" header="0.5" footer="0.5"/>
      <pageSetup orientation="portrait" r:id="rId27"/>
      <headerFooter alignWithMargins="0"/>
    </customSheetView>
    <customSheetView guid="{340562B9-6CEE-4962-8D7D-CA1C6778F52C}" showRuler="0">
      <selection activeCell="E9" sqref="E9"/>
      <pageMargins left="0.75" right="0.75" top="1" bottom="1" header="0.5" footer="0.5"/>
      <pageSetup orientation="portrait" r:id="rId28"/>
      <headerFooter alignWithMargins="0"/>
    </customSheetView>
    <customSheetView guid="{82E8A0F5-0020-4355-95CF-28601763A783}" state="hidden" showRuler="0">
      <selection activeCell="B3" sqref="B3:H3"/>
      <pageMargins left="0.75" right="0.75" top="1" bottom="1" header="0.5" footer="0.5"/>
      <pageSetup orientation="portrait" r:id="rId29"/>
      <headerFooter alignWithMargins="0"/>
    </customSheetView>
    <customSheetView guid="{05855B4F-D61E-4C97-B759-B2F96767F6F8}" state="hidden" showRuler="0">
      <selection activeCell="B1" sqref="B1:H1"/>
      <pageMargins left="0.75" right="0.75" top="1" bottom="1" header="0.5" footer="0.5"/>
      <pageSetup orientation="portrait" r:id="rId30"/>
      <headerFooter alignWithMargins="0"/>
    </customSheetView>
    <customSheetView guid="{A8583C01-5E6A-4469-ADCA-440E12AA8084}" state="hidden" showRuler="0">
      <selection activeCell="A32" sqref="A32"/>
      <pageMargins left="0.75" right="0.75" top="1" bottom="1" header="0.5" footer="0.5"/>
      <pageSetup orientation="portrait" r:id="rId31"/>
      <headerFooter alignWithMargins="0"/>
    </customSheetView>
    <customSheetView guid="{3836A67F-51F8-4B52-B51D-937DC398CD1F}" scale="115" showRuler="0">
      <selection activeCell="A22" sqref="A22:E22"/>
      <pageMargins left="0.75" right="0.75" top="1" bottom="1" header="0.5" footer="0.5"/>
      <pageSetup orientation="portrait" r:id="rId32"/>
      <headerFooter alignWithMargins="0"/>
    </customSheetView>
    <customSheetView guid="{F8DC905B-04E9-41D7-B695-0DB8D092215B}" scale="115" state="hidden" showRuler="0">
      <selection activeCell="E9" sqref="E9"/>
      <pageMargins left="0.75" right="0.75" top="1" bottom="1" header="0.5" footer="0.5"/>
      <pageSetup orientation="portrait" r:id="rId33"/>
      <headerFooter alignWithMargins="0"/>
    </customSheetView>
    <customSheetView guid="{067EF7EF-2552-42C0-8B2F-9338A16B73EB}" scale="115" state="hidden" showRuler="0">
      <selection activeCell="E9" sqref="E9"/>
      <pageMargins left="0.75" right="0.75" top="1" bottom="1" header="0.5" footer="0.5"/>
      <pageSetup orientation="portrait" r:id="rId34"/>
      <headerFooter alignWithMargins="0"/>
    </customSheetView>
    <customSheetView guid="{F0C5A243-1ADF-42BF-85A0-B6506A13618B}" scale="115" state="hidden" showRuler="0">
      <selection activeCell="D8" sqref="D8"/>
      <pageMargins left="0.75" right="0.75" top="1" bottom="1" header="0.5" footer="0.5"/>
      <pageSetup orientation="portrait" r:id="rId35"/>
      <headerFooter alignWithMargins="0"/>
    </customSheetView>
    <customSheetView guid="{869B0F9C-77A4-468D-A350-EA35CAE357D9}" scale="115" state="hidden" showRuler="0">
      <selection activeCell="B9" sqref="B9"/>
      <pageMargins left="0.75" right="0.75" top="1" bottom="1" header="0.5" footer="0.5"/>
      <pageSetup orientation="portrait" r:id="rId36"/>
      <headerFooter alignWithMargins="0"/>
    </customSheetView>
    <customSheetView guid="{5D67CA2D-8BB3-4F00-894F-4872C1BBE88F}" scale="115" state="hidden" showRuler="0">
      <selection activeCell="F11" sqref="F11"/>
      <pageMargins left="0.75" right="0.75" top="1" bottom="1" header="0.5" footer="0.5"/>
      <pageSetup orientation="portrait" r:id="rId3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pageSetUpPr fitToPage="1"/>
  </sheetPr>
  <dimension ref="A1:I35"/>
  <sheetViews>
    <sheetView showGridLines="0" view="pageBreakPreview" topLeftCell="A25"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36" customFormat="1" ht="19.5" customHeight="1">
      <c r="A1" s="1242" t="str">
        <f>'Attach 3(JV)'!A1</f>
        <v>Specification No. :CC/NT/W-CIVIL/DOM/A06/23/00358</v>
      </c>
      <c r="B1" s="1242"/>
      <c r="C1" s="1242"/>
      <c r="D1" s="1242"/>
      <c r="E1" s="652" t="str">
        <f>"Attachment-4(B) "&amp; 'Attach 3(JV)'!AT1</f>
        <v xml:space="preserve">Attachment-4(B) </v>
      </c>
      <c r="F1" s="635"/>
      <c r="G1" s="635"/>
      <c r="H1" s="635"/>
    </row>
    <row r="3" spans="1:9" ht="83.2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27"/>
      <c r="G3" s="28"/>
      <c r="H3" s="27"/>
    </row>
    <row r="4" spans="1:9" ht="20.100000000000001" customHeight="1">
      <c r="A4" s="29"/>
      <c r="H4" s="31"/>
      <c r="I4" s="11"/>
    </row>
    <row r="5" spans="1:9" ht="20.100000000000001" customHeight="1">
      <c r="A5" s="950" t="s">
        <v>356</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2" t="str">
        <f>'Attach 3(JV)'!E8</f>
        <v>Contract Services</v>
      </c>
      <c r="H8" s="31"/>
      <c r="I8" s="13"/>
    </row>
    <row r="9" spans="1:9" ht="20.100000000000001" customHeight="1">
      <c r="A9" s="14" t="s">
        <v>348</v>
      </c>
      <c r="B9" s="1238">
        <f>'Attach 3(JV)'!B9</f>
        <v>0</v>
      </c>
      <c r="C9" s="1238"/>
      <c r="D9" s="1238"/>
      <c r="E9" s="12" t="str">
        <f>'Attach 3(JV)'!E9</f>
        <v>Power Grid Corporation of India Ltd.,</v>
      </c>
      <c r="H9" s="31"/>
      <c r="I9" s="13"/>
    </row>
    <row r="10" spans="1:9" ht="20.100000000000001" customHeight="1">
      <c r="A10" s="14" t="s">
        <v>350</v>
      </c>
      <c r="B10" s="1238">
        <f>'Attach 3(JV)'!B10</f>
        <v>0</v>
      </c>
      <c r="C10" s="1238"/>
      <c r="D10" s="1238"/>
      <c r="E10" s="12" t="str">
        <f>'Attach 3(JV)'!E10</f>
        <v>"Saudamini", Plot No. 2, Sector 29</v>
      </c>
      <c r="H10" s="31"/>
      <c r="I10" s="13"/>
    </row>
    <row r="11" spans="1:9" ht="20.100000000000001" customHeight="1">
      <c r="B11" s="1238">
        <f>'Attach 3(JV)'!B11</f>
        <v>0</v>
      </c>
      <c r="C11" s="1238"/>
      <c r="D11" s="1238"/>
      <c r="E11" s="12" t="str">
        <f>'Attach 3(JV)'!E11</f>
        <v>Gurgaon (Haryana) - 122001</v>
      </c>
    </row>
    <row r="12" spans="1:9" ht="20.100000000000001" customHeight="1">
      <c r="A12" s="33"/>
      <c r="B12" s="1238">
        <f>'Attach 3(JV)'!B12</f>
        <v>0</v>
      </c>
      <c r="C12" s="1238"/>
      <c r="D12" s="1238"/>
      <c r="E12" s="12"/>
    </row>
    <row r="13" spans="1:9" ht="20.100000000000001" customHeight="1">
      <c r="A13" s="30" t="s">
        <v>343</v>
      </c>
    </row>
    <row r="14" spans="1:9" ht="20.100000000000001" customHeight="1">
      <c r="A14" s="33"/>
    </row>
    <row r="15" spans="1:9" ht="87.75" customHeight="1">
      <c r="A15" s="1244" t="s">
        <v>366</v>
      </c>
      <c r="B15" s="1244"/>
      <c r="C15" s="1244"/>
      <c r="D15" s="1244"/>
      <c r="E15" s="1244"/>
    </row>
    <row r="16" spans="1:9" ht="30" customHeight="1">
      <c r="A16" s="95" t="s">
        <v>359</v>
      </c>
      <c r="B16" s="1243"/>
      <c r="C16" s="1243"/>
      <c r="D16" s="1243"/>
      <c r="E16" s="1243"/>
    </row>
    <row r="17" spans="1:5" ht="30" customHeight="1">
      <c r="A17" s="95" t="s">
        <v>360</v>
      </c>
      <c r="B17" s="1243"/>
      <c r="C17" s="1243"/>
      <c r="D17" s="1243"/>
      <c r="E17" s="1243"/>
    </row>
    <row r="18" spans="1:5" ht="30" customHeight="1">
      <c r="A18" s="95" t="s">
        <v>361</v>
      </c>
      <c r="B18" s="1243"/>
      <c r="C18" s="1243"/>
      <c r="D18" s="1243"/>
      <c r="E18" s="1243"/>
    </row>
    <row r="19" spans="1:5" ht="30" customHeight="1">
      <c r="A19" s="44" t="s">
        <v>362</v>
      </c>
      <c r="B19" s="1243"/>
      <c r="C19" s="1243"/>
      <c r="D19" s="1243"/>
      <c r="E19" s="1243"/>
    </row>
    <row r="20" spans="1:5" ht="30" customHeight="1">
      <c r="A20" s="44" t="s">
        <v>75</v>
      </c>
      <c r="B20" s="1243"/>
      <c r="C20" s="1243"/>
      <c r="D20" s="1243"/>
      <c r="E20" s="1243"/>
    </row>
    <row r="21" spans="1:5" ht="30" customHeight="1">
      <c r="A21" s="44" t="s">
        <v>78</v>
      </c>
      <c r="B21" s="1243"/>
      <c r="C21" s="1243"/>
      <c r="D21" s="1243"/>
      <c r="E21" s="1243"/>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6" t="str">
        <f>'Attach 3(JV)'!E24</f>
        <v/>
      </c>
    </row>
    <row r="25" spans="1:5" ht="27.95" customHeight="1">
      <c r="A25" s="37" t="s">
        <v>8</v>
      </c>
      <c r="B25" s="266" t="str">
        <f>'Attach 3(JV)'!B25</f>
        <v/>
      </c>
      <c r="D25" s="38" t="s">
        <v>6</v>
      </c>
      <c r="E25" s="266"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905D51A0-3EB6-4E99-B277-C6036291BBFE}" scale="115" showPageBreaks="1" showGridLines="0" fitToPage="1" printArea="1" view="pageBreakPreview" topLeftCell="A25">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9"/>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0"/>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3"/>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pageSetUpPr fitToPage="1"/>
  </sheetPr>
  <dimension ref="A1:I110"/>
  <sheetViews>
    <sheetView showGridLines="0" view="pageBreakPreview" zoomScale="110" zoomScaleSheetLayoutView="110" workbookViewId="0">
      <selection activeCell="A79" sqref="A79"/>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36" customFormat="1" ht="14.25">
      <c r="A1" s="1242" t="str">
        <f>'Attach 3(JV)'!A1</f>
        <v>Specification No. :CC/NT/W-CIVIL/DOM/A06/23/00358</v>
      </c>
      <c r="B1" s="1242"/>
      <c r="C1" s="1242"/>
      <c r="D1" s="1245" t="str">
        <f>"Attachment-5 " &amp; 'Attach 3(JV)'!AT1</f>
        <v xml:space="preserve">Attachment-5 </v>
      </c>
      <c r="E1" s="1245"/>
      <c r="F1" s="635"/>
      <c r="G1" s="635"/>
      <c r="H1" s="635"/>
    </row>
    <row r="2" spans="1:9" ht="8.1" customHeight="1"/>
    <row r="3" spans="1:9" ht="79.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27"/>
      <c r="G3" s="28"/>
      <c r="H3" s="27"/>
    </row>
    <row r="4" spans="1:9" ht="42" hidden="1" customHeight="1">
      <c r="A4" s="29"/>
      <c r="H4" s="31"/>
      <c r="I4" s="11"/>
    </row>
    <row r="5" spans="1:9" ht="20.100000000000001" customHeight="1">
      <c r="A5" s="950" t="s">
        <v>367</v>
      </c>
      <c r="B5" s="950"/>
      <c r="C5" s="950"/>
      <c r="D5" s="950"/>
      <c r="E5" s="950"/>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56" t="str">
        <f>'Attach 3(JV)'!A8</f>
        <v/>
      </c>
      <c r="B8" s="956"/>
      <c r="C8" s="956"/>
      <c r="D8" s="12" t="str">
        <f>'Attach 3(JV)'!E8</f>
        <v>Contract Services</v>
      </c>
      <c r="H8" s="31"/>
      <c r="I8" s="13"/>
    </row>
    <row r="9" spans="1:9" ht="20.100000000000001" customHeight="1">
      <c r="A9" s="14" t="s">
        <v>348</v>
      </c>
      <c r="B9" s="1238">
        <f>'Attach 3(JV)'!B9</f>
        <v>0</v>
      </c>
      <c r="C9" s="1238"/>
      <c r="D9" s="12" t="str">
        <f>'Attach 3(JV)'!E9</f>
        <v>Power Grid Corporation of India Ltd.,</v>
      </c>
      <c r="H9" s="31"/>
      <c r="I9" s="13"/>
    </row>
    <row r="10" spans="1:9" ht="20.100000000000001" customHeight="1">
      <c r="A10" s="14" t="s">
        <v>350</v>
      </c>
      <c r="B10" s="1238">
        <f>'Attach 3(JV)'!B10</f>
        <v>0</v>
      </c>
      <c r="C10" s="1238"/>
      <c r="D10" s="12" t="str">
        <f>'Attach 3(JV)'!E10</f>
        <v>"Saudamini", Plot No. 2, Sector 29</v>
      </c>
      <c r="H10" s="31"/>
      <c r="I10" s="13"/>
    </row>
    <row r="11" spans="1:9" ht="20.100000000000001" customHeight="1">
      <c r="B11" s="1238">
        <f>'Attach 3(JV)'!B11</f>
        <v>0</v>
      </c>
      <c r="C11" s="1238"/>
      <c r="D11" s="12" t="str">
        <f>'Attach 3(JV)'!E11</f>
        <v>Gurgaon (Haryana) - 122001</v>
      </c>
    </row>
    <row r="12" spans="1:9" ht="17.25" customHeight="1">
      <c r="A12" s="33"/>
      <c r="B12" s="1238">
        <f>'Attach 3(JV)'!B12</f>
        <v>0</v>
      </c>
      <c r="C12" s="1238"/>
      <c r="D12" s="12"/>
    </row>
    <row r="13" spans="1:9" ht="20.100000000000001" customHeight="1">
      <c r="A13" s="30" t="s">
        <v>343</v>
      </c>
      <c r="D13" s="43"/>
    </row>
    <row r="14" spans="1:9" ht="45.75" customHeight="1">
      <c r="A14" s="1185" t="s">
        <v>368</v>
      </c>
      <c r="B14" s="1185"/>
      <c r="C14" s="1185"/>
      <c r="D14" s="1185"/>
      <c r="E14" s="1185"/>
      <c r="F14" s="35"/>
      <c r="G14" s="35"/>
      <c r="H14" s="35"/>
    </row>
    <row r="15" spans="1:9" ht="32.1" customHeight="1">
      <c r="A15" s="1258" t="s">
        <v>346</v>
      </c>
      <c r="B15" s="1258" t="s">
        <v>365</v>
      </c>
      <c r="C15" s="1258" t="s">
        <v>369</v>
      </c>
      <c r="D15" s="1256" t="s">
        <v>945</v>
      </c>
      <c r="E15" s="1257"/>
      <c r="F15" s="35"/>
      <c r="G15" s="35"/>
      <c r="H15" s="35"/>
    </row>
    <row r="16" spans="1:9" ht="19.5" customHeight="1">
      <c r="A16" s="1259"/>
      <c r="B16" s="1259"/>
      <c r="C16" s="1259"/>
      <c r="D16" s="48" t="s">
        <v>371</v>
      </c>
      <c r="E16" s="48" t="s">
        <v>372</v>
      </c>
      <c r="F16" s="35"/>
      <c r="G16" s="35"/>
      <c r="H16" s="35"/>
    </row>
    <row r="17" spans="1:8" ht="21.95" customHeight="1">
      <c r="A17" s="122">
        <v>1</v>
      </c>
      <c r="B17" s="279"/>
      <c r="C17" s="279"/>
      <c r="D17" s="279"/>
      <c r="E17" s="279"/>
      <c r="F17" s="35"/>
      <c r="G17" s="35"/>
      <c r="H17" s="35"/>
    </row>
    <row r="18" spans="1:8" ht="21.95" customHeight="1">
      <c r="A18" s="123">
        <v>2</v>
      </c>
      <c r="B18" s="279"/>
      <c r="C18" s="279"/>
      <c r="D18" s="279"/>
      <c r="E18" s="279"/>
      <c r="F18" s="35"/>
      <c r="G18" s="35"/>
      <c r="H18" s="35"/>
    </row>
    <row r="19" spans="1:8" ht="21.95" customHeight="1">
      <c r="A19" s="123">
        <v>3</v>
      </c>
      <c r="B19" s="279"/>
      <c r="C19" s="279"/>
      <c r="D19" s="279"/>
      <c r="E19" s="279"/>
      <c r="F19" s="35"/>
      <c r="G19" s="35"/>
      <c r="H19" s="35"/>
    </row>
    <row r="20" spans="1:8" ht="21.95" customHeight="1">
      <c r="A20" s="123">
        <v>4</v>
      </c>
      <c r="B20" s="279"/>
      <c r="C20" s="279"/>
      <c r="D20" s="279"/>
      <c r="E20" s="279"/>
      <c r="F20" s="192"/>
      <c r="G20" s="192"/>
      <c r="H20" s="194" t="b">
        <v>0</v>
      </c>
    </row>
    <row r="21" spans="1:8" ht="21.95" customHeight="1">
      <c r="A21" s="124">
        <v>5</v>
      </c>
      <c r="B21" s="279"/>
      <c r="C21" s="279"/>
      <c r="D21" s="279"/>
      <c r="E21" s="279"/>
      <c r="F21" s="192"/>
      <c r="G21" s="192"/>
      <c r="H21" s="193"/>
    </row>
    <row r="22" spans="1:8" ht="18" customHeight="1">
      <c r="A22" s="190"/>
      <c r="B22" s="191"/>
      <c r="C22" s="191"/>
      <c r="D22" s="191"/>
      <c r="E22" s="191"/>
      <c r="F22" s="189"/>
      <c r="G22" s="189"/>
      <c r="H22" s="184"/>
    </row>
    <row r="23" spans="1:8" ht="9" customHeight="1">
      <c r="A23" s="339"/>
      <c r="B23" s="340"/>
      <c r="C23" s="340"/>
      <c r="D23" s="340"/>
      <c r="E23" s="340"/>
      <c r="F23" s="189"/>
      <c r="G23" s="189"/>
      <c r="H23" s="184"/>
    </row>
    <row r="24" spans="1:8" ht="38.25" customHeight="1">
      <c r="A24" s="1246" t="s">
        <v>505</v>
      </c>
      <c r="B24" s="1247"/>
      <c r="C24" s="1247"/>
      <c r="D24" s="1247"/>
      <c r="E24" s="1247"/>
      <c r="F24" s="189"/>
      <c r="G24" s="189"/>
      <c r="H24" s="184"/>
    </row>
    <row r="25" spans="1:8" ht="120.75" customHeight="1">
      <c r="A25" s="1260" t="s">
        <v>944</v>
      </c>
      <c r="B25" s="1260"/>
      <c r="C25" s="1260"/>
      <c r="D25" s="1260"/>
      <c r="E25" s="1260"/>
      <c r="F25" s="183"/>
      <c r="G25" s="183"/>
      <c r="H25" s="184"/>
    </row>
    <row r="26" spans="1:8" ht="32.1" customHeight="1">
      <c r="A26" s="1258" t="s">
        <v>346</v>
      </c>
      <c r="B26" s="1258" t="s">
        <v>365</v>
      </c>
      <c r="C26" s="1258" t="s">
        <v>103</v>
      </c>
      <c r="D26" s="1256" t="s">
        <v>945</v>
      </c>
      <c r="E26" s="1257"/>
      <c r="F26" s="35"/>
      <c r="G26" s="35"/>
      <c r="H26" s="35"/>
    </row>
    <row r="27" spans="1:8" ht="22.5" customHeight="1">
      <c r="A27" s="1259"/>
      <c r="B27" s="1259"/>
      <c r="C27" s="1259"/>
      <c r="D27" s="48" t="s">
        <v>105</v>
      </c>
      <c r="E27" s="48" t="s">
        <v>106</v>
      </c>
      <c r="F27" s="35"/>
      <c r="G27" s="35"/>
      <c r="H27" s="35"/>
    </row>
    <row r="28" spans="1:8" ht="21.95" customHeight="1">
      <c r="A28" s="181">
        <v>1</v>
      </c>
      <c r="B28" s="278"/>
      <c r="C28" s="278"/>
      <c r="D28" s="278"/>
      <c r="E28" s="278"/>
      <c r="F28" s="35"/>
      <c r="G28" s="35"/>
      <c r="H28" s="35"/>
    </row>
    <row r="29" spans="1:8" ht="21.95" customHeight="1">
      <c r="A29" s="181">
        <v>2</v>
      </c>
      <c r="B29" s="278"/>
      <c r="C29" s="278"/>
      <c r="D29" s="278"/>
      <c r="E29" s="278"/>
    </row>
    <row r="30" spans="1:8" ht="21.95" customHeight="1">
      <c r="A30" s="182">
        <v>3</v>
      </c>
      <c r="B30" s="278"/>
      <c r="C30" s="278"/>
      <c r="D30" s="278"/>
      <c r="E30" s="278"/>
    </row>
    <row r="31" spans="1:8" ht="3.75" customHeight="1">
      <c r="A31" s="163"/>
      <c r="B31" s="163"/>
      <c r="C31" s="163"/>
      <c r="D31" s="163"/>
      <c r="E31" s="163"/>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6" t="str">
        <f>'Attach 3(JV)'!E24</f>
        <v/>
      </c>
    </row>
    <row r="34" spans="1:5" ht="15.95" customHeight="1">
      <c r="A34" s="37" t="s">
        <v>8</v>
      </c>
      <c r="B34" s="266" t="str">
        <f>'Attach 3(JV)'!B25</f>
        <v/>
      </c>
      <c r="D34" s="38" t="s">
        <v>6</v>
      </c>
      <c r="E34" s="266" t="str">
        <f>'Attach 3(JV)'!E25</f>
        <v/>
      </c>
    </row>
    <row r="35" spans="1:5" ht="15.95" customHeight="1">
      <c r="A35" s="26"/>
      <c r="B35" s="26"/>
      <c r="C35" s="38"/>
      <c r="D35" s="26"/>
      <c r="E35" s="26"/>
    </row>
    <row r="36" spans="1:5" ht="20.100000000000001" customHeight="1">
      <c r="A36" s="22" t="str">
        <f>A1</f>
        <v>Specification No. :CC/NT/W-CIVIL/DOM/A06/23/00358</v>
      </c>
      <c r="B36" s="23"/>
      <c r="C36" s="23"/>
      <c r="D36" s="23"/>
      <c r="E36" s="42" t="str">
        <f>"Annexure I to " &amp;D1</f>
        <v xml:space="preserve">Annexure I to Attachment-5 </v>
      </c>
    </row>
    <row r="37" spans="1:5" ht="18" customHeight="1">
      <c r="A37" s="39"/>
    </row>
    <row r="38" spans="1:5" ht="18" customHeight="1">
      <c r="A38" s="1250" t="s">
        <v>367</v>
      </c>
      <c r="B38" s="1250"/>
      <c r="C38" s="1250"/>
      <c r="D38" s="1250"/>
      <c r="E38" s="1250"/>
    </row>
    <row r="39" spans="1:5" ht="18" customHeight="1">
      <c r="B39" s="97"/>
    </row>
    <row r="40" spans="1:5" ht="42" customHeight="1">
      <c r="A40" s="1251" t="s">
        <v>346</v>
      </c>
      <c r="B40" s="1253" t="s">
        <v>365</v>
      </c>
      <c r="C40" s="1253" t="s">
        <v>369</v>
      </c>
      <c r="D40" s="1256" t="s">
        <v>945</v>
      </c>
      <c r="E40" s="1257"/>
    </row>
    <row r="41" spans="1:5" ht="23.25" customHeight="1">
      <c r="A41" s="1252"/>
      <c r="B41" s="1254"/>
      <c r="C41" s="1254"/>
      <c r="D41" s="48" t="s">
        <v>371</v>
      </c>
      <c r="E41" s="48" t="s">
        <v>372</v>
      </c>
    </row>
    <row r="42" spans="1:5" ht="18" customHeight="1">
      <c r="A42" s="164"/>
      <c r="B42" s="164"/>
      <c r="C42" s="164"/>
      <c r="D42" s="164"/>
      <c r="E42" s="164"/>
    </row>
    <row r="43" spans="1:5" ht="18" customHeight="1">
      <c r="A43" s="164"/>
      <c r="B43" s="164"/>
      <c r="C43" s="164"/>
      <c r="D43" s="164"/>
      <c r="E43" s="164"/>
    </row>
    <row r="44" spans="1:5" ht="18" customHeight="1">
      <c r="A44" s="164"/>
      <c r="B44" s="164"/>
      <c r="C44" s="164"/>
      <c r="D44" s="164"/>
      <c r="E44" s="164"/>
    </row>
    <row r="45" spans="1:5" ht="18" customHeight="1">
      <c r="A45" s="164"/>
      <c r="B45" s="164"/>
      <c r="C45" s="164"/>
      <c r="D45" s="164"/>
      <c r="E45" s="164"/>
    </row>
    <row r="46" spans="1:5" ht="18" customHeight="1">
      <c r="A46" s="164"/>
      <c r="B46" s="164"/>
      <c r="C46" s="164"/>
      <c r="D46" s="164"/>
      <c r="E46" s="164"/>
    </row>
    <row r="47" spans="1:5" ht="18" customHeight="1">
      <c r="A47" s="164"/>
      <c r="B47" s="164"/>
      <c r="C47" s="164"/>
      <c r="D47" s="164"/>
      <c r="E47" s="164"/>
    </row>
    <row r="48" spans="1:5" ht="18" customHeight="1">
      <c r="A48" s="164"/>
      <c r="B48" s="164"/>
      <c r="C48" s="164"/>
      <c r="D48" s="164"/>
      <c r="E48" s="164"/>
    </row>
    <row r="49" spans="1:5" ht="18" customHeight="1">
      <c r="A49" s="164"/>
      <c r="B49" s="164"/>
      <c r="C49" s="164"/>
      <c r="D49" s="164"/>
      <c r="E49" s="164"/>
    </row>
    <row r="50" spans="1:5" ht="18" customHeight="1">
      <c r="A50" s="164"/>
      <c r="B50" s="164"/>
      <c r="C50" s="164"/>
      <c r="D50" s="164"/>
      <c r="E50" s="164"/>
    </row>
    <row r="51" spans="1:5" ht="18" customHeight="1">
      <c r="A51" s="164"/>
      <c r="B51" s="164"/>
      <c r="C51" s="164"/>
      <c r="D51" s="164"/>
      <c r="E51" s="164"/>
    </row>
    <row r="52" spans="1:5" ht="18" customHeight="1">
      <c r="A52" s="164"/>
      <c r="B52" s="164"/>
      <c r="C52" s="164"/>
      <c r="D52" s="164"/>
      <c r="E52" s="164"/>
    </row>
    <row r="53" spans="1:5" ht="18" customHeight="1">
      <c r="A53" s="164"/>
      <c r="B53" s="164"/>
      <c r="C53" s="164"/>
      <c r="D53" s="164"/>
      <c r="E53" s="164"/>
    </row>
    <row r="54" spans="1:5" ht="18" customHeight="1">
      <c r="A54" s="164"/>
      <c r="B54" s="164"/>
      <c r="C54" s="164"/>
      <c r="D54" s="164"/>
      <c r="E54" s="164"/>
    </row>
    <row r="55" spans="1:5" ht="18" customHeight="1">
      <c r="A55" s="164"/>
      <c r="B55" s="164"/>
      <c r="C55" s="164"/>
      <c r="D55" s="164"/>
      <c r="E55" s="164"/>
    </row>
    <row r="56" spans="1:5" ht="18" customHeight="1">
      <c r="A56" s="164"/>
      <c r="B56" s="164"/>
      <c r="C56" s="164"/>
      <c r="D56" s="164"/>
      <c r="E56" s="164"/>
    </row>
    <row r="57" spans="1:5" ht="18" customHeight="1">
      <c r="A57" s="164"/>
      <c r="B57" s="164"/>
      <c r="C57" s="164"/>
      <c r="D57" s="164"/>
      <c r="E57" s="164"/>
    </row>
    <row r="58" spans="1:5" ht="18" customHeight="1">
      <c r="A58" s="164"/>
      <c r="B58" s="164"/>
      <c r="C58" s="164"/>
      <c r="D58" s="164"/>
      <c r="E58" s="164"/>
    </row>
    <row r="59" spans="1:5" ht="18" customHeight="1">
      <c r="A59" s="164"/>
      <c r="B59" s="164"/>
      <c r="C59" s="164"/>
      <c r="D59" s="164"/>
      <c r="E59" s="164"/>
    </row>
    <row r="60" spans="1:5" ht="18" customHeight="1">
      <c r="A60" s="164"/>
      <c r="B60" s="164"/>
      <c r="C60" s="164"/>
      <c r="D60" s="164"/>
      <c r="E60" s="164"/>
    </row>
    <row r="61" spans="1:5" ht="18" customHeight="1">
      <c r="A61" s="164"/>
      <c r="B61" s="164"/>
      <c r="C61" s="164"/>
      <c r="D61" s="164"/>
      <c r="E61" s="164"/>
    </row>
    <row r="62" spans="1:5" ht="18" customHeight="1">
      <c r="A62" s="164"/>
      <c r="B62" s="164"/>
      <c r="C62" s="164"/>
      <c r="D62" s="164"/>
      <c r="E62" s="164"/>
    </row>
    <row r="63" spans="1:5" ht="18" customHeight="1">
      <c r="A63" s="164"/>
      <c r="B63" s="164"/>
      <c r="C63" s="164"/>
      <c r="D63" s="164"/>
      <c r="E63" s="164"/>
    </row>
    <row r="64" spans="1:5" ht="18" customHeight="1">
      <c r="A64" s="164"/>
      <c r="B64" s="164"/>
      <c r="C64" s="164"/>
      <c r="D64" s="164"/>
      <c r="E64" s="164"/>
    </row>
    <row r="65" spans="1:5" ht="18" customHeight="1">
      <c r="A65" s="164"/>
      <c r="B65" s="164"/>
      <c r="C65" s="164"/>
      <c r="D65" s="164"/>
      <c r="E65" s="164"/>
    </row>
    <row r="66" spans="1:5" ht="18" customHeight="1">
      <c r="A66" s="164"/>
      <c r="B66" s="164"/>
      <c r="C66" s="164"/>
      <c r="D66" s="164"/>
      <c r="E66" s="164"/>
    </row>
    <row r="67" spans="1:5" ht="18" customHeight="1">
      <c r="A67" s="165"/>
      <c r="B67" s="165"/>
      <c r="C67" s="165"/>
      <c r="D67" s="165"/>
      <c r="E67" s="165"/>
    </row>
    <row r="68" spans="1:5" ht="18" customHeight="1"/>
    <row r="69" spans="1:5" ht="24" customHeight="1">
      <c r="C69" s="38"/>
    </row>
    <row r="70" spans="1:5" ht="24" customHeight="1">
      <c r="A70" s="37" t="s">
        <v>7</v>
      </c>
      <c r="B70" s="66" t="str">
        <f>B33</f>
        <v>--</v>
      </c>
      <c r="C70" s="38" t="s">
        <v>5</v>
      </c>
      <c r="D70" s="266" t="str">
        <f>E33</f>
        <v/>
      </c>
    </row>
    <row r="71" spans="1:5" ht="24" customHeight="1">
      <c r="A71" s="37" t="s">
        <v>8</v>
      </c>
      <c r="B71" s="271" t="str">
        <f>B34</f>
        <v/>
      </c>
      <c r="C71" s="38" t="s">
        <v>6</v>
      </c>
      <c r="D71" s="266" t="str">
        <f>E34</f>
        <v/>
      </c>
    </row>
    <row r="72" spans="1:5" ht="24" customHeight="1">
      <c r="A72" s="37"/>
      <c r="B72" s="66"/>
      <c r="C72" s="38"/>
      <c r="D72" s="40"/>
    </row>
    <row r="73" spans="1:5" ht="20.100000000000001" customHeight="1">
      <c r="A73" s="22" t="str">
        <f>A1</f>
        <v>Specification No. :CC/NT/W-CIVIL/DOM/A06/23/00358</v>
      </c>
      <c r="B73" s="23"/>
      <c r="C73" s="23"/>
      <c r="D73" s="23"/>
      <c r="E73" s="42" t="str">
        <f>E36</f>
        <v xml:space="preserve">Annexure I to Attachment-5 </v>
      </c>
    </row>
    <row r="74" spans="1:5" ht="18" customHeight="1">
      <c r="A74" s="39"/>
    </row>
    <row r="75" spans="1:5" ht="18" customHeight="1">
      <c r="A75" s="1250" t="s">
        <v>367</v>
      </c>
      <c r="B75" s="1250"/>
      <c r="C75" s="1250"/>
      <c r="D75" s="1250"/>
      <c r="E75" s="1250"/>
    </row>
    <row r="76" spans="1:5" ht="18" customHeight="1">
      <c r="B76" s="97"/>
    </row>
    <row r="77" spans="1:5" ht="37.5" customHeight="1">
      <c r="A77" s="1251" t="s">
        <v>346</v>
      </c>
      <c r="B77" s="1253" t="s">
        <v>365</v>
      </c>
      <c r="C77" s="1253" t="s">
        <v>370</v>
      </c>
      <c r="D77" s="1248" t="s">
        <v>945</v>
      </c>
      <c r="E77" s="1249"/>
    </row>
    <row r="78" spans="1:5" ht="24" customHeight="1">
      <c r="A78" s="1252"/>
      <c r="B78" s="1255"/>
      <c r="C78" s="1255"/>
      <c r="D78" s="49" t="s">
        <v>371</v>
      </c>
      <c r="E78" s="49" t="s">
        <v>372</v>
      </c>
    </row>
    <row r="79" spans="1:5" ht="18" customHeight="1">
      <c r="A79" s="164"/>
      <c r="B79" s="164"/>
      <c r="C79" s="164"/>
      <c r="D79" s="164"/>
      <c r="E79" s="164"/>
    </row>
    <row r="80" spans="1:5" ht="18" customHeight="1">
      <c r="A80" s="164"/>
      <c r="B80" s="164"/>
      <c r="C80" s="164"/>
      <c r="D80" s="164"/>
      <c r="E80" s="164"/>
    </row>
    <row r="81" spans="1:5" ht="18" customHeight="1">
      <c r="A81" s="164"/>
      <c r="B81" s="164"/>
      <c r="C81" s="164"/>
      <c r="D81" s="164"/>
      <c r="E81" s="164"/>
    </row>
    <row r="82" spans="1:5" ht="18" customHeight="1">
      <c r="A82" s="164"/>
      <c r="B82" s="164"/>
      <c r="C82" s="164"/>
      <c r="D82" s="164"/>
      <c r="E82" s="164"/>
    </row>
    <row r="83" spans="1:5" ht="18" customHeight="1">
      <c r="A83" s="164"/>
      <c r="B83" s="164"/>
      <c r="C83" s="164"/>
      <c r="D83" s="164"/>
      <c r="E83" s="164"/>
    </row>
    <row r="84" spans="1:5" ht="18" customHeight="1">
      <c r="A84" s="164"/>
      <c r="B84" s="164"/>
      <c r="C84" s="164"/>
      <c r="D84" s="164"/>
      <c r="E84" s="164"/>
    </row>
    <row r="85" spans="1:5" ht="18" customHeight="1">
      <c r="A85" s="164"/>
      <c r="B85" s="164"/>
      <c r="C85" s="164"/>
      <c r="D85" s="164"/>
      <c r="E85" s="164"/>
    </row>
    <row r="86" spans="1:5" ht="18" customHeight="1">
      <c r="A86" s="164"/>
      <c r="B86" s="164"/>
      <c r="C86" s="164"/>
      <c r="D86" s="164"/>
      <c r="E86" s="164"/>
    </row>
    <row r="87" spans="1:5" ht="18" customHeight="1">
      <c r="A87" s="164"/>
      <c r="B87" s="164"/>
      <c r="C87" s="164"/>
      <c r="D87" s="164"/>
      <c r="E87" s="164"/>
    </row>
    <row r="88" spans="1:5" ht="18" customHeight="1">
      <c r="A88" s="164"/>
      <c r="B88" s="164"/>
      <c r="C88" s="164"/>
      <c r="D88" s="164"/>
      <c r="E88" s="164"/>
    </row>
    <row r="89" spans="1:5" ht="18" customHeight="1">
      <c r="A89" s="164"/>
      <c r="B89" s="164"/>
      <c r="C89" s="164"/>
      <c r="D89" s="164"/>
      <c r="E89" s="164"/>
    </row>
    <row r="90" spans="1:5" ht="18" customHeight="1">
      <c r="A90" s="164"/>
      <c r="B90" s="164"/>
      <c r="C90" s="164"/>
      <c r="D90" s="164"/>
      <c r="E90" s="164"/>
    </row>
    <row r="91" spans="1:5" ht="18" customHeight="1">
      <c r="A91" s="164"/>
      <c r="B91" s="164"/>
      <c r="C91" s="164"/>
      <c r="D91" s="164"/>
      <c r="E91" s="164"/>
    </row>
    <row r="92" spans="1:5" ht="18" customHeight="1">
      <c r="A92" s="164"/>
      <c r="B92" s="164"/>
      <c r="C92" s="164"/>
      <c r="D92" s="164"/>
      <c r="E92" s="164"/>
    </row>
    <row r="93" spans="1:5" ht="18" customHeight="1">
      <c r="A93" s="164"/>
      <c r="B93" s="164"/>
      <c r="C93" s="164"/>
      <c r="D93" s="164"/>
      <c r="E93" s="164"/>
    </row>
    <row r="94" spans="1:5" ht="18" customHeight="1">
      <c r="A94" s="164"/>
      <c r="B94" s="164"/>
      <c r="C94" s="164"/>
      <c r="D94" s="164"/>
      <c r="E94" s="164"/>
    </row>
    <row r="95" spans="1:5" ht="18" customHeight="1">
      <c r="A95" s="164"/>
      <c r="B95" s="164"/>
      <c r="C95" s="164"/>
      <c r="D95" s="164"/>
      <c r="E95" s="164"/>
    </row>
    <row r="96" spans="1:5" ht="18" customHeight="1">
      <c r="A96" s="164"/>
      <c r="B96" s="164"/>
      <c r="C96" s="164"/>
      <c r="D96" s="164"/>
      <c r="E96" s="164"/>
    </row>
    <row r="97" spans="1:5" ht="18" customHeight="1">
      <c r="A97" s="164"/>
      <c r="B97" s="164"/>
      <c r="C97" s="164"/>
      <c r="D97" s="164"/>
      <c r="E97" s="164"/>
    </row>
    <row r="98" spans="1:5" ht="18" customHeight="1">
      <c r="A98" s="164"/>
      <c r="B98" s="164"/>
      <c r="C98" s="164"/>
      <c r="D98" s="164"/>
      <c r="E98" s="164"/>
    </row>
    <row r="99" spans="1:5" ht="18" customHeight="1">
      <c r="A99" s="164"/>
      <c r="B99" s="164"/>
      <c r="C99" s="164"/>
      <c r="D99" s="164"/>
      <c r="E99" s="164"/>
    </row>
    <row r="100" spans="1:5" ht="18" customHeight="1">
      <c r="A100" s="164"/>
      <c r="B100" s="164"/>
      <c r="C100" s="164"/>
      <c r="D100" s="164"/>
      <c r="E100" s="164"/>
    </row>
    <row r="101" spans="1:5" ht="18" customHeight="1">
      <c r="A101" s="164"/>
      <c r="B101" s="164"/>
      <c r="C101" s="164"/>
      <c r="D101" s="164"/>
      <c r="E101" s="164"/>
    </row>
    <row r="102" spans="1:5" ht="18" customHeight="1">
      <c r="A102" s="164"/>
      <c r="B102" s="164"/>
      <c r="C102" s="164"/>
      <c r="D102" s="164"/>
      <c r="E102" s="164"/>
    </row>
    <row r="103" spans="1:5" ht="18" customHeight="1">
      <c r="A103" s="164"/>
      <c r="B103" s="164"/>
      <c r="C103" s="164"/>
      <c r="D103" s="164"/>
      <c r="E103" s="164"/>
    </row>
    <row r="104" spans="1:5" ht="18" customHeight="1">
      <c r="A104" s="165"/>
      <c r="B104" s="165"/>
      <c r="C104" s="165"/>
      <c r="D104" s="165"/>
      <c r="E104" s="165"/>
    </row>
    <row r="105" spans="1:5" ht="18" customHeight="1"/>
    <row r="106" spans="1:5" ht="24" customHeight="1">
      <c r="C106" s="38"/>
    </row>
    <row r="107" spans="1:5" ht="24" customHeight="1">
      <c r="A107" s="37" t="s">
        <v>7</v>
      </c>
      <c r="B107" s="66" t="str">
        <f>B70</f>
        <v>--</v>
      </c>
      <c r="C107" s="38" t="s">
        <v>5</v>
      </c>
      <c r="D107" s="266" t="str">
        <f>D70</f>
        <v/>
      </c>
    </row>
    <row r="108" spans="1:5" ht="24" customHeight="1">
      <c r="A108" s="37" t="s">
        <v>8</v>
      </c>
      <c r="B108" s="271" t="str">
        <f>B71</f>
        <v/>
      </c>
      <c r="C108" s="38" t="s">
        <v>6</v>
      </c>
      <c r="D108" s="266" t="str">
        <f>D71</f>
        <v/>
      </c>
    </row>
    <row r="109" spans="1:5" ht="24" customHeight="1">
      <c r="A109" s="26"/>
      <c r="B109" s="26"/>
      <c r="C109" s="38"/>
      <c r="D109" s="26"/>
      <c r="E109" s="26"/>
    </row>
    <row r="110" spans="1:5" ht="33" customHeight="1">
      <c r="A110" s="97"/>
      <c r="B110" s="97"/>
      <c r="C110" s="97"/>
      <c r="D110" s="142"/>
      <c r="E110" s="97"/>
    </row>
  </sheetData>
  <sheetProtection password="CBD2" sheet="1" objects="1" scenarios="1" formatColumns="0" formatRows="0" selectLockedCells="1"/>
  <customSheetViews>
    <customSheetView guid="{905D51A0-3EB6-4E99-B277-C6036291BBFE}" scale="110" showPageBreaks="1" showGridLines="0" fitToPage="1" printArea="1" hiddenRows="1" hiddenColumns="1" view="pageBreakPreview">
      <selection activeCell="A79" sqref="A7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3" priority="2" stopIfTrue="1">
      <formula>$H$20="No"</formula>
    </cfRule>
  </conditionalFormatting>
  <conditionalFormatting sqref="D36:E39 A36:C40 D42:E109 A42:C77 A79:C109 C67:E67 C79:E104">
    <cfRule type="expression" dxfId="22" priority="3" stopIfTrue="1">
      <formula>$H$20=FALSE</formula>
    </cfRule>
  </conditionalFormatting>
  <conditionalFormatting sqref="D40:E41">
    <cfRule type="expression" dxfId="21" priority="1" stopIfTrue="1">
      <formula>$H$20=FALSE</formula>
    </cfRule>
  </conditionalFormatting>
  <pageMargins left="0.75" right="0.46" top="0.4" bottom="0.47" header="0.26" footer="0.28999999999999998"/>
  <pageSetup scale="84" orientation="portrait" r:id="rId38"/>
  <headerFooter alignWithMargins="0">
    <oddFooter>&amp;R&amp;"Book Antiqua,Bold"&amp;8 Page &amp;P of &amp;N</oddFooter>
  </headerFooter>
  <rowBreaks count="1" manualBreakCount="1">
    <brk id="72"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11"/>
    <pageSetUpPr fitToPage="1"/>
  </sheetPr>
  <dimension ref="A1:I74"/>
  <sheetViews>
    <sheetView view="pageBreakPreview" topLeftCell="A21" zoomScale="115" zoomScaleNormal="100" zoomScaleSheetLayoutView="115" workbookViewId="0">
      <selection activeCell="C44" sqref="C44"/>
    </sheetView>
  </sheetViews>
  <sheetFormatPr defaultColWidth="9.140625" defaultRowHeight="15.75"/>
  <cols>
    <col min="1" max="1" width="12.140625" style="352" customWidth="1"/>
    <col min="2" max="2" width="28.5703125" style="352" customWidth="1"/>
    <col min="3" max="3" width="36.7109375" style="352" customWidth="1"/>
    <col min="4" max="4" width="15" style="352" customWidth="1"/>
    <col min="5" max="5" width="26" style="352" customWidth="1"/>
    <col min="6" max="7" width="9.140625" style="352"/>
    <col min="8" max="8" width="10.42578125" style="352" hidden="1" customWidth="1"/>
    <col min="9" max="16384" width="9.140625" style="353"/>
  </cols>
  <sheetData>
    <row r="1" spans="1:9" s="659" customFormat="1" ht="24.75" customHeight="1">
      <c r="A1" s="655" t="str">
        <f>'Attach 3(JV)'!A1</f>
        <v>Specification No. :CC/NT/W-CIVIL/DOM/A06/23/00358</v>
      </c>
      <c r="B1" s="656"/>
      <c r="C1" s="656"/>
      <c r="D1" s="656"/>
      <c r="E1" s="657" t="s">
        <v>529</v>
      </c>
      <c r="F1" s="658"/>
      <c r="G1" s="658"/>
      <c r="H1" s="658"/>
    </row>
    <row r="2" spans="1:9" ht="8.1" customHeight="1"/>
    <row r="3" spans="1:9" ht="79.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354"/>
      <c r="G3" s="354"/>
      <c r="H3" s="354"/>
    </row>
    <row r="4" spans="1:9" ht="8.1" customHeight="1">
      <c r="A4" s="355"/>
      <c r="H4" s="356"/>
      <c r="I4" s="357"/>
    </row>
    <row r="5" spans="1:9" ht="27.75" customHeight="1">
      <c r="A5" s="1275" t="s">
        <v>530</v>
      </c>
      <c r="B5" s="1275"/>
      <c r="C5" s="1275"/>
      <c r="D5" s="1275"/>
      <c r="E5" s="1275"/>
      <c r="F5" s="358"/>
      <c r="H5" s="356"/>
      <c r="I5" s="359"/>
    </row>
    <row r="6" spans="1:9" ht="8.1" customHeight="1">
      <c r="A6" s="360"/>
      <c r="H6" s="356"/>
      <c r="I6" s="359"/>
    </row>
    <row r="7" spans="1:9" ht="20.100000000000001" customHeight="1">
      <c r="A7" s="358"/>
      <c r="B7" s="360"/>
      <c r="C7" s="360"/>
      <c r="H7" s="356"/>
      <c r="I7" s="359"/>
    </row>
    <row r="8" spans="1:9" ht="26.25" customHeight="1">
      <c r="A8" s="1276" t="str">
        <f>'[16]Attach 3(QR)'!A8:D8</f>
        <v>Bidder's Name and Address:</v>
      </c>
      <c r="B8" s="1276"/>
      <c r="C8" s="1276"/>
      <c r="D8" s="361" t="str">
        <f>'[16]Attach 3(JV)'!E7</f>
        <v>To:</v>
      </c>
      <c r="H8" s="356"/>
      <c r="I8" s="359"/>
    </row>
    <row r="9" spans="1:9" ht="23.25" customHeight="1">
      <c r="A9" s="1181" t="str">
        <f>'Attach 3(JV)'!A8</f>
        <v/>
      </c>
      <c r="B9" s="1181"/>
      <c r="C9" s="469"/>
      <c r="D9" s="362" t="str">
        <f>'[16]Attach 3(JV)'!E8</f>
        <v>Contract Services</v>
      </c>
      <c r="H9" s="356"/>
      <c r="I9" s="359"/>
    </row>
    <row r="10" spans="1:9" ht="26.25" customHeight="1">
      <c r="A10" s="363" t="s">
        <v>348</v>
      </c>
      <c r="B10" s="1277">
        <f>'Attach 3(JV)'!B9</f>
        <v>0</v>
      </c>
      <c r="C10" s="1277"/>
      <c r="D10" s="362" t="str">
        <f>'[16]Attach 3(JV)'!E9</f>
        <v>Power Grid Corporation of India Ltd.,</v>
      </c>
      <c r="F10" s="364"/>
      <c r="H10" s="356"/>
      <c r="I10" s="359"/>
    </row>
    <row r="11" spans="1:9" ht="16.5">
      <c r="A11" s="363" t="s">
        <v>350</v>
      </c>
      <c r="B11" s="1270">
        <f>'Attach 3(JV)'!B10</f>
        <v>0</v>
      </c>
      <c r="C11" s="1270"/>
      <c r="D11" s="362" t="str">
        <f>'[16]Attach 3(JV)'!E10</f>
        <v>"Saudamini", Plot No. 2, Sector 29</v>
      </c>
      <c r="H11" s="356"/>
      <c r="I11" s="359"/>
    </row>
    <row r="12" spans="1:9">
      <c r="B12" s="1270">
        <f>'Attach 3(JV)'!B11</f>
        <v>0</v>
      </c>
      <c r="C12" s="1270"/>
      <c r="D12" s="362" t="str">
        <f>'[16]Attach 3(JV)'!E11</f>
        <v>Gurgaon (Haryana) - 122001</v>
      </c>
    </row>
    <row r="13" spans="1:9" ht="21" customHeight="1">
      <c r="A13" s="360"/>
      <c r="B13" s="1270">
        <f>'Attach 3(JV)'!B12</f>
        <v>0</v>
      </c>
      <c r="C13" s="1270"/>
      <c r="D13" s="362"/>
    </row>
    <row r="14" spans="1:9" ht="20.100000000000001" customHeight="1">
      <c r="A14" s="352" t="s">
        <v>343</v>
      </c>
      <c r="D14" s="365"/>
    </row>
    <row r="15" spans="1:9" ht="63" customHeight="1">
      <c r="A15" s="366">
        <v>1</v>
      </c>
      <c r="B15" s="1222" t="s">
        <v>531</v>
      </c>
      <c r="C15" s="1222"/>
      <c r="D15" s="1222"/>
      <c r="E15" s="1222"/>
    </row>
    <row r="16" spans="1:9" ht="32.1" customHeight="1">
      <c r="A16" s="1271" t="s">
        <v>346</v>
      </c>
      <c r="B16" s="1271" t="s">
        <v>365</v>
      </c>
      <c r="C16" s="1271" t="s">
        <v>369</v>
      </c>
      <c r="D16" s="1273" t="s">
        <v>532</v>
      </c>
      <c r="E16" s="1274"/>
    </row>
    <row r="17" spans="1:8" ht="41.25" customHeight="1">
      <c r="A17" s="1272"/>
      <c r="B17" s="1272"/>
      <c r="C17" s="1272"/>
      <c r="D17" s="367" t="s">
        <v>371</v>
      </c>
      <c r="E17" s="367" t="s">
        <v>533</v>
      </c>
    </row>
    <row r="18" spans="1:8" ht="21.75" customHeight="1">
      <c r="A18" s="368">
        <v>1</v>
      </c>
      <c r="B18" s="369"/>
      <c r="C18" s="369"/>
      <c r="D18" s="369"/>
      <c r="E18" s="369"/>
    </row>
    <row r="19" spans="1:8" ht="21.95" customHeight="1">
      <c r="A19" s="370">
        <v>2</v>
      </c>
      <c r="B19" s="371"/>
      <c r="C19" s="371"/>
      <c r="D19" s="371"/>
      <c r="E19" s="371"/>
    </row>
    <row r="20" spans="1:8" ht="21.95" customHeight="1">
      <c r="A20" s="370">
        <v>3</v>
      </c>
      <c r="B20" s="371"/>
      <c r="C20" s="371"/>
      <c r="D20" s="371"/>
      <c r="E20" s="371"/>
    </row>
    <row r="21" spans="1:8" ht="21.95" customHeight="1">
      <c r="A21" s="370">
        <v>4</v>
      </c>
      <c r="B21" s="371"/>
      <c r="C21" s="371"/>
      <c r="D21" s="371"/>
      <c r="E21" s="371"/>
      <c r="F21" s="372"/>
      <c r="G21" s="372"/>
      <c r="H21" s="373" t="b">
        <v>0</v>
      </c>
    </row>
    <row r="22" spans="1:8" ht="24.75" customHeight="1">
      <c r="A22" s="374">
        <v>5</v>
      </c>
      <c r="B22" s="375"/>
      <c r="C22" s="375"/>
      <c r="D22" s="375"/>
      <c r="E22" s="375"/>
      <c r="F22" s="372"/>
      <c r="G22" s="372"/>
      <c r="H22" s="376"/>
    </row>
    <row r="23" spans="1:8" ht="107.25" customHeight="1">
      <c r="A23" s="377">
        <v>2</v>
      </c>
      <c r="B23" s="1268" t="s">
        <v>828</v>
      </c>
      <c r="C23" s="1268"/>
      <c r="D23" s="1268"/>
      <c r="E23" s="1268"/>
      <c r="F23" s="372"/>
      <c r="G23" s="372"/>
      <c r="H23" s="376"/>
    </row>
    <row r="24" spans="1:8" ht="18" customHeight="1">
      <c r="A24" s="378"/>
      <c r="B24" s="379"/>
      <c r="C24" s="379"/>
      <c r="D24" s="379"/>
      <c r="E24" s="379"/>
      <c r="F24" s="380"/>
      <c r="G24" s="380"/>
      <c r="H24" s="381"/>
    </row>
    <row r="25" spans="1:8" ht="54.75" hidden="1" customHeight="1">
      <c r="A25" s="1269" t="s">
        <v>80</v>
      </c>
      <c r="B25" s="1269"/>
      <c r="C25" s="1269"/>
      <c r="D25" s="1269"/>
      <c r="E25" s="1269"/>
      <c r="F25" s="382"/>
      <c r="G25" s="382"/>
      <c r="H25" s="381"/>
    </row>
    <row r="26" spans="1:8" ht="32.1" hidden="1" customHeight="1">
      <c r="A26" s="1265" t="s">
        <v>346</v>
      </c>
      <c r="B26" s="1265" t="s">
        <v>365</v>
      </c>
      <c r="C26" s="1265" t="s">
        <v>103</v>
      </c>
      <c r="D26" s="996" t="s">
        <v>104</v>
      </c>
      <c r="E26" s="998"/>
    </row>
    <row r="27" spans="1:8" ht="22.5" hidden="1" customHeight="1">
      <c r="A27" s="1264"/>
      <c r="B27" s="1264"/>
      <c r="C27" s="1264"/>
      <c r="D27" s="383" t="s">
        <v>105</v>
      </c>
      <c r="E27" s="383" t="s">
        <v>106</v>
      </c>
    </row>
    <row r="28" spans="1:8" ht="21.95" hidden="1" customHeight="1">
      <c r="A28" s="384">
        <v>1</v>
      </c>
      <c r="B28" s="385"/>
      <c r="C28" s="385"/>
      <c r="D28" s="385"/>
      <c r="E28" s="385"/>
    </row>
    <row r="29" spans="1:8" ht="21.95" hidden="1" customHeight="1">
      <c r="A29" s="384">
        <v>2</v>
      </c>
      <c r="B29" s="385"/>
      <c r="C29" s="385"/>
      <c r="D29" s="385"/>
      <c r="E29" s="385"/>
    </row>
    <row r="30" spans="1:8" ht="37.5" hidden="1" customHeight="1">
      <c r="A30" s="384">
        <v>3</v>
      </c>
      <c r="B30" s="385"/>
      <c r="C30" s="385"/>
      <c r="D30" s="385"/>
      <c r="E30" s="385"/>
    </row>
    <row r="31" spans="1:8" ht="15.95" customHeight="1">
      <c r="A31" s="386"/>
      <c r="B31" s="386"/>
      <c r="C31" s="386"/>
      <c r="D31" s="386"/>
      <c r="E31" s="386"/>
    </row>
    <row r="32" spans="1:8" ht="15.95" customHeight="1">
      <c r="A32" s="386"/>
      <c r="B32" s="386"/>
      <c r="C32" s="387"/>
      <c r="D32" s="386"/>
      <c r="E32" s="386"/>
    </row>
    <row r="33" spans="1:9" ht="15.95" customHeight="1">
      <c r="A33" s="388" t="s">
        <v>7</v>
      </c>
      <c r="B33" s="401" t="str">
        <f>'Attach 3(JV)'!B24</f>
        <v>--</v>
      </c>
      <c r="C33" s="387" t="s">
        <v>5</v>
      </c>
      <c r="D33" s="1261" t="str">
        <f>'Attach 3(JV)'!E24</f>
        <v/>
      </c>
      <c r="E33" s="1261"/>
    </row>
    <row r="34" spans="1:9" ht="15.95" customHeight="1">
      <c r="A34" s="388" t="s">
        <v>8</v>
      </c>
      <c r="B34" s="402" t="str">
        <f>'Attach 3(JV)'!B25</f>
        <v/>
      </c>
      <c r="C34" s="387" t="s">
        <v>6</v>
      </c>
      <c r="D34" s="1261" t="str">
        <f>'Attach 3(JV)'!E25</f>
        <v/>
      </c>
      <c r="E34" s="1261"/>
    </row>
    <row r="35" spans="1:9" s="352" customFormat="1" ht="15.75" customHeight="1">
      <c r="A35" s="353"/>
      <c r="B35" s="353"/>
      <c r="C35" s="387"/>
      <c r="D35" s="353"/>
      <c r="E35" s="353"/>
      <c r="I35" s="353"/>
    </row>
    <row r="36" spans="1:9" s="352" customFormat="1" ht="19.5" customHeight="1">
      <c r="A36" s="392" t="str">
        <f>A1</f>
        <v>Specification No. :CC/NT/W-CIVIL/DOM/A06/23/00358</v>
      </c>
      <c r="B36" s="393"/>
      <c r="C36" s="393"/>
      <c r="D36" s="393"/>
      <c r="E36" s="394" t="str">
        <f>E1</f>
        <v>Attachment-5A</v>
      </c>
      <c r="I36" s="353"/>
    </row>
    <row r="37" spans="1:9" s="352" customFormat="1" ht="18" customHeight="1">
      <c r="A37" s="390"/>
      <c r="I37" s="353"/>
    </row>
    <row r="38" spans="1:9" s="352" customFormat="1" ht="30" customHeight="1">
      <c r="A38" s="1262" t="s">
        <v>367</v>
      </c>
      <c r="B38" s="1262"/>
      <c r="C38" s="1262"/>
      <c r="D38" s="1262"/>
      <c r="E38" s="1262"/>
      <c r="I38" s="353"/>
    </row>
    <row r="39" spans="1:9" s="352" customFormat="1" ht="18" customHeight="1">
      <c r="B39" s="386"/>
      <c r="I39" s="353"/>
    </row>
    <row r="40" spans="1:9" s="352" customFormat="1" ht="36" customHeight="1">
      <c r="A40" s="1263" t="s">
        <v>346</v>
      </c>
      <c r="B40" s="984" t="s">
        <v>365</v>
      </c>
      <c r="C40" s="1265" t="s">
        <v>369</v>
      </c>
      <c r="D40" s="1266" t="s">
        <v>532</v>
      </c>
      <c r="E40" s="1267"/>
      <c r="I40" s="353"/>
    </row>
    <row r="41" spans="1:9" s="352" customFormat="1" ht="36" customHeight="1">
      <c r="A41" s="1163"/>
      <c r="B41" s="1264"/>
      <c r="C41" s="1264"/>
      <c r="D41" s="383" t="s">
        <v>371</v>
      </c>
      <c r="E41" s="383" t="s">
        <v>534</v>
      </c>
      <c r="I41" s="353"/>
    </row>
    <row r="42" spans="1:9" s="352" customFormat="1" ht="18" customHeight="1">
      <c r="A42" s="395"/>
      <c r="B42" s="396"/>
      <c r="C42" s="395"/>
      <c r="D42" s="395"/>
      <c r="E42" s="395"/>
      <c r="I42" s="353"/>
    </row>
    <row r="43" spans="1:9" s="352" customFormat="1" ht="18" customHeight="1">
      <c r="A43" s="397"/>
      <c r="B43" s="398"/>
      <c r="C43" s="397"/>
      <c r="D43" s="397"/>
      <c r="E43" s="397"/>
      <c r="I43" s="353"/>
    </row>
    <row r="44" spans="1:9" s="352" customFormat="1" ht="18" customHeight="1">
      <c r="A44" s="397"/>
      <c r="B44" s="398"/>
      <c r="C44" s="397"/>
      <c r="D44" s="397"/>
      <c r="E44" s="397"/>
      <c r="I44" s="353"/>
    </row>
    <row r="45" spans="1:9" s="352" customFormat="1" ht="18" customHeight="1">
      <c r="A45" s="397"/>
      <c r="B45" s="398"/>
      <c r="C45" s="397"/>
      <c r="D45" s="397"/>
      <c r="E45" s="397"/>
      <c r="I45" s="353"/>
    </row>
    <row r="46" spans="1:9" s="352" customFormat="1" ht="18" customHeight="1">
      <c r="A46" s="397"/>
      <c r="B46" s="398"/>
      <c r="C46" s="397"/>
      <c r="D46" s="397"/>
      <c r="E46" s="397"/>
      <c r="I46" s="353"/>
    </row>
    <row r="47" spans="1:9" s="352" customFormat="1" ht="18" customHeight="1">
      <c r="A47" s="397"/>
      <c r="B47" s="398"/>
      <c r="C47" s="397"/>
      <c r="D47" s="397"/>
      <c r="E47" s="397"/>
      <c r="I47" s="353"/>
    </row>
    <row r="48" spans="1:9" s="352" customFormat="1" ht="18" customHeight="1">
      <c r="A48" s="397"/>
      <c r="B48" s="398"/>
      <c r="C48" s="397"/>
      <c r="D48" s="397"/>
      <c r="E48" s="397"/>
      <c r="I48" s="353"/>
    </row>
    <row r="49" spans="1:9" s="352" customFormat="1" ht="18" customHeight="1">
      <c r="A49" s="397"/>
      <c r="B49" s="398"/>
      <c r="C49" s="397"/>
      <c r="D49" s="397"/>
      <c r="E49" s="397"/>
      <c r="I49" s="353"/>
    </row>
    <row r="50" spans="1:9" s="352" customFormat="1" ht="18" customHeight="1">
      <c r="A50" s="397"/>
      <c r="B50" s="398"/>
      <c r="C50" s="397"/>
      <c r="D50" s="397"/>
      <c r="E50" s="397"/>
      <c r="I50" s="353"/>
    </row>
    <row r="51" spans="1:9" s="352" customFormat="1" ht="18" customHeight="1">
      <c r="A51" s="397"/>
      <c r="B51" s="398"/>
      <c r="C51" s="397"/>
      <c r="D51" s="397"/>
      <c r="E51" s="397"/>
      <c r="I51" s="353"/>
    </row>
    <row r="52" spans="1:9" s="352" customFormat="1" ht="18" customHeight="1">
      <c r="A52" s="397"/>
      <c r="B52" s="398"/>
      <c r="C52" s="397"/>
      <c r="D52" s="397"/>
      <c r="E52" s="397"/>
      <c r="I52" s="353"/>
    </row>
    <row r="53" spans="1:9" s="352" customFormat="1" ht="18" customHeight="1">
      <c r="A53" s="397"/>
      <c r="B53" s="398"/>
      <c r="C53" s="397"/>
      <c r="D53" s="397"/>
      <c r="E53" s="397"/>
      <c r="I53" s="353"/>
    </row>
    <row r="54" spans="1:9" s="352" customFormat="1" ht="18" customHeight="1">
      <c r="A54" s="397"/>
      <c r="B54" s="398"/>
      <c r="C54" s="397"/>
      <c r="D54" s="397"/>
      <c r="E54" s="397"/>
      <c r="I54" s="353"/>
    </row>
    <row r="55" spans="1:9" s="352" customFormat="1" ht="18" customHeight="1">
      <c r="A55" s="397"/>
      <c r="B55" s="398"/>
      <c r="C55" s="397"/>
      <c r="D55" s="397"/>
      <c r="E55" s="397"/>
      <c r="I55" s="353"/>
    </row>
    <row r="56" spans="1:9" s="352" customFormat="1" ht="18" customHeight="1">
      <c r="A56" s="397"/>
      <c r="B56" s="398"/>
      <c r="C56" s="397"/>
      <c r="D56" s="397"/>
      <c r="E56" s="397"/>
      <c r="I56" s="353"/>
    </row>
    <row r="57" spans="1:9" s="352" customFormat="1" ht="18" customHeight="1">
      <c r="A57" s="397"/>
      <c r="B57" s="398"/>
      <c r="C57" s="397"/>
      <c r="D57" s="397"/>
      <c r="E57" s="397"/>
      <c r="I57" s="353"/>
    </row>
    <row r="58" spans="1:9" s="352" customFormat="1" ht="18" customHeight="1">
      <c r="A58" s="397"/>
      <c r="B58" s="398"/>
      <c r="C58" s="397"/>
      <c r="D58" s="397"/>
      <c r="E58" s="397"/>
      <c r="I58" s="353"/>
    </row>
    <row r="59" spans="1:9" s="352" customFormat="1" ht="18" customHeight="1">
      <c r="A59" s="397"/>
      <c r="B59" s="398"/>
      <c r="C59" s="397"/>
      <c r="D59" s="397"/>
      <c r="E59" s="397"/>
      <c r="I59" s="353"/>
    </row>
    <row r="60" spans="1:9" s="352" customFormat="1" ht="18" customHeight="1">
      <c r="A60" s="397"/>
      <c r="B60" s="398"/>
      <c r="C60" s="397"/>
      <c r="D60" s="397"/>
      <c r="E60" s="397"/>
      <c r="I60" s="353"/>
    </row>
    <row r="61" spans="1:9" s="352" customFormat="1" ht="18" customHeight="1">
      <c r="A61" s="397"/>
      <c r="B61" s="398"/>
      <c r="C61" s="397"/>
      <c r="D61" s="397"/>
      <c r="E61" s="397"/>
      <c r="I61" s="353"/>
    </row>
    <row r="62" spans="1:9" s="352" customFormat="1" ht="18" customHeight="1">
      <c r="A62" s="397"/>
      <c r="B62" s="398"/>
      <c r="C62" s="397"/>
      <c r="D62" s="397"/>
      <c r="E62" s="397"/>
      <c r="I62" s="353"/>
    </row>
    <row r="63" spans="1:9" s="352" customFormat="1" ht="18" customHeight="1">
      <c r="A63" s="397"/>
      <c r="B63" s="398"/>
      <c r="C63" s="397"/>
      <c r="D63" s="397"/>
      <c r="E63" s="397"/>
      <c r="I63" s="353"/>
    </row>
    <row r="64" spans="1:9" s="352" customFormat="1" ht="18" customHeight="1">
      <c r="A64" s="397"/>
      <c r="B64" s="398"/>
      <c r="C64" s="397"/>
      <c r="D64" s="397"/>
      <c r="E64" s="397"/>
      <c r="I64" s="353"/>
    </row>
    <row r="65" spans="1:9" s="352" customFormat="1" ht="18" customHeight="1">
      <c r="A65" s="397"/>
      <c r="B65" s="398"/>
      <c r="C65" s="397"/>
      <c r="D65" s="397"/>
      <c r="E65" s="397"/>
      <c r="I65" s="353"/>
    </row>
    <row r="66" spans="1:9" s="352" customFormat="1" ht="18" customHeight="1">
      <c r="A66" s="397"/>
      <c r="B66" s="398"/>
      <c r="C66" s="397"/>
      <c r="D66" s="397"/>
      <c r="E66" s="397"/>
      <c r="I66" s="353"/>
    </row>
    <row r="67" spans="1:9" s="352" customFormat="1" ht="18" customHeight="1">
      <c r="A67" s="397"/>
      <c r="B67" s="398"/>
      <c r="C67" s="397"/>
      <c r="D67" s="397"/>
      <c r="E67" s="397"/>
      <c r="I67" s="353"/>
    </row>
    <row r="68" spans="1:9" s="352" customFormat="1" ht="18" customHeight="1">
      <c r="A68" s="399"/>
      <c r="B68" s="400"/>
      <c r="C68" s="399"/>
      <c r="D68" s="399"/>
      <c r="E68" s="399"/>
      <c r="I68" s="353"/>
    </row>
    <row r="69" spans="1:9" s="352" customFormat="1" ht="18" customHeight="1">
      <c r="I69" s="353"/>
    </row>
    <row r="70" spans="1:9" s="352" customFormat="1" ht="24" customHeight="1">
      <c r="C70" s="387"/>
      <c r="I70" s="353"/>
    </row>
    <row r="71" spans="1:9" s="352" customFormat="1" ht="24" customHeight="1">
      <c r="A71" s="388" t="s">
        <v>7</v>
      </c>
      <c r="B71" s="389" t="str">
        <f>B33</f>
        <v>--</v>
      </c>
      <c r="C71" s="387" t="s">
        <v>5</v>
      </c>
      <c r="D71" s="391" t="str">
        <f>D33</f>
        <v/>
      </c>
      <c r="I71" s="353"/>
    </row>
    <row r="72" spans="1:9" s="352" customFormat="1" ht="24" customHeight="1">
      <c r="A72" s="388" t="s">
        <v>8</v>
      </c>
      <c r="B72" s="389" t="str">
        <f>B34</f>
        <v/>
      </c>
      <c r="C72" s="387" t="s">
        <v>6</v>
      </c>
      <c r="D72" s="391" t="str">
        <f>D34</f>
        <v/>
      </c>
      <c r="I72" s="353"/>
    </row>
    <row r="73" spans="1:9" s="352" customFormat="1" ht="24" customHeight="1">
      <c r="A73" s="388"/>
      <c r="B73" s="401"/>
      <c r="C73" s="387"/>
      <c r="D73" s="402"/>
      <c r="I73" s="353"/>
    </row>
    <row r="74" spans="1:9" s="352" customFormat="1" ht="33" customHeight="1">
      <c r="A74" s="386"/>
      <c r="B74" s="386"/>
      <c r="C74" s="386"/>
      <c r="D74" s="403"/>
      <c r="E74" s="386"/>
      <c r="I74" s="353"/>
    </row>
  </sheetData>
  <sheetProtection password="CBD2" sheet="1" objects="1" scenarios="1" formatColumns="0" formatRows="0" selectLockedCells="1"/>
  <customSheetViews>
    <customSheetView guid="{905D51A0-3EB6-4E99-B277-C6036291BBFE}" scale="115" showPageBreaks="1" fitToPage="1" printArea="1" hiddenRows="1" hiddenColumns="1" view="pageBreakPreview" topLeftCell="A21">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2"/>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0" priority="2" stopIfTrue="1">
      <formula>$H$21="No"</formula>
    </cfRule>
  </conditionalFormatting>
  <conditionalFormatting sqref="A42:E73 A36:E39">
    <cfRule type="expression" dxfId="19" priority="3" stopIfTrue="1">
      <formula>$H$21=FALSE</formula>
    </cfRule>
  </conditionalFormatting>
  <conditionalFormatting sqref="F40:IV41">
    <cfRule type="expression" dxfId="18" priority="1" stopIfTrue="1">
      <formula>$H$21=FALSE</formula>
    </cfRule>
  </conditionalFormatting>
  <conditionalFormatting sqref="A40:E41">
    <cfRule type="expression" dxfId="17" priority="4"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pageSetUpPr fitToPage="1"/>
  </sheetPr>
  <dimension ref="A1:Z51"/>
  <sheetViews>
    <sheetView showGridLines="0" view="pageBreakPreview"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36" customFormat="1" ht="16.5" customHeight="1">
      <c r="A1" s="1242" t="str">
        <f>'Attach 3(JV)'!A1</f>
        <v>Specification No. :CC/NT/W-CIVIL/DOM/A06/23/00358</v>
      </c>
      <c r="B1" s="1242"/>
      <c r="C1" s="1242"/>
      <c r="D1" s="1242"/>
      <c r="E1" s="652" t="str">
        <f>"Attachment-6 " &amp; 'Attach 3(JV)'!AT1</f>
        <v xml:space="preserve">Attachment-6 </v>
      </c>
      <c r="F1" s="635"/>
      <c r="G1" s="635"/>
      <c r="H1" s="635"/>
      <c r="Z1" s="660"/>
    </row>
    <row r="2" spans="1:26" ht="3.75" customHeight="1">
      <c r="Z2" s="145"/>
    </row>
    <row r="3" spans="1:26" ht="77.2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27"/>
      <c r="G3" s="28"/>
      <c r="H3" s="27"/>
    </row>
    <row r="4" spans="1:26" ht="6.75" customHeight="1">
      <c r="A4" s="29"/>
      <c r="H4" s="31"/>
      <c r="I4" s="11"/>
    </row>
    <row r="5" spans="1:26" ht="20.100000000000001" customHeight="1">
      <c r="A5" s="950" t="s">
        <v>45</v>
      </c>
      <c r="B5" s="950"/>
      <c r="C5" s="950"/>
      <c r="D5" s="950"/>
      <c r="E5" s="950"/>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56" t="str">
        <f>'Attach 3(JV)'!A8</f>
        <v/>
      </c>
      <c r="B8" s="956"/>
      <c r="C8" s="956"/>
      <c r="D8" s="956"/>
      <c r="E8" s="12" t="str">
        <f>'Attach 3(JV)'!E8</f>
        <v>Contract Services</v>
      </c>
      <c r="H8" s="31"/>
      <c r="I8" s="13"/>
    </row>
    <row r="9" spans="1:26" ht="20.100000000000001" customHeight="1">
      <c r="A9" s="14" t="s">
        <v>348</v>
      </c>
      <c r="B9" s="1238">
        <f>'Attach 3(JV)'!B9</f>
        <v>0</v>
      </c>
      <c r="C9" s="1238"/>
      <c r="D9" s="1238"/>
      <c r="E9" s="12" t="str">
        <f>'Attach 3(JV)'!E9</f>
        <v>Power Grid Corporation of India Ltd.,</v>
      </c>
      <c r="H9" s="31"/>
      <c r="I9" s="13"/>
    </row>
    <row r="10" spans="1:26" ht="20.100000000000001" customHeight="1">
      <c r="A10" s="14" t="s">
        <v>350</v>
      </c>
      <c r="B10" s="1238">
        <f>'Attach 3(JV)'!B10</f>
        <v>0</v>
      </c>
      <c r="C10" s="1238"/>
      <c r="D10" s="1238"/>
      <c r="E10" s="12" t="str">
        <f>'Attach 3(JV)'!E10</f>
        <v>"Saudamini", Plot No. 2, Sector 29</v>
      </c>
      <c r="H10" s="31"/>
      <c r="I10" s="13"/>
    </row>
    <row r="11" spans="1:26" ht="20.100000000000001" customHeight="1">
      <c r="B11" s="1238">
        <f>'Attach 3(JV)'!B11</f>
        <v>0</v>
      </c>
      <c r="C11" s="1238"/>
      <c r="D11" s="1238"/>
      <c r="E11" s="12" t="str">
        <f>'Attach 3(JV)'!E11</f>
        <v>Gurgaon (Haryana) - 122001</v>
      </c>
    </row>
    <row r="12" spans="1:26" ht="17.25" customHeight="1">
      <c r="A12" s="33"/>
      <c r="B12" s="1238">
        <f>'Attach 3(JV)'!B12</f>
        <v>0</v>
      </c>
      <c r="C12" s="1238"/>
      <c r="D12" s="1238"/>
      <c r="E12" s="12"/>
    </row>
    <row r="13" spans="1:26" ht="21" customHeight="1">
      <c r="A13" s="30" t="s">
        <v>343</v>
      </c>
      <c r="B13" s="125"/>
      <c r="C13" s="125"/>
      <c r="D13" s="125"/>
    </row>
    <row r="14" spans="1:26" ht="45" customHeight="1">
      <c r="A14" s="1185" t="s">
        <v>46</v>
      </c>
      <c r="B14" s="1185"/>
      <c r="C14" s="1185"/>
      <c r="D14" s="1185"/>
      <c r="E14" s="1185"/>
      <c r="F14" s="35"/>
      <c r="G14" s="35"/>
      <c r="H14" s="35"/>
    </row>
    <row r="15" spans="1:26" ht="12" customHeight="1">
      <c r="A15" s="33"/>
      <c r="B15" s="33"/>
      <c r="C15" s="33"/>
      <c r="D15" s="33"/>
      <c r="E15" s="33"/>
      <c r="F15" s="35"/>
      <c r="G15" s="35"/>
      <c r="H15" s="35"/>
    </row>
    <row r="16" spans="1:26" ht="42" customHeight="1">
      <c r="A16" s="48" t="s">
        <v>346</v>
      </c>
      <c r="B16" s="48" t="s">
        <v>47</v>
      </c>
      <c r="C16" s="1283" t="s">
        <v>48</v>
      </c>
      <c r="D16" s="1283"/>
      <c r="E16" s="48" t="s">
        <v>49</v>
      </c>
      <c r="F16" s="35"/>
      <c r="G16" s="35"/>
      <c r="H16" s="35"/>
    </row>
    <row r="17" spans="1:9" ht="21" customHeight="1">
      <c r="A17" s="277"/>
      <c r="B17" s="277"/>
      <c r="C17" s="1279"/>
      <c r="D17" s="1280"/>
      <c r="E17" s="277"/>
      <c r="F17" s="35"/>
      <c r="G17" s="35"/>
      <c r="H17" s="35"/>
    </row>
    <row r="18" spans="1:9" ht="21" customHeight="1">
      <c r="A18" s="277"/>
      <c r="B18" s="277"/>
      <c r="C18" s="1279"/>
      <c r="D18" s="1280"/>
      <c r="E18" s="277"/>
      <c r="F18" s="35"/>
      <c r="G18" s="35"/>
      <c r="H18" s="35"/>
    </row>
    <row r="19" spans="1:9" ht="21" customHeight="1">
      <c r="A19" s="277"/>
      <c r="B19" s="277"/>
      <c r="C19" s="1278"/>
      <c r="D19" s="1278"/>
      <c r="E19" s="277"/>
      <c r="F19" s="162"/>
      <c r="G19" s="162"/>
      <c r="H19" s="162"/>
    </row>
    <row r="20" spans="1:9" ht="21" customHeight="1">
      <c r="A20" s="277"/>
      <c r="B20" s="277"/>
      <c r="C20" s="1278"/>
      <c r="D20" s="1278"/>
      <c r="E20" s="277"/>
      <c r="F20" s="195"/>
      <c r="G20" s="195"/>
      <c r="H20" s="193" t="b">
        <v>0</v>
      </c>
      <c r="I20" s="132"/>
    </row>
    <row r="21" spans="1:9" ht="21" customHeight="1">
      <c r="A21" s="277"/>
      <c r="B21" s="277"/>
      <c r="C21" s="1278"/>
      <c r="D21" s="1278"/>
      <c r="E21" s="277"/>
      <c r="F21" s="195"/>
      <c r="G21" s="195"/>
      <c r="H21" s="196"/>
    </row>
    <row r="22" spans="1:9" ht="16.5" customHeight="1">
      <c r="D22" s="33"/>
      <c r="E22" s="33"/>
      <c r="F22" s="162"/>
      <c r="G22" s="162"/>
      <c r="H22" s="162"/>
      <c r="I22" s="132"/>
    </row>
    <row r="23" spans="1:9" s="25" customFormat="1" ht="51.75" customHeight="1">
      <c r="A23" s="1244" t="s">
        <v>50</v>
      </c>
      <c r="B23" s="1244"/>
      <c r="C23" s="1244"/>
      <c r="D23" s="1244"/>
      <c r="E23" s="1244"/>
      <c r="F23" s="35"/>
      <c r="G23" s="35"/>
      <c r="H23" s="35"/>
    </row>
    <row r="24" spans="1:9" s="25" customFormat="1" ht="96.75" customHeight="1">
      <c r="A24" s="1244" t="s">
        <v>51</v>
      </c>
      <c r="B24" s="1244"/>
      <c r="C24" s="1244"/>
      <c r="D24" s="1244"/>
      <c r="E24" s="1244"/>
      <c r="F24" s="35"/>
      <c r="G24" s="35"/>
      <c r="H24" s="35"/>
    </row>
    <row r="25" spans="1:9" s="25" customFormat="1" ht="24" customHeight="1">
      <c r="A25" s="185"/>
      <c r="B25" s="185"/>
      <c r="C25" s="185"/>
      <c r="D25" s="38"/>
      <c r="E25" s="185"/>
      <c r="F25" s="35"/>
      <c r="G25" s="35"/>
      <c r="H25" s="35"/>
    </row>
    <row r="26" spans="1:9" ht="24" customHeight="1">
      <c r="A26" s="37" t="s">
        <v>7</v>
      </c>
      <c r="B26" s="66" t="str">
        <f>'Attach 3(JV)'!B24</f>
        <v>--</v>
      </c>
      <c r="C26" s="41"/>
      <c r="D26" s="38" t="s">
        <v>5</v>
      </c>
      <c r="E26" s="266" t="str">
        <f>'Attach 3(JV)'!E24</f>
        <v/>
      </c>
    </row>
    <row r="27" spans="1:9" ht="24" customHeight="1">
      <c r="A27" s="37" t="s">
        <v>8</v>
      </c>
      <c r="B27" s="266" t="str">
        <f>'Attach 3(JV)'!B25</f>
        <v/>
      </c>
      <c r="C27" s="41"/>
      <c r="D27" s="38" t="s">
        <v>6</v>
      </c>
      <c r="E27" s="266" t="str">
        <f>'Attach 3(JV)'!E25</f>
        <v/>
      </c>
    </row>
    <row r="28" spans="1:9" ht="24" customHeight="1">
      <c r="D28" s="38"/>
    </row>
    <row r="29" spans="1:9" ht="24" customHeight="1">
      <c r="D29" s="38"/>
    </row>
    <row r="30" spans="1:9" s="53" customFormat="1" ht="32.25" customHeight="1">
      <c r="A30" s="34" t="str">
        <f>A1</f>
        <v>Specification No. :CC/NT/W-CIVIL/DOM/A06/23/00358</v>
      </c>
      <c r="B30" s="34"/>
      <c r="C30" s="34"/>
      <c r="D30" s="34"/>
      <c r="E30" s="55" t="str">
        <f>"Annexure I to" &amp; E1</f>
        <v xml:space="preserve">Annexure I toAttachment-6 </v>
      </c>
      <c r="F30" s="52"/>
      <c r="G30" s="52"/>
      <c r="H30" s="52"/>
    </row>
    <row r="31" spans="1:9" ht="15.75" customHeight="1">
      <c r="A31" s="1282"/>
      <c r="B31" s="1282"/>
      <c r="C31" s="1282"/>
      <c r="D31" s="1282"/>
      <c r="E31" s="1282"/>
    </row>
    <row r="32" spans="1:9" ht="20.100000000000001" customHeight="1">
      <c r="A32" s="1281" t="str">
        <f>A5</f>
        <v>(Alternative, Deviations and Exceptions to the Provisions)</v>
      </c>
      <c r="B32" s="1281"/>
      <c r="C32" s="1281"/>
      <c r="D32" s="1281"/>
      <c r="E32" s="1281"/>
    </row>
    <row r="33" spans="1:5" ht="20.100000000000001" customHeight="1">
      <c r="A33" s="1281" t="s">
        <v>180</v>
      </c>
      <c r="B33" s="1281"/>
      <c r="C33" s="1281"/>
      <c r="D33" s="1281"/>
      <c r="E33" s="1281"/>
    </row>
    <row r="34" spans="1:5" ht="20.100000000000001" customHeight="1"/>
    <row r="35" spans="1:5" ht="42" customHeight="1">
      <c r="A35" s="48" t="s">
        <v>346</v>
      </c>
      <c r="B35" s="48" t="s">
        <v>47</v>
      </c>
      <c r="C35" s="1283" t="s">
        <v>48</v>
      </c>
      <c r="D35" s="1283"/>
      <c r="E35" s="48" t="s">
        <v>49</v>
      </c>
    </row>
    <row r="36" spans="1:5" ht="39.950000000000003" customHeight="1">
      <c r="A36" s="277"/>
      <c r="B36" s="277"/>
      <c r="C36" s="1279"/>
      <c r="D36" s="1280"/>
      <c r="E36" s="277"/>
    </row>
    <row r="37" spans="1:5" ht="39.950000000000003" customHeight="1">
      <c r="A37" s="277"/>
      <c r="B37" s="277"/>
      <c r="C37" s="1279"/>
      <c r="D37" s="1280"/>
      <c r="E37" s="277"/>
    </row>
    <row r="38" spans="1:5" ht="39.950000000000003" customHeight="1">
      <c r="A38" s="277"/>
      <c r="B38" s="277"/>
      <c r="C38" s="1279"/>
      <c r="D38" s="1280"/>
      <c r="E38" s="277"/>
    </row>
    <row r="39" spans="1:5" ht="39.950000000000003" customHeight="1">
      <c r="A39" s="277"/>
      <c r="B39" s="277"/>
      <c r="C39" s="1279"/>
      <c r="D39" s="1280"/>
      <c r="E39" s="277"/>
    </row>
    <row r="40" spans="1:5" ht="39.950000000000003" customHeight="1">
      <c r="A40" s="277"/>
      <c r="B40" s="277"/>
      <c r="C40" s="1279"/>
      <c r="D40" s="1280"/>
      <c r="E40" s="277"/>
    </row>
    <row r="41" spans="1:5" ht="39.950000000000003" customHeight="1">
      <c r="A41" s="277"/>
      <c r="B41" s="277"/>
      <c r="C41" s="1279"/>
      <c r="D41" s="1280"/>
      <c r="E41" s="277"/>
    </row>
    <row r="42" spans="1:5" ht="39.950000000000003" customHeight="1">
      <c r="A42" s="277"/>
      <c r="B42" s="277"/>
      <c r="C42" s="1279"/>
      <c r="D42" s="1280"/>
      <c r="E42" s="277"/>
    </row>
    <row r="43" spans="1:5" ht="39.950000000000003" customHeight="1">
      <c r="A43" s="277"/>
      <c r="B43" s="277"/>
      <c r="C43" s="1279"/>
      <c r="D43" s="1280"/>
      <c r="E43" s="277"/>
    </row>
    <row r="44" spans="1:5" ht="39.950000000000003" customHeight="1">
      <c r="A44" s="277"/>
      <c r="B44" s="277"/>
      <c r="C44" s="1279"/>
      <c r="D44" s="1280"/>
      <c r="E44" s="277"/>
    </row>
    <row r="45" spans="1:5" ht="39.950000000000003" customHeight="1">
      <c r="A45" s="277"/>
      <c r="B45" s="277"/>
      <c r="C45" s="1279"/>
      <c r="D45" s="1280"/>
      <c r="E45" s="277"/>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6" t="str">
        <f>E26</f>
        <v/>
      </c>
    </row>
    <row r="50" spans="1:5" ht="25.5" customHeight="1">
      <c r="A50" s="37" t="s">
        <v>8</v>
      </c>
      <c r="B50" s="271" t="str">
        <f>B27</f>
        <v/>
      </c>
      <c r="C50" s="41"/>
      <c r="D50" s="38" t="s">
        <v>6</v>
      </c>
      <c r="E50" s="266" t="str">
        <f>E27</f>
        <v/>
      </c>
    </row>
    <row r="51" spans="1:5" ht="25.5" customHeight="1">
      <c r="D51" s="38"/>
    </row>
  </sheetData>
  <sheetProtection password="CBD2" sheet="1" objects="1" scenarios="1" formatColumns="0" formatRows="0" selectLockedCells="1"/>
  <customSheetViews>
    <customSheetView guid="{905D51A0-3EB6-4E99-B277-C6036291BBFE}"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5"/>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6"/>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2"/>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3"/>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6" priority="2" stopIfTrue="1">
      <formula>$H$20="No"</formula>
    </cfRule>
  </conditionalFormatting>
  <conditionalFormatting sqref="A31:E51">
    <cfRule type="expression" dxfId="15" priority="3" stopIfTrue="1">
      <formula>$H$20=FALSE</formula>
    </cfRule>
  </conditionalFormatting>
  <conditionalFormatting sqref="A30:E30">
    <cfRule type="expression" dxfId="14" priority="1" stopIfTrue="1">
      <formula>$H$20=FALSE</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36" customFormat="1" ht="15.75" customHeight="1">
      <c r="A1" s="1242" t="str">
        <f>'Attach 3(JV)'!A1</f>
        <v>Specification No. :CC/NT/W-CIVIL/DOM/A06/23/00358</v>
      </c>
      <c r="B1" s="1242"/>
      <c r="C1" s="1242"/>
      <c r="D1" s="1242"/>
      <c r="E1" s="634" t="str">
        <f>"Attachment-7 " &amp; 'Attach 3(JV)'!AT1</f>
        <v xml:space="preserve">Attachment-7 </v>
      </c>
      <c r="F1" s="635"/>
      <c r="G1" s="635"/>
      <c r="H1" s="635"/>
    </row>
    <row r="2" spans="1:9">
      <c r="E2" s="243"/>
    </row>
    <row r="3" spans="1:9" ht="80.2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27"/>
      <c r="G3" s="28"/>
      <c r="H3" s="27"/>
    </row>
    <row r="4" spans="1:9" ht="20.100000000000001" customHeight="1">
      <c r="A4" s="29"/>
      <c r="H4" s="31"/>
      <c r="I4" s="11"/>
    </row>
    <row r="5" spans="1:9" ht="20.100000000000001" customHeight="1">
      <c r="A5" s="950" t="s">
        <v>183</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36" t="str">
        <f>'Attach 3(JV)'!E8</f>
        <v>Contract Services</v>
      </c>
      <c r="H8" s="31"/>
      <c r="I8" s="13"/>
    </row>
    <row r="9" spans="1:9" ht="20.100000000000001" customHeight="1">
      <c r="A9" s="14" t="s">
        <v>348</v>
      </c>
      <c r="B9" s="953">
        <f>'Attach 3(JV)'!B9</f>
        <v>0</v>
      </c>
      <c r="C9" s="953"/>
      <c r="D9" s="953"/>
      <c r="E9" s="136" t="str">
        <f>'Attach 3(JV)'!E9</f>
        <v>Power Grid Corporation of India Ltd.,</v>
      </c>
      <c r="H9" s="31"/>
      <c r="I9" s="13"/>
    </row>
    <row r="10" spans="1:9" ht="20.100000000000001" customHeight="1">
      <c r="A10" s="14" t="s">
        <v>350</v>
      </c>
      <c r="B10" s="953">
        <f>'Attach 3(JV)'!B10</f>
        <v>0</v>
      </c>
      <c r="C10" s="953"/>
      <c r="D10" s="953"/>
      <c r="E10" s="136" t="str">
        <f>'Attach 3(JV)'!E10</f>
        <v>"Saudamini", Plot No. 2, Sector 29</v>
      </c>
      <c r="H10" s="31"/>
      <c r="I10" s="13"/>
    </row>
    <row r="11" spans="1:9" ht="20.100000000000001" customHeight="1">
      <c r="B11" s="953">
        <f>'Attach 3(JV)'!B11</f>
        <v>0</v>
      </c>
      <c r="C11" s="953"/>
      <c r="D11" s="953"/>
      <c r="E11" s="136" t="str">
        <f>'Attach 3(JV)'!E11</f>
        <v>Gurgaon (Haryana) - 122001</v>
      </c>
    </row>
    <row r="12" spans="1:9" ht="20.100000000000001" customHeight="1">
      <c r="A12" s="33"/>
      <c r="B12" s="953">
        <f>'Attach 3(JV)'!B12</f>
        <v>0</v>
      </c>
      <c r="C12" s="953"/>
      <c r="D12" s="953"/>
      <c r="E12" s="16"/>
    </row>
    <row r="13" spans="1:9" ht="20.100000000000001" customHeight="1">
      <c r="B13" s="97"/>
      <c r="C13" s="97"/>
      <c r="D13" s="97"/>
    </row>
    <row r="14" spans="1:9" ht="20.100000000000001" customHeight="1">
      <c r="A14" s="33"/>
      <c r="B14" s="97"/>
      <c r="C14" s="97"/>
      <c r="D14" s="97"/>
    </row>
    <row r="15" spans="1:9" ht="27.75" customHeight="1">
      <c r="A15" s="1281" t="s">
        <v>184</v>
      </c>
      <c r="B15" s="1281"/>
      <c r="C15" s="1281"/>
      <c r="D15" s="1281"/>
      <c r="E15" s="128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6" t="str">
        <f>'Attach 3(JV)'!E24</f>
        <v/>
      </c>
    </row>
    <row r="23" spans="1:5" ht="33" customHeight="1">
      <c r="A23" s="37" t="s">
        <v>8</v>
      </c>
      <c r="B23" s="266" t="str">
        <f>'Attach 3(JV)'!B25</f>
        <v/>
      </c>
      <c r="C23" s="34"/>
      <c r="D23" s="38" t="s">
        <v>6</v>
      </c>
      <c r="E23" s="266"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905D51A0-3EB6-4E99-B277-C6036291BBFE}"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0"/>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H90"/>
  <sheetViews>
    <sheetView showGridLines="0" view="pageBreakPreview" topLeftCell="A9" zoomScaleSheetLayoutView="100" workbookViewId="0">
      <selection activeCell="E22" sqref="E22:F22"/>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236" t="str">
        <f>'Attach 3(JV)'!A1</f>
        <v>Specification No. :CC/NT/W-CIVIL/DOM/A06/23/00358</v>
      </c>
      <c r="B1" s="1236"/>
      <c r="C1" s="1236"/>
      <c r="D1" s="1236"/>
      <c r="E1" s="629"/>
      <c r="F1" s="629"/>
    </row>
    <row r="2" spans="1:6" ht="15" customHeight="1"/>
    <row r="3" spans="1:6" ht="87.7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1318"/>
    </row>
    <row r="4" spans="1:6" ht="15" customHeight="1">
      <c r="A4" s="29"/>
      <c r="F4" s="31"/>
    </row>
    <row r="5" spans="1:6" ht="20.100000000000001" customHeight="1">
      <c r="A5" s="950" t="s">
        <v>373</v>
      </c>
      <c r="B5" s="950"/>
      <c r="C5" s="950"/>
      <c r="D5" s="950"/>
      <c r="E5" s="950"/>
      <c r="F5" s="950"/>
    </row>
    <row r="6" spans="1:6" ht="12.75" customHeight="1">
      <c r="A6" s="33"/>
      <c r="F6" s="31"/>
    </row>
    <row r="7" spans="1:6" ht="20.100000000000001" customHeight="1">
      <c r="A7" s="34" t="str">
        <f>'Attach 3(JV)'!A7</f>
        <v>Bidder’s Name and Address  :</v>
      </c>
      <c r="E7" s="30" t="s">
        <v>347</v>
      </c>
      <c r="F7" s="31"/>
    </row>
    <row r="8" spans="1:6" ht="36" customHeight="1">
      <c r="A8" s="956" t="str">
        <f>'Attach 3(JV)'!A8</f>
        <v/>
      </c>
      <c r="B8" s="956"/>
      <c r="C8" s="956"/>
      <c r="D8" s="956"/>
      <c r="E8" s="30" t="s">
        <v>349</v>
      </c>
      <c r="F8" s="31"/>
    </row>
    <row r="9" spans="1:6" ht="20.100000000000001" customHeight="1">
      <c r="A9" s="14" t="s">
        <v>348</v>
      </c>
      <c r="B9" s="1238">
        <f>'Attach 3(JV)'!B9</f>
        <v>0</v>
      </c>
      <c r="C9" s="1238"/>
      <c r="D9" s="1238"/>
      <c r="E9" s="30" t="s">
        <v>351</v>
      </c>
      <c r="F9" s="31"/>
    </row>
    <row r="10" spans="1:6" ht="20.100000000000001" customHeight="1">
      <c r="A10" s="14" t="s">
        <v>350</v>
      </c>
      <c r="B10" s="1238">
        <f>'Attach 3(JV)'!B10</f>
        <v>0</v>
      </c>
      <c r="C10" s="1238"/>
      <c r="D10" s="1238"/>
      <c r="E10" s="30" t="s">
        <v>179</v>
      </c>
      <c r="F10" s="31"/>
    </row>
    <row r="11" spans="1:6" ht="20.100000000000001" customHeight="1">
      <c r="B11" s="1238">
        <f>'Attach 3(JV)'!B11</f>
        <v>0</v>
      </c>
      <c r="C11" s="1238"/>
      <c r="D11" s="1238"/>
      <c r="E11" s="30" t="s">
        <v>352</v>
      </c>
    </row>
    <row r="12" spans="1:6" ht="20.100000000000001" customHeight="1">
      <c r="A12" s="33"/>
      <c r="B12" s="1238">
        <f>'Attach 3(JV)'!B12</f>
        <v>0</v>
      </c>
      <c r="C12" s="1238"/>
      <c r="D12" s="1238"/>
    </row>
    <row r="13" spans="1:6" ht="13.5" customHeight="1">
      <c r="A13" s="33"/>
      <c r="B13" s="127"/>
      <c r="C13" s="127"/>
      <c r="D13" s="127"/>
    </row>
    <row r="14" spans="1:6" ht="20.100000000000001" customHeight="1">
      <c r="A14" s="30" t="s">
        <v>343</v>
      </c>
    </row>
    <row r="15" spans="1:6" ht="15" customHeight="1">
      <c r="A15" s="33"/>
    </row>
    <row r="16" spans="1:6" ht="99.75" customHeight="1">
      <c r="A16" s="1299"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Package DC-C&amp;ME for Construction &amp; Interiors of Green Field Data Centre Building including Mechanical &amp; Electrical Works under Establishment of Pilot Data Centre at POWERGRID Manesar substation for the period commencing from the effective date of Contract to us :</v>
      </c>
      <c r="B16" s="1299"/>
      <c r="C16" s="1299"/>
      <c r="D16" s="1299"/>
      <c r="E16" s="1299"/>
      <c r="F16" s="1299"/>
    </row>
    <row r="17" spans="1:6">
      <c r="A17" s="33"/>
      <c r="B17" s="33"/>
      <c r="C17" s="33"/>
      <c r="D17" s="33"/>
      <c r="E17" s="35"/>
      <c r="F17" s="35"/>
    </row>
    <row r="18" spans="1:6" ht="24.75" customHeight="1">
      <c r="A18" s="1308" t="s">
        <v>346</v>
      </c>
      <c r="B18" s="1312" t="s">
        <v>384</v>
      </c>
      <c r="C18" s="1313"/>
      <c r="D18" s="1314"/>
      <c r="E18" s="1300" t="s">
        <v>989</v>
      </c>
      <c r="F18" s="1301"/>
    </row>
    <row r="19" spans="1:6" ht="104.25" customHeight="1">
      <c r="A19" s="1309"/>
      <c r="B19" s="1315"/>
      <c r="C19" s="1316"/>
      <c r="D19" s="1316"/>
      <c r="E19" s="1302"/>
      <c r="F19" s="1303"/>
    </row>
    <row r="20" spans="1:6" s="901" customFormat="1">
      <c r="A20" s="900" t="s">
        <v>581</v>
      </c>
      <c r="B20" s="1304" t="s">
        <v>973</v>
      </c>
      <c r="C20" s="1305"/>
      <c r="D20" s="1305"/>
      <c r="E20" s="1305"/>
      <c r="F20" s="1306"/>
    </row>
    <row r="21" spans="1:6" ht="20.100000000000001" customHeight="1">
      <c r="A21" s="1285">
        <v>1</v>
      </c>
      <c r="B21" s="1287" t="s">
        <v>374</v>
      </c>
      <c r="C21" s="1287"/>
      <c r="D21" s="1288"/>
      <c r="E21" s="1289"/>
      <c r="F21" s="1290"/>
    </row>
    <row r="22" spans="1:6" ht="20.100000000000001" customHeight="1">
      <c r="A22" s="1285"/>
      <c r="B22" s="1292" t="s">
        <v>375</v>
      </c>
      <c r="C22" s="1292"/>
      <c r="D22" s="1293"/>
      <c r="E22" s="1294"/>
      <c r="F22" s="1295"/>
    </row>
    <row r="23" spans="1:6" ht="20.100000000000001" customHeight="1">
      <c r="A23" s="1285"/>
      <c r="B23" s="1296" t="s">
        <v>376</v>
      </c>
      <c r="C23" s="1296"/>
      <c r="D23" s="1297"/>
      <c r="E23" s="1294"/>
      <c r="F23" s="1295"/>
    </row>
    <row r="24" spans="1:6" ht="20.100000000000001" customHeight="1">
      <c r="A24" s="1285">
        <v>2</v>
      </c>
      <c r="B24" s="1287" t="s">
        <v>377</v>
      </c>
      <c r="C24" s="1287"/>
      <c r="D24" s="1288"/>
      <c r="E24" s="1289"/>
      <c r="F24" s="1290"/>
    </row>
    <row r="25" spans="1:6" ht="20.100000000000001" customHeight="1">
      <c r="A25" s="1285"/>
      <c r="B25" s="1292" t="s">
        <v>375</v>
      </c>
      <c r="C25" s="1292"/>
      <c r="D25" s="1293"/>
      <c r="E25" s="1294"/>
      <c r="F25" s="1295"/>
    </row>
    <row r="26" spans="1:6" ht="20.100000000000001" customHeight="1">
      <c r="A26" s="1285"/>
      <c r="B26" s="1296" t="s">
        <v>376</v>
      </c>
      <c r="C26" s="1296"/>
      <c r="D26" s="1297"/>
      <c r="E26" s="1294"/>
      <c r="F26" s="1295"/>
    </row>
    <row r="27" spans="1:6" ht="20.100000000000001" hidden="1" customHeight="1">
      <c r="A27" s="1285">
        <v>3</v>
      </c>
      <c r="B27" s="1287" t="s">
        <v>378</v>
      </c>
      <c r="C27" s="1287"/>
      <c r="D27" s="1288"/>
      <c r="E27" s="821"/>
      <c r="F27" s="821"/>
    </row>
    <row r="28" spans="1:6" ht="20.100000000000001" hidden="1" customHeight="1">
      <c r="A28" s="1285"/>
      <c r="B28" s="1292" t="s">
        <v>375</v>
      </c>
      <c r="C28" s="1292"/>
      <c r="D28" s="1293"/>
      <c r="E28" s="822"/>
      <c r="F28" s="822"/>
    </row>
    <row r="29" spans="1:6" ht="20.100000000000001" hidden="1" customHeight="1">
      <c r="A29" s="1285"/>
      <c r="B29" s="1296" t="s">
        <v>376</v>
      </c>
      <c r="C29" s="1296"/>
      <c r="D29" s="1297"/>
      <c r="E29" s="822"/>
      <c r="F29" s="822"/>
    </row>
    <row r="30" spans="1:6" ht="20.100000000000001" customHeight="1">
      <c r="A30" s="1285">
        <v>3</v>
      </c>
      <c r="B30" s="1287" t="s">
        <v>379</v>
      </c>
      <c r="C30" s="1287"/>
      <c r="D30" s="1288"/>
      <c r="E30" s="1289"/>
      <c r="F30" s="1290"/>
    </row>
    <row r="31" spans="1:6" ht="20.100000000000001" customHeight="1">
      <c r="A31" s="1285"/>
      <c r="B31" s="1292" t="s">
        <v>375</v>
      </c>
      <c r="C31" s="1292"/>
      <c r="D31" s="1293"/>
      <c r="E31" s="1294"/>
      <c r="F31" s="1295"/>
    </row>
    <row r="32" spans="1:6" ht="20.100000000000001" customHeight="1">
      <c r="A32" s="1285"/>
      <c r="B32" s="1296" t="s">
        <v>376</v>
      </c>
      <c r="C32" s="1296"/>
      <c r="D32" s="1297"/>
      <c r="E32" s="1294"/>
      <c r="F32" s="1295"/>
    </row>
    <row r="33" spans="1:6" ht="20.100000000000001" customHeight="1">
      <c r="A33" s="45">
        <v>4</v>
      </c>
      <c r="B33" s="1310" t="s">
        <v>380</v>
      </c>
      <c r="C33" s="1310"/>
      <c r="D33" s="1311"/>
      <c r="E33" s="1294"/>
      <c r="F33" s="1295"/>
    </row>
    <row r="34" spans="1:6" ht="20.100000000000001" customHeight="1">
      <c r="A34" s="1285">
        <v>5</v>
      </c>
      <c r="B34" s="1287" t="s">
        <v>381</v>
      </c>
      <c r="C34" s="1287"/>
      <c r="D34" s="1288"/>
      <c r="E34" s="1289"/>
      <c r="F34" s="1290"/>
    </row>
    <row r="35" spans="1:6" ht="20.100000000000001" customHeight="1">
      <c r="A35" s="1285"/>
      <c r="B35" s="1292" t="s">
        <v>375</v>
      </c>
      <c r="C35" s="1292"/>
      <c r="D35" s="1293"/>
      <c r="E35" s="1294"/>
      <c r="F35" s="1295"/>
    </row>
    <row r="36" spans="1:6" ht="20.100000000000001" customHeight="1">
      <c r="A36" s="1285"/>
      <c r="B36" s="1296" t="s">
        <v>376</v>
      </c>
      <c r="C36" s="1296"/>
      <c r="D36" s="1297"/>
      <c r="E36" s="1294"/>
      <c r="F36" s="1295"/>
    </row>
    <row r="37" spans="1:6" ht="20.100000000000001" customHeight="1">
      <c r="A37" s="1285">
        <v>6</v>
      </c>
      <c r="B37" s="1287" t="s">
        <v>382</v>
      </c>
      <c r="C37" s="1287"/>
      <c r="D37" s="1288"/>
      <c r="E37" s="1289"/>
      <c r="F37" s="1290"/>
    </row>
    <row r="38" spans="1:6" ht="20.100000000000001" customHeight="1">
      <c r="A38" s="1285"/>
      <c r="B38" s="1292" t="s">
        <v>375</v>
      </c>
      <c r="C38" s="1292"/>
      <c r="D38" s="1293"/>
      <c r="E38" s="1294"/>
      <c r="F38" s="1295"/>
    </row>
    <row r="39" spans="1:6" ht="20.100000000000001" customHeight="1">
      <c r="A39" s="1285"/>
      <c r="B39" s="1296" t="s">
        <v>376</v>
      </c>
      <c r="C39" s="1296"/>
      <c r="D39" s="1297"/>
      <c r="E39" s="1294"/>
      <c r="F39" s="1295"/>
    </row>
    <row r="40" spans="1:6" ht="20.100000000000001" customHeight="1">
      <c r="A40" s="1285">
        <v>7</v>
      </c>
      <c r="B40" s="1286" t="s">
        <v>383</v>
      </c>
      <c r="C40" s="1287"/>
      <c r="D40" s="1288"/>
      <c r="E40" s="1289"/>
      <c r="F40" s="1290"/>
    </row>
    <row r="41" spans="1:6" ht="20.100000000000001" customHeight="1">
      <c r="A41" s="1285"/>
      <c r="B41" s="1291" t="s">
        <v>375</v>
      </c>
      <c r="C41" s="1292"/>
      <c r="D41" s="1293"/>
      <c r="E41" s="1294"/>
      <c r="F41" s="1295"/>
    </row>
    <row r="42" spans="1:6" ht="20.100000000000001" customHeight="1">
      <c r="A42" s="1285"/>
      <c r="B42" s="1291" t="s">
        <v>376</v>
      </c>
      <c r="C42" s="1292"/>
      <c r="D42" s="1293"/>
      <c r="E42" s="1294"/>
      <c r="F42" s="1295"/>
    </row>
    <row r="43" spans="1:6" ht="20.100000000000001" customHeight="1">
      <c r="A43" s="907"/>
      <c r="B43" s="1284" t="str">
        <f>IF(OR(E42&gt;48),"You are exceeding the completion schedule specified in the bidding documents.","")</f>
        <v/>
      </c>
      <c r="C43" s="1284"/>
      <c r="D43" s="1284"/>
      <c r="E43" s="1284"/>
      <c r="F43" s="1284"/>
    </row>
    <row r="44" spans="1:6" s="906" customFormat="1" ht="39" customHeight="1">
      <c r="A44" s="902" t="s">
        <v>974</v>
      </c>
      <c r="B44" s="903" t="s">
        <v>975</v>
      </c>
      <c r="C44" s="904"/>
      <c r="D44" s="904"/>
      <c r="E44" s="905"/>
      <c r="F44" s="905"/>
    </row>
    <row r="45" spans="1:6" ht="20.100000000000001" customHeight="1">
      <c r="A45" s="1285">
        <v>1</v>
      </c>
      <c r="B45" s="1287" t="s">
        <v>976</v>
      </c>
      <c r="C45" s="1287"/>
      <c r="D45" s="1288"/>
      <c r="E45" s="1289"/>
      <c r="F45" s="1290"/>
    </row>
    <row r="46" spans="1:6" ht="20.100000000000001" customHeight="1">
      <c r="A46" s="1285"/>
      <c r="B46" s="1293" t="s">
        <v>375</v>
      </c>
      <c r="C46" s="1298"/>
      <c r="D46" s="1291"/>
      <c r="E46" s="1294"/>
      <c r="F46" s="1295"/>
    </row>
    <row r="47" spans="1:6" ht="20.100000000000001" customHeight="1">
      <c r="A47" s="1285"/>
      <c r="B47" s="1296" t="s">
        <v>376</v>
      </c>
      <c r="C47" s="1296"/>
      <c r="D47" s="1297"/>
      <c r="E47" s="1294"/>
      <c r="F47" s="1295"/>
    </row>
    <row r="48" spans="1:6" ht="20.100000000000001" customHeight="1">
      <c r="A48" s="1285">
        <v>2</v>
      </c>
      <c r="B48" s="1287" t="s">
        <v>977</v>
      </c>
      <c r="C48" s="1287"/>
      <c r="D48" s="1288"/>
      <c r="E48" s="1289"/>
      <c r="F48" s="1290"/>
    </row>
    <row r="49" spans="1:6" ht="20.100000000000001" customHeight="1">
      <c r="A49" s="1285"/>
      <c r="B49" s="1292" t="s">
        <v>375</v>
      </c>
      <c r="C49" s="1292"/>
      <c r="D49" s="1293"/>
      <c r="E49" s="1294"/>
      <c r="F49" s="1295"/>
    </row>
    <row r="50" spans="1:6" ht="20.100000000000001" customHeight="1">
      <c r="A50" s="1285"/>
      <c r="B50" s="1296" t="s">
        <v>376</v>
      </c>
      <c r="C50" s="1296"/>
      <c r="D50" s="1297"/>
      <c r="E50" s="1294"/>
      <c r="F50" s="1295"/>
    </row>
    <row r="51" spans="1:6" ht="20.100000000000001" customHeight="1">
      <c r="A51" s="1285">
        <v>3</v>
      </c>
      <c r="B51" s="1287" t="s">
        <v>978</v>
      </c>
      <c r="C51" s="1287"/>
      <c r="D51" s="1288"/>
      <c r="E51" s="1289"/>
      <c r="F51" s="1290"/>
    </row>
    <row r="52" spans="1:6" ht="20.100000000000001" customHeight="1">
      <c r="A52" s="1285"/>
      <c r="B52" s="1292" t="s">
        <v>375</v>
      </c>
      <c r="C52" s="1292"/>
      <c r="D52" s="1293"/>
      <c r="E52" s="1294"/>
      <c r="F52" s="1295"/>
    </row>
    <row r="53" spans="1:6" ht="20.100000000000001" customHeight="1">
      <c r="A53" s="1285"/>
      <c r="B53" s="1296" t="s">
        <v>376</v>
      </c>
      <c r="C53" s="1296"/>
      <c r="D53" s="1297"/>
      <c r="E53" s="1294"/>
      <c r="F53" s="1295"/>
    </row>
    <row r="54" spans="1:6" ht="20.100000000000001" customHeight="1">
      <c r="A54" s="1285">
        <v>3</v>
      </c>
      <c r="B54" s="1287" t="s">
        <v>379</v>
      </c>
      <c r="C54" s="1287"/>
      <c r="D54" s="1288"/>
      <c r="E54" s="1289"/>
      <c r="F54" s="1290"/>
    </row>
    <row r="55" spans="1:6" ht="20.100000000000001" customHeight="1">
      <c r="A55" s="1285"/>
      <c r="B55" s="1292" t="s">
        <v>375</v>
      </c>
      <c r="C55" s="1292"/>
      <c r="D55" s="1293"/>
      <c r="E55" s="1294"/>
      <c r="F55" s="1295"/>
    </row>
    <row r="56" spans="1:6" ht="20.100000000000001" customHeight="1">
      <c r="A56" s="1285"/>
      <c r="B56" s="1296" t="s">
        <v>376</v>
      </c>
      <c r="C56" s="1296"/>
      <c r="D56" s="1297"/>
      <c r="E56" s="1294"/>
      <c r="F56" s="1295"/>
    </row>
    <row r="57" spans="1:6" ht="20.100000000000001" customHeight="1">
      <c r="A57" s="1285">
        <v>4</v>
      </c>
      <c r="B57" s="1287" t="s">
        <v>381</v>
      </c>
      <c r="C57" s="1287"/>
      <c r="D57" s="1288"/>
      <c r="E57" s="1289"/>
      <c r="F57" s="1290"/>
    </row>
    <row r="58" spans="1:6" ht="20.100000000000001" customHeight="1">
      <c r="A58" s="1285"/>
      <c r="B58" s="1292" t="s">
        <v>375</v>
      </c>
      <c r="C58" s="1292"/>
      <c r="D58" s="1293"/>
      <c r="E58" s="1294"/>
      <c r="F58" s="1295"/>
    </row>
    <row r="59" spans="1:6" ht="20.100000000000001" customHeight="1">
      <c r="A59" s="1285"/>
      <c r="B59" s="1296" t="s">
        <v>376</v>
      </c>
      <c r="C59" s="1296"/>
      <c r="D59" s="1297"/>
      <c r="E59" s="1294"/>
      <c r="F59" s="1295"/>
    </row>
    <row r="60" spans="1:6" ht="20.100000000000001" customHeight="1">
      <c r="A60" s="1285">
        <v>5</v>
      </c>
      <c r="B60" s="1287" t="s">
        <v>979</v>
      </c>
      <c r="C60" s="1287"/>
      <c r="D60" s="1288"/>
      <c r="E60" s="1289"/>
      <c r="F60" s="1290"/>
    </row>
    <row r="61" spans="1:6" ht="20.100000000000001" customHeight="1">
      <c r="A61" s="1285"/>
      <c r="B61" s="1292" t="s">
        <v>375</v>
      </c>
      <c r="C61" s="1292"/>
      <c r="D61" s="1293"/>
      <c r="E61" s="1294"/>
      <c r="F61" s="1295"/>
    </row>
    <row r="62" spans="1:6" ht="20.100000000000001" customHeight="1">
      <c r="A62" s="1285"/>
      <c r="B62" s="1296" t="s">
        <v>376</v>
      </c>
      <c r="C62" s="1296"/>
      <c r="D62" s="1297"/>
      <c r="E62" s="1294"/>
      <c r="F62" s="1295"/>
    </row>
    <row r="63" spans="1:6" ht="20.100000000000001" customHeight="1">
      <c r="A63" s="1285">
        <v>6</v>
      </c>
      <c r="B63" s="1286" t="s">
        <v>980</v>
      </c>
      <c r="C63" s="1287"/>
      <c r="D63" s="1288"/>
      <c r="E63" s="1289"/>
      <c r="F63" s="1290"/>
    </row>
    <row r="64" spans="1:6" ht="20.100000000000001" customHeight="1">
      <c r="A64" s="1285"/>
      <c r="B64" s="1291" t="s">
        <v>375</v>
      </c>
      <c r="C64" s="1292"/>
      <c r="D64" s="1293"/>
      <c r="E64" s="1294"/>
      <c r="F64" s="1295"/>
    </row>
    <row r="65" spans="1:6" ht="20.100000000000001" customHeight="1">
      <c r="A65" s="1285"/>
      <c r="B65" s="1291" t="s">
        <v>376</v>
      </c>
      <c r="C65" s="1292"/>
      <c r="D65" s="1293"/>
      <c r="E65" s="1294"/>
      <c r="F65" s="1295"/>
    </row>
    <row r="66" spans="1:6" ht="20.100000000000001" customHeight="1">
      <c r="A66" s="907"/>
      <c r="B66" s="1284" t="str">
        <f>IF(OR(E65&gt;52),"You are exceeding the completion schedule specified in the bidding documents.","")</f>
        <v/>
      </c>
      <c r="C66" s="1284"/>
      <c r="D66" s="1284"/>
      <c r="E66" s="1284"/>
      <c r="F66" s="1284"/>
    </row>
    <row r="67" spans="1:6" s="906" customFormat="1" ht="39" customHeight="1">
      <c r="A67" s="902" t="s">
        <v>981</v>
      </c>
      <c r="B67" s="903" t="s">
        <v>982</v>
      </c>
      <c r="C67" s="904"/>
      <c r="D67" s="904"/>
      <c r="E67" s="905"/>
      <c r="F67" s="905"/>
    </row>
    <row r="68" spans="1:6" ht="20.100000000000001" customHeight="1">
      <c r="A68" s="1285">
        <v>1</v>
      </c>
      <c r="B68" s="1287" t="s">
        <v>978</v>
      </c>
      <c r="C68" s="1287"/>
      <c r="D68" s="1288"/>
      <c r="E68" s="1289"/>
      <c r="F68" s="1290"/>
    </row>
    <row r="69" spans="1:6" ht="20.100000000000001" customHeight="1">
      <c r="A69" s="1285"/>
      <c r="B69" s="1292" t="s">
        <v>375</v>
      </c>
      <c r="C69" s="1292"/>
      <c r="D69" s="1293"/>
      <c r="E69" s="1294"/>
      <c r="F69" s="1295"/>
    </row>
    <row r="70" spans="1:6" ht="20.100000000000001" customHeight="1">
      <c r="A70" s="1285"/>
      <c r="B70" s="1296" t="s">
        <v>376</v>
      </c>
      <c r="C70" s="1296"/>
      <c r="D70" s="1297"/>
      <c r="E70" s="1294"/>
      <c r="F70" s="1295"/>
    </row>
    <row r="71" spans="1:6" ht="20.100000000000001" customHeight="1">
      <c r="A71" s="1285">
        <v>2</v>
      </c>
      <c r="B71" s="1287" t="s">
        <v>379</v>
      </c>
      <c r="C71" s="1287"/>
      <c r="D71" s="1288"/>
      <c r="E71" s="1289"/>
      <c r="F71" s="1290"/>
    </row>
    <row r="72" spans="1:6" ht="20.100000000000001" customHeight="1">
      <c r="A72" s="1285"/>
      <c r="B72" s="1292" t="s">
        <v>375</v>
      </c>
      <c r="C72" s="1292"/>
      <c r="D72" s="1293"/>
      <c r="E72" s="1294"/>
      <c r="F72" s="1295"/>
    </row>
    <row r="73" spans="1:6" ht="20.100000000000001" customHeight="1">
      <c r="A73" s="1285"/>
      <c r="B73" s="1296" t="s">
        <v>376</v>
      </c>
      <c r="C73" s="1296"/>
      <c r="D73" s="1297"/>
      <c r="E73" s="1294"/>
      <c r="F73" s="1295"/>
    </row>
    <row r="74" spans="1:6" ht="20.100000000000001" customHeight="1">
      <c r="A74" s="1285">
        <v>3</v>
      </c>
      <c r="B74" s="1287" t="s">
        <v>381</v>
      </c>
      <c r="C74" s="1287"/>
      <c r="D74" s="1288"/>
      <c r="E74" s="1289"/>
      <c r="F74" s="1290"/>
    </row>
    <row r="75" spans="1:6" ht="20.100000000000001" customHeight="1">
      <c r="A75" s="1285"/>
      <c r="B75" s="1292" t="s">
        <v>375</v>
      </c>
      <c r="C75" s="1292"/>
      <c r="D75" s="1293"/>
      <c r="E75" s="1294"/>
      <c r="F75" s="1295"/>
    </row>
    <row r="76" spans="1:6" ht="20.100000000000001" customHeight="1">
      <c r="A76" s="1285"/>
      <c r="B76" s="1296" t="s">
        <v>376</v>
      </c>
      <c r="C76" s="1296"/>
      <c r="D76" s="1297"/>
      <c r="E76" s="1294"/>
      <c r="F76" s="1295"/>
    </row>
    <row r="77" spans="1:6" ht="20.100000000000001" customHeight="1">
      <c r="A77" s="1285">
        <v>4</v>
      </c>
      <c r="B77" s="1287" t="s">
        <v>979</v>
      </c>
      <c r="C77" s="1287"/>
      <c r="D77" s="1288"/>
      <c r="E77" s="1289"/>
      <c r="F77" s="1290"/>
    </row>
    <row r="78" spans="1:6" ht="20.100000000000001" customHeight="1">
      <c r="A78" s="1285"/>
      <c r="B78" s="1292" t="s">
        <v>375</v>
      </c>
      <c r="C78" s="1292"/>
      <c r="D78" s="1293"/>
      <c r="E78" s="1294"/>
      <c r="F78" s="1295"/>
    </row>
    <row r="79" spans="1:6" ht="20.100000000000001" customHeight="1">
      <c r="A79" s="1285"/>
      <c r="B79" s="1296" t="s">
        <v>376</v>
      </c>
      <c r="C79" s="1296"/>
      <c r="D79" s="1297"/>
      <c r="E79" s="1294"/>
      <c r="F79" s="1295"/>
    </row>
    <row r="80" spans="1:6" ht="20.100000000000001" customHeight="1">
      <c r="A80" s="1285">
        <v>5</v>
      </c>
      <c r="B80" s="1286" t="s">
        <v>980</v>
      </c>
      <c r="C80" s="1287"/>
      <c r="D80" s="1288"/>
      <c r="E80" s="1289"/>
      <c r="F80" s="1290"/>
    </row>
    <row r="81" spans="1:8" ht="20.100000000000001" customHeight="1">
      <c r="A81" s="1285"/>
      <c r="B81" s="1291" t="s">
        <v>375</v>
      </c>
      <c r="C81" s="1292"/>
      <c r="D81" s="1293"/>
      <c r="E81" s="1294"/>
      <c r="F81" s="1295"/>
    </row>
    <row r="82" spans="1:8" ht="20.100000000000001" customHeight="1">
      <c r="A82" s="1285"/>
      <c r="B82" s="1291" t="s">
        <v>376</v>
      </c>
      <c r="C82" s="1292"/>
      <c r="D82" s="1293"/>
      <c r="E82" s="1294"/>
      <c r="F82" s="1295"/>
    </row>
    <row r="83" spans="1:8" s="862" customFormat="1" ht="18" customHeight="1">
      <c r="A83" s="859" t="str">
        <f>IF(OR(E42&gt;156),"You are exceeding the completion schedule specified in the bidding documents.","")</f>
        <v/>
      </c>
      <c r="B83" s="860"/>
      <c r="C83" s="860"/>
      <c r="D83" s="860"/>
      <c r="E83" s="860"/>
      <c r="F83" s="860"/>
      <c r="G83" s="861"/>
      <c r="H83" s="861"/>
    </row>
    <row r="84" spans="1:8" ht="18" customHeight="1">
      <c r="A84" s="472"/>
      <c r="B84" s="472"/>
      <c r="C84" s="472"/>
      <c r="D84" s="472"/>
    </row>
    <row r="85" spans="1:8" ht="29.25" customHeight="1">
      <c r="A85" s="37" t="s">
        <v>7</v>
      </c>
      <c r="B85" s="66" t="str">
        <f>'Attach 3(JV)'!B24</f>
        <v>--</v>
      </c>
      <c r="D85" s="38"/>
      <c r="E85" s="38" t="s">
        <v>5</v>
      </c>
      <c r="F85" s="40" t="str">
        <f>'Attach 3(JV)'!E24</f>
        <v/>
      </c>
    </row>
    <row r="86" spans="1:8" ht="22.5" customHeight="1">
      <c r="A86" s="37" t="s">
        <v>8</v>
      </c>
      <c r="B86" s="266" t="str">
        <f>'Attach 3(JV)'!B25</f>
        <v/>
      </c>
      <c r="D86" s="38"/>
      <c r="E86" s="38" t="s">
        <v>6</v>
      </c>
      <c r="F86" s="40" t="str">
        <f>'Attach 3(JV)'!E25</f>
        <v/>
      </c>
    </row>
    <row r="87" spans="1:8" ht="8.25" customHeight="1">
      <c r="D87" s="38"/>
    </row>
    <row r="88" spans="1:8" ht="12" customHeight="1">
      <c r="A88" s="39"/>
    </row>
    <row r="89" spans="1:8" ht="61.5" customHeight="1">
      <c r="A89" s="47" t="s">
        <v>387</v>
      </c>
      <c r="B89" s="1307" t="s">
        <v>386</v>
      </c>
      <c r="C89" s="1307"/>
      <c r="D89" s="1307"/>
    </row>
    <row r="90" spans="1:8" ht="20.100000000000001" customHeight="1"/>
  </sheetData>
  <sheetProtection password="CFB5" sheet="1" formatColumns="0" formatRows="0" selectLockedCells="1"/>
  <customSheetViews>
    <customSheetView guid="{905D51A0-3EB6-4E99-B277-C6036291BBFE}" showPageBreaks="1" showGridLines="0" fitToPage="1" printArea="1" hiddenRows="1" view="pageBreakPreview" topLeftCell="A9">
      <selection activeCell="E22" sqref="E22:F22"/>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9"/>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0"/>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1"/>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3"/>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7"/>
      <headerFooter alignWithMargins="0">
        <oddFooter>&amp;R&amp;"Book Antiqua,Bold"&amp;8 Page &amp;P of &amp;N</oddFooter>
      </headerFooter>
    </customSheetView>
  </customSheetViews>
  <mergeCells count="148">
    <mergeCell ref="E42:F42"/>
    <mergeCell ref="B28:D28"/>
    <mergeCell ref="B29:D29"/>
    <mergeCell ref="B41:D41"/>
    <mergeCell ref="A40:A42"/>
    <mergeCell ref="A27:A29"/>
    <mergeCell ref="B36:D36"/>
    <mergeCell ref="B38:D38"/>
    <mergeCell ref="B37:D37"/>
    <mergeCell ref="B27:D27"/>
    <mergeCell ref="B30:D30"/>
    <mergeCell ref="A30:A32"/>
    <mergeCell ref="E41:F41"/>
    <mergeCell ref="E33:F33"/>
    <mergeCell ref="E31:F31"/>
    <mergeCell ref="E30:F30"/>
    <mergeCell ref="E32:F32"/>
    <mergeCell ref="E34:F34"/>
    <mergeCell ref="E37:F37"/>
    <mergeCell ref="E40:F40"/>
    <mergeCell ref="E35:F35"/>
    <mergeCell ref="E36:F36"/>
    <mergeCell ref="E38:F38"/>
    <mergeCell ref="E39:F39"/>
    <mergeCell ref="A1:D1"/>
    <mergeCell ref="B9:D9"/>
    <mergeCell ref="A8:D8"/>
    <mergeCell ref="B12:D12"/>
    <mergeCell ref="B10:D10"/>
    <mergeCell ref="B11:D11"/>
    <mergeCell ref="B89:D89"/>
    <mergeCell ref="A18:A19"/>
    <mergeCell ref="A34:A36"/>
    <mergeCell ref="B32:D32"/>
    <mergeCell ref="B39:D39"/>
    <mergeCell ref="B33:D33"/>
    <mergeCell ref="B22:D22"/>
    <mergeCell ref="B31:D31"/>
    <mergeCell ref="B34:D34"/>
    <mergeCell ref="B26:D26"/>
    <mergeCell ref="B42:D42"/>
    <mergeCell ref="A37:A39"/>
    <mergeCell ref="B40:D40"/>
    <mergeCell ref="B35:D35"/>
    <mergeCell ref="B18:D19"/>
    <mergeCell ref="B24:D24"/>
    <mergeCell ref="A3:F3"/>
    <mergeCell ref="A5:F5"/>
    <mergeCell ref="A16:F16"/>
    <mergeCell ref="A24:A26"/>
    <mergeCell ref="B21:D21"/>
    <mergeCell ref="A21:A23"/>
    <mergeCell ref="B23:D23"/>
    <mergeCell ref="E22:F22"/>
    <mergeCell ref="E23:F23"/>
    <mergeCell ref="E25:F25"/>
    <mergeCell ref="E26:F26"/>
    <mergeCell ref="E21:F21"/>
    <mergeCell ref="E18:F19"/>
    <mergeCell ref="E24:F24"/>
    <mergeCell ref="B20:F20"/>
    <mergeCell ref="B25:D25"/>
    <mergeCell ref="A48:A50"/>
    <mergeCell ref="B48:D48"/>
    <mergeCell ref="E48:F48"/>
    <mergeCell ref="B49:D49"/>
    <mergeCell ref="E49:F49"/>
    <mergeCell ref="B50:D50"/>
    <mergeCell ref="E50:F50"/>
    <mergeCell ref="A45:A47"/>
    <mergeCell ref="B45:D45"/>
    <mergeCell ref="E45:F45"/>
    <mergeCell ref="B46:D46"/>
    <mergeCell ref="E46:F46"/>
    <mergeCell ref="B47:D47"/>
    <mergeCell ref="E47:F47"/>
    <mergeCell ref="E54:F54"/>
    <mergeCell ref="B55:D55"/>
    <mergeCell ref="E55:F55"/>
    <mergeCell ref="B56:D56"/>
    <mergeCell ref="E56:F56"/>
    <mergeCell ref="A51:A53"/>
    <mergeCell ref="B51:D51"/>
    <mergeCell ref="B52:D52"/>
    <mergeCell ref="B53:D53"/>
    <mergeCell ref="A54:A56"/>
    <mergeCell ref="B54:D54"/>
    <mergeCell ref="E51:F51"/>
    <mergeCell ref="E52:F52"/>
    <mergeCell ref="E53:F53"/>
    <mergeCell ref="A57:A59"/>
    <mergeCell ref="B57:D57"/>
    <mergeCell ref="E57:F57"/>
    <mergeCell ref="B58:D58"/>
    <mergeCell ref="E58:F58"/>
    <mergeCell ref="B59:D59"/>
    <mergeCell ref="E59:F59"/>
    <mergeCell ref="B71:D71"/>
    <mergeCell ref="E71:F71"/>
    <mergeCell ref="A63:A65"/>
    <mergeCell ref="B63:D63"/>
    <mergeCell ref="E63:F63"/>
    <mergeCell ref="B64:D64"/>
    <mergeCell ref="E64:F64"/>
    <mergeCell ref="B65:D65"/>
    <mergeCell ref="E65:F65"/>
    <mergeCell ref="A60:A62"/>
    <mergeCell ref="B60:D60"/>
    <mergeCell ref="E60:F60"/>
    <mergeCell ref="B61:D61"/>
    <mergeCell ref="E61:F61"/>
    <mergeCell ref="B62:D62"/>
    <mergeCell ref="E62:F62"/>
    <mergeCell ref="B72:D72"/>
    <mergeCell ref="E72:F72"/>
    <mergeCell ref="B73:D73"/>
    <mergeCell ref="E73:F73"/>
    <mergeCell ref="A68:A70"/>
    <mergeCell ref="B68:D68"/>
    <mergeCell ref="E68:F68"/>
    <mergeCell ref="B69:D69"/>
    <mergeCell ref="E69:F69"/>
    <mergeCell ref="B70:D70"/>
    <mergeCell ref="E70:F70"/>
    <mergeCell ref="B43:F43"/>
    <mergeCell ref="B66:F66"/>
    <mergeCell ref="A80:A82"/>
    <mergeCell ref="B80:D80"/>
    <mergeCell ref="E80:F80"/>
    <mergeCell ref="B81:D81"/>
    <mergeCell ref="E81:F81"/>
    <mergeCell ref="B82:D82"/>
    <mergeCell ref="E82:F82"/>
    <mergeCell ref="A77:A79"/>
    <mergeCell ref="B77:D77"/>
    <mergeCell ref="E77:F77"/>
    <mergeCell ref="B78:D78"/>
    <mergeCell ref="E78:F78"/>
    <mergeCell ref="B79:D79"/>
    <mergeCell ref="E79:F79"/>
    <mergeCell ref="A74:A76"/>
    <mergeCell ref="B74:D74"/>
    <mergeCell ref="E74:F74"/>
    <mergeCell ref="B75:D75"/>
    <mergeCell ref="E75:F75"/>
    <mergeCell ref="B76:D76"/>
    <mergeCell ref="E76:F76"/>
    <mergeCell ref="A71:A73"/>
  </mergeCells>
  <phoneticPr fontId="7" type="noConversion"/>
  <dataValidations count="2">
    <dataValidation type="decimal" allowBlank="1" showInputMessage="1" showErrorMessage="1" error="Enter period in numeric figure only !" sqref="E27:F27 E24:E26 E22 E44 E46 E30:E42 E48:E65 E83 E80 E77 E74 E71 E67:E68">
      <formula1>0</formula1>
      <formula2>100</formula2>
    </dataValidation>
    <dataValidation type="decimal" allowBlank="1" showInputMessage="1" showErrorMessage="1" error="Enter period in numeric figure only !" sqref="E81:F82 E78:F79 E75:F76 E72:F73 E69:F70">
      <formula1>0</formula1>
      <formula2>156</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pageSetUpPr fitToPage="1"/>
  </sheetPr>
  <dimension ref="A1:J27"/>
  <sheetViews>
    <sheetView showGridLines="0" view="pageBreakPreview" zoomScale="115" zoomScaleSheetLayoutView="115" workbookViewId="0">
      <selection activeCell="D23" sqref="D23"/>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33" customFormat="1" ht="22.5" customHeight="1">
      <c r="A1" s="1236" t="str">
        <f>'Attach 3(JV)'!A1</f>
        <v>Specification No. :CC/NT/W-CIVIL/DOM/A06/23/00358</v>
      </c>
      <c r="B1" s="1236"/>
      <c r="C1" s="1236"/>
      <c r="D1" s="1236"/>
      <c r="E1" s="631"/>
      <c r="F1" s="630" t="str">
        <f>"Attachment-10 " &amp; 'Attach 3(JV)'!AT1</f>
        <v xml:space="preserve">Attachment-10 </v>
      </c>
      <c r="G1" s="632"/>
      <c r="H1" s="632"/>
    </row>
    <row r="3" spans="1:10" ht="77.2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1318"/>
      <c r="G3" s="9"/>
      <c r="H3" s="3"/>
    </row>
    <row r="4" spans="1:10" ht="20.100000000000001" customHeight="1">
      <c r="A4" s="5"/>
      <c r="H4" s="10"/>
      <c r="I4" s="11"/>
    </row>
    <row r="5" spans="1:10" ht="20.100000000000001" customHeight="1">
      <c r="A5" s="1321" t="s">
        <v>385</v>
      </c>
      <c r="B5" s="1321"/>
      <c r="C5" s="1321"/>
      <c r="D5" s="1321"/>
      <c r="E5" s="1321"/>
      <c r="F5" s="1321"/>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319" t="str">
        <f>'Attach 3(JV)'!A8</f>
        <v/>
      </c>
      <c r="B8" s="1319"/>
      <c r="C8" s="1319"/>
      <c r="D8" s="1319"/>
      <c r="E8" s="12" t="str">
        <f>'Attach 3(JV)'!E8</f>
        <v>Contract Services</v>
      </c>
      <c r="H8" s="10"/>
      <c r="I8" s="13"/>
    </row>
    <row r="9" spans="1:10" ht="20.100000000000001" customHeight="1">
      <c r="A9" s="14" t="s">
        <v>348</v>
      </c>
      <c r="B9" s="1238">
        <f>'Attach 3(JV)'!B9</f>
        <v>0</v>
      </c>
      <c r="C9" s="1238"/>
      <c r="D9" s="1238"/>
      <c r="E9" s="12" t="str">
        <f>'Attach 3(JV)'!E9</f>
        <v>Power Grid Corporation of India Ltd.,</v>
      </c>
      <c r="H9" s="10"/>
      <c r="I9" s="13"/>
    </row>
    <row r="10" spans="1:10" ht="20.100000000000001" customHeight="1">
      <c r="A10" s="14" t="s">
        <v>350</v>
      </c>
      <c r="B10" s="1238">
        <f>'Attach 3(JV)'!B10</f>
        <v>0</v>
      </c>
      <c r="C10" s="1238"/>
      <c r="D10" s="1238"/>
      <c r="E10" s="12" t="str">
        <f>'Attach 3(JV)'!E10</f>
        <v>"Saudamini", Plot No. 2, Sector 29</v>
      </c>
      <c r="H10" s="10"/>
      <c r="I10" s="359"/>
    </row>
    <row r="11" spans="1:10" ht="20.100000000000001" customHeight="1">
      <c r="B11" s="1238">
        <f>'Attach 3(JV)'!B11</f>
        <v>0</v>
      </c>
      <c r="C11" s="1238"/>
      <c r="D11" s="1238"/>
      <c r="E11" s="12" t="str">
        <f>'Attach 3(JV)'!E11</f>
        <v>Gurgaon (Haryana) - 122001</v>
      </c>
    </row>
    <row r="12" spans="1:10" ht="20.100000000000001" customHeight="1">
      <c r="A12" s="6"/>
      <c r="B12" s="1238">
        <f>'Attach 3(JV)'!B12</f>
        <v>0</v>
      </c>
      <c r="C12" s="1238"/>
      <c r="D12" s="1238"/>
      <c r="E12" s="12"/>
    </row>
    <row r="13" spans="1:10" ht="20.100000000000001" customHeight="1">
      <c r="A13" s="6"/>
    </row>
    <row r="14" spans="1:10" ht="124.5" customHeight="1">
      <c r="A14" s="1320" t="s">
        <v>948</v>
      </c>
      <c r="B14" s="1320"/>
      <c r="C14" s="1320"/>
      <c r="D14" s="1320"/>
      <c r="E14" s="1320"/>
      <c r="F14" s="1320"/>
      <c r="G14" s="2"/>
      <c r="H14" s="2"/>
      <c r="J14" s="644"/>
    </row>
    <row r="15" spans="1:10" ht="20.100000000000001" customHeight="1">
      <c r="A15" s="7"/>
    </row>
    <row r="16" spans="1:10" ht="20.100000000000001" customHeight="1">
      <c r="A16" s="20" t="s">
        <v>30</v>
      </c>
      <c r="B16" s="171" t="str">
        <f>'Attach 3(JV)'!B24</f>
        <v>--</v>
      </c>
      <c r="C16" s="19"/>
      <c r="E16" s="21" t="s">
        <v>5</v>
      </c>
      <c r="F16" s="272" t="str">
        <f>'Attach 3(JV)'!E24</f>
        <v/>
      </c>
    </row>
    <row r="17" spans="1:6" ht="20.100000000000001" customHeight="1">
      <c r="A17" s="20" t="s">
        <v>8</v>
      </c>
      <c r="B17" s="272" t="str">
        <f>'Attach 3(JV)'!B25</f>
        <v/>
      </c>
      <c r="C17" s="19"/>
      <c r="E17" s="21" t="s">
        <v>6</v>
      </c>
      <c r="F17" s="272"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BD2" sheet="1" formatColumns="0" formatRows="0" selectLockedCells="1"/>
  <customSheetViews>
    <customSheetView guid="{905D51A0-3EB6-4E99-B277-C6036291BBFE}" scale="115" showPageBreaks="1" showGridLines="0" fitToPage="1" printArea="1" view="pageBreakPreview">
      <selection activeCell="D23" sqref="D23"/>
      <pageMargins left="0.75" right="0.63" top="0.57999999999999996" bottom="0.6" header="0.34" footer="0.35"/>
      <pageSetup scale="74"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topLeftCell="A14">
      <selection activeCell="J14" sqref="J14"/>
      <pageMargins left="0.75" right="0.63" top="0.57999999999999996" bottom="0.6" header="0.34" footer="0.35"/>
      <pageSetup scale="74" orientation="portrait" r:id="rId2"/>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5"/>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6"/>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7"/>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30"/>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1"/>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2"/>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3"/>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4"/>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pageSetUpPr fitToPage="1"/>
  </sheetPr>
  <dimension ref="A1:Z86"/>
  <sheetViews>
    <sheetView showGridLines="0" view="pageBreakPreview" topLeftCell="A16"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236" t="str">
        <f>'Attach 3(JV)'!A1</f>
        <v>Specification No. :CC/NT/W-CIVIL/DOM/A06/23/00358</v>
      </c>
      <c r="B1" s="1236"/>
      <c r="C1" s="1236"/>
      <c r="D1" s="1324" t="str">
        <f>"Attachment-11 " &amp; 'Attach 3(JV)'!AT1</f>
        <v xml:space="preserve">Attachment-11 </v>
      </c>
      <c r="E1" s="1324"/>
      <c r="F1" s="94"/>
      <c r="G1" s="94"/>
      <c r="H1" s="94"/>
    </row>
    <row r="2" spans="1:26" ht="13.5" customHeight="1">
      <c r="Z2" s="145">
        <f>'Attach 3(JV)'!Z2</f>
        <v>0</v>
      </c>
    </row>
    <row r="3" spans="1:26" ht="75.75" customHeight="1">
      <c r="A3" s="1317" t="str">
        <f>'Attach 3(QR)'!A3</f>
        <v>Package DC-C&amp;ME for Construction &amp; Interiors of Green Field Data Centre Building including Mechanical &amp; Electrical Works under Establishment of Pilot Data Centre at POWERGRID Manesar substation</v>
      </c>
      <c r="B3" s="1318"/>
      <c r="C3" s="1318"/>
      <c r="D3" s="1318"/>
      <c r="E3" s="1318"/>
      <c r="F3" s="27"/>
      <c r="G3" s="28"/>
      <c r="H3" s="27"/>
    </row>
    <row r="4" spans="1:26" ht="19.5" customHeight="1">
      <c r="A4" s="29"/>
      <c r="H4" s="31"/>
      <c r="I4" s="11"/>
    </row>
    <row r="5" spans="1:26" ht="21.75" customHeight="1">
      <c r="A5" s="950" t="s">
        <v>388</v>
      </c>
      <c r="B5" s="950"/>
      <c r="C5" s="950"/>
      <c r="D5" s="950"/>
      <c r="E5" s="950"/>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56" t="str">
        <f>'Attach 3(JV)'!A8</f>
        <v/>
      </c>
      <c r="B8" s="956"/>
      <c r="C8" s="956"/>
      <c r="D8" s="12" t="str">
        <f>'Attach 3(JV)'!E8</f>
        <v>Contract Services</v>
      </c>
      <c r="H8" s="31"/>
      <c r="I8" s="13"/>
    </row>
    <row r="9" spans="1:26" ht="19.5" customHeight="1">
      <c r="A9" s="14" t="s">
        <v>348</v>
      </c>
      <c r="B9" s="1238">
        <f>'Attach 3(JV)'!B9</f>
        <v>0</v>
      </c>
      <c r="C9" s="1238"/>
      <c r="D9" s="12" t="str">
        <f>'Attach 3(JV)'!E9</f>
        <v>Power Grid Corporation of India Ltd.,</v>
      </c>
      <c r="H9" s="31"/>
      <c r="I9" s="13"/>
    </row>
    <row r="10" spans="1:26" ht="19.5" customHeight="1">
      <c r="A10" s="14" t="s">
        <v>350</v>
      </c>
      <c r="B10" s="1238">
        <f>'Attach 3(JV)'!B10</f>
        <v>0</v>
      </c>
      <c r="C10" s="1238"/>
      <c r="D10" s="12" t="str">
        <f>'Attach 3(JV)'!E10</f>
        <v>"Saudamini", Plot No. 2, Sector 29</v>
      </c>
      <c r="H10" s="31"/>
      <c r="I10" s="13"/>
    </row>
    <row r="11" spans="1:26" ht="19.5" customHeight="1">
      <c r="B11" s="1238">
        <f>'Attach 3(JV)'!B11</f>
        <v>0</v>
      </c>
      <c r="C11" s="1238"/>
      <c r="D11" s="12" t="str">
        <f>'Attach 3(JV)'!E11</f>
        <v>Gurgaon (Haryana) - 122001</v>
      </c>
    </row>
    <row r="12" spans="1:26" ht="19.5" customHeight="1">
      <c r="A12" s="33"/>
      <c r="B12" s="1238">
        <f>'Attach 3(JV)'!B12</f>
        <v>0</v>
      </c>
      <c r="C12" s="1238"/>
      <c r="D12" s="12"/>
    </row>
    <row r="13" spans="1:26" ht="19.5" customHeight="1">
      <c r="A13" s="30" t="s">
        <v>343</v>
      </c>
      <c r="D13" s="43"/>
    </row>
    <row r="14" spans="1:26" ht="9.9499999999999993" customHeight="1">
      <c r="A14" s="33"/>
    </row>
    <row r="15" spans="1:26" ht="184.5" customHeight="1">
      <c r="A15" s="1323" t="s">
        <v>514</v>
      </c>
      <c r="B15" s="1185"/>
      <c r="C15" s="1185"/>
      <c r="D15" s="1185"/>
      <c r="E15" s="1185"/>
      <c r="F15" s="35"/>
      <c r="G15" s="35"/>
      <c r="H15" s="35"/>
    </row>
    <row r="16" spans="1:26" ht="19.5" customHeight="1">
      <c r="A16" s="33"/>
      <c r="B16" s="33"/>
      <c r="C16" s="33"/>
      <c r="D16" s="33"/>
      <c r="E16" s="33"/>
      <c r="F16" s="35"/>
      <c r="G16" s="35"/>
      <c r="H16" s="35"/>
    </row>
    <row r="17" spans="1:8" s="25" customFormat="1" ht="72" customHeight="1">
      <c r="A17" s="48" t="s">
        <v>346</v>
      </c>
      <c r="B17" s="1283" t="s">
        <v>114</v>
      </c>
      <c r="C17" s="1283"/>
      <c r="D17" s="48" t="s">
        <v>115</v>
      </c>
      <c r="E17" s="48" t="s">
        <v>515</v>
      </c>
      <c r="G17" s="35"/>
      <c r="H17" s="35"/>
    </row>
    <row r="18" spans="1:8" ht="26.1" customHeight="1">
      <c r="A18" s="98">
        <v>1</v>
      </c>
      <c r="B18" s="1322"/>
      <c r="C18" s="1322"/>
      <c r="D18" s="276"/>
      <c r="E18" s="276"/>
      <c r="F18" s="35"/>
      <c r="G18" s="35"/>
      <c r="H18" s="35"/>
    </row>
    <row r="19" spans="1:8" ht="26.1" customHeight="1">
      <c r="A19" s="98">
        <v>2</v>
      </c>
      <c r="B19" s="1322"/>
      <c r="C19" s="1322"/>
      <c r="D19" s="276"/>
      <c r="E19" s="276"/>
      <c r="F19" s="35"/>
      <c r="G19" s="35"/>
      <c r="H19" s="35"/>
    </row>
    <row r="20" spans="1:8" ht="26.1" customHeight="1">
      <c r="A20" s="98">
        <v>3</v>
      </c>
      <c r="B20" s="1322"/>
      <c r="C20" s="1322"/>
      <c r="D20" s="276"/>
      <c r="E20" s="276"/>
      <c r="F20" s="35"/>
      <c r="G20" s="35"/>
      <c r="H20" s="35"/>
    </row>
    <row r="21" spans="1:8" ht="26.1" customHeight="1">
      <c r="A21" s="98">
        <v>4</v>
      </c>
      <c r="B21" s="1322"/>
      <c r="C21" s="1322"/>
      <c r="D21" s="276"/>
      <c r="E21" s="276"/>
      <c r="F21" s="35"/>
      <c r="G21" s="35"/>
      <c r="H21" s="35"/>
    </row>
    <row r="22" spans="1:8" ht="26.1" customHeight="1">
      <c r="A22" s="98">
        <v>5</v>
      </c>
      <c r="B22" s="1322"/>
      <c r="C22" s="1322"/>
      <c r="D22" s="276"/>
      <c r="E22" s="276"/>
      <c r="F22" s="35"/>
      <c r="G22" s="35"/>
      <c r="H22" s="35"/>
    </row>
    <row r="23" spans="1:8" ht="26.1" customHeight="1">
      <c r="A23" s="98">
        <v>6</v>
      </c>
      <c r="B23" s="1322"/>
      <c r="C23" s="1322"/>
      <c r="D23" s="276"/>
      <c r="E23" s="276"/>
      <c r="F23" s="35"/>
      <c r="G23" s="35"/>
      <c r="H23" s="35"/>
    </row>
    <row r="24" spans="1:8" ht="26.1" customHeight="1">
      <c r="A24" s="33"/>
      <c r="B24" s="33"/>
      <c r="C24" s="33"/>
      <c r="D24" s="33"/>
      <c r="E24" s="33"/>
      <c r="F24" s="35"/>
      <c r="G24" s="35"/>
      <c r="H24" s="35"/>
    </row>
    <row r="25" spans="1:8" ht="84.75" customHeight="1">
      <c r="A25" s="1323" t="s">
        <v>516</v>
      </c>
      <c r="B25" s="1185"/>
      <c r="C25" s="1185"/>
      <c r="D25" s="1185"/>
      <c r="E25" s="1185"/>
    </row>
    <row r="26" spans="1:8" ht="149.25" customHeight="1">
      <c r="A26" s="1323" t="s">
        <v>517</v>
      </c>
      <c r="B26" s="1185"/>
      <c r="C26" s="1185"/>
      <c r="D26" s="1185"/>
      <c r="E26" s="1185"/>
    </row>
    <row r="27" spans="1:8" ht="26.1" customHeight="1">
      <c r="A27" s="37" t="s">
        <v>7</v>
      </c>
      <c r="B27" s="66" t="str">
        <f>'Attach 3(JV)'!B24</f>
        <v>--</v>
      </c>
      <c r="D27" s="38" t="s">
        <v>5</v>
      </c>
      <c r="E27" s="266" t="str">
        <f>'Attach 3(JV)'!E24</f>
        <v/>
      </c>
    </row>
    <row r="28" spans="1:8" ht="26.1" customHeight="1">
      <c r="A28" s="37" t="s">
        <v>8</v>
      </c>
      <c r="B28" s="266" t="str">
        <f>'Attach 3(JV)'!B25</f>
        <v/>
      </c>
      <c r="D28" s="38" t="s">
        <v>6</v>
      </c>
      <c r="E28" s="266" t="str">
        <f>'Attach 3(JV)'!E25</f>
        <v/>
      </c>
    </row>
    <row r="29" spans="1:8" ht="230.25" customHeight="1">
      <c r="A29" s="951" t="s">
        <v>518</v>
      </c>
      <c r="B29" s="951"/>
      <c r="C29" s="951"/>
      <c r="D29" s="951"/>
      <c r="E29" s="951"/>
    </row>
    <row r="30" spans="1:8" ht="20.100000000000001" customHeight="1">
      <c r="A30" s="22" t="str">
        <f>A1</f>
        <v>Specification No. :CC/NT/W-CIVIL/DOM/A06/23/00358</v>
      </c>
      <c r="B30" s="23"/>
      <c r="C30" s="23"/>
      <c r="D30" s="23"/>
      <c r="E30" s="24" t="str">
        <f>D1</f>
        <v xml:space="preserve">Attachment-11 </v>
      </c>
    </row>
    <row r="31" spans="1:8" ht="19.5" customHeight="1"/>
    <row r="32" spans="1:8" ht="48" customHeight="1">
      <c r="A32" s="1326" t="str">
        <f>A3</f>
        <v>Package DC-C&amp;ME for Construction &amp; Interiors of Green Field Data Centre Building including Mechanical &amp; Electrical Works under Establishment of Pilot Data Centre at POWERGRID Manesar substation</v>
      </c>
      <c r="B32" s="1326"/>
      <c r="C32" s="1326"/>
      <c r="D32" s="1326"/>
      <c r="E32" s="1326"/>
    </row>
    <row r="33" spans="1:5" ht="19.5" customHeight="1">
      <c r="A33" s="29"/>
    </row>
    <row r="34" spans="1:5" ht="19.5" customHeight="1">
      <c r="A34" s="1281" t="s">
        <v>388</v>
      </c>
      <c r="B34" s="1281"/>
      <c r="C34" s="1281"/>
      <c r="D34" s="1281"/>
      <c r="E34" s="1281"/>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348</v>
      </c>
      <c r="B38" s="1238" t="str">
        <f>'Attach 3(JV)'!B17:D17</f>
        <v>Ram Lal</v>
      </c>
      <c r="C38" s="1238"/>
      <c r="D38" s="12" t="str">
        <f>D9</f>
        <v>Power Grid Corporation of India Ltd.,</v>
      </c>
    </row>
    <row r="39" spans="1:5" ht="19.5" customHeight="1">
      <c r="A39" s="14" t="s">
        <v>350</v>
      </c>
      <c r="B39" s="1238" t="str">
        <f>'Attach 3(JV)'!B18:D18</f>
        <v>G5</v>
      </c>
      <c r="C39" s="1238"/>
      <c r="D39" s="12" t="str">
        <f>D10</f>
        <v>"Saudamini", Plot No. 2, Sector 29</v>
      </c>
    </row>
    <row r="40" spans="1:5" ht="19.5" customHeight="1">
      <c r="B40" s="1238" t="str">
        <f>'Attach 3(JV)'!B19:D19</f>
        <v>Gurgaon</v>
      </c>
      <c r="C40" s="1238"/>
      <c r="D40" s="12" t="str">
        <f>D11</f>
        <v>Gurgaon (Haryana) - 122001</v>
      </c>
    </row>
    <row r="41" spans="1:5" ht="19.5" customHeight="1">
      <c r="A41" s="33"/>
      <c r="B41" s="1238" t="str">
        <f>'Attach 3(JV)'!B20:D20</f>
        <v/>
      </c>
      <c r="C41" s="1238"/>
      <c r="D41" s="12"/>
    </row>
    <row r="42" spans="1:5" ht="19.5" customHeight="1">
      <c r="A42" s="30" t="s">
        <v>343</v>
      </c>
      <c r="D42" s="43"/>
    </row>
    <row r="43" spans="1:5" ht="19.5" customHeight="1">
      <c r="A43" s="33"/>
    </row>
    <row r="44" spans="1:5" ht="33.75" customHeight="1">
      <c r="A44" s="1185" t="s">
        <v>389</v>
      </c>
      <c r="B44" s="1185"/>
      <c r="C44" s="1185"/>
      <c r="D44" s="1185"/>
      <c r="E44" s="1185"/>
    </row>
    <row r="45" spans="1:5" ht="19.5" customHeight="1">
      <c r="A45" s="33"/>
      <c r="B45" s="33"/>
      <c r="C45" s="33"/>
      <c r="D45" s="33"/>
      <c r="E45" s="33"/>
    </row>
    <row r="46" spans="1:5" ht="72" customHeight="1">
      <c r="A46" s="48" t="s">
        <v>346</v>
      </c>
      <c r="B46" s="1283" t="s">
        <v>114</v>
      </c>
      <c r="C46" s="1283"/>
      <c r="D46" s="48" t="s">
        <v>115</v>
      </c>
      <c r="E46" s="48" t="s">
        <v>116</v>
      </c>
    </row>
    <row r="47" spans="1:5" ht="25.5" customHeight="1">
      <c r="A47" s="98">
        <v>1</v>
      </c>
      <c r="B47" s="1325"/>
      <c r="C47" s="1325"/>
      <c r="D47" s="280"/>
      <c r="E47" s="280"/>
    </row>
    <row r="48" spans="1:5" ht="25.5" customHeight="1">
      <c r="A48" s="98">
        <v>2</v>
      </c>
      <c r="B48" s="1325"/>
      <c r="C48" s="1325"/>
      <c r="D48" s="280"/>
      <c r="E48" s="280"/>
    </row>
    <row r="49" spans="1:5" ht="25.5" customHeight="1">
      <c r="A49" s="98">
        <v>3</v>
      </c>
      <c r="B49" s="1325"/>
      <c r="C49" s="1325"/>
      <c r="D49" s="280"/>
      <c r="E49" s="280"/>
    </row>
    <row r="50" spans="1:5" ht="25.5" customHeight="1">
      <c r="A50" s="98">
        <v>4</v>
      </c>
      <c r="B50" s="1325"/>
      <c r="C50" s="1325"/>
      <c r="D50" s="280"/>
      <c r="E50" s="280"/>
    </row>
    <row r="51" spans="1:5" ht="25.5" customHeight="1">
      <c r="A51" s="98">
        <v>5</v>
      </c>
      <c r="B51" s="1325"/>
      <c r="C51" s="1325"/>
      <c r="D51" s="280"/>
      <c r="E51" s="280"/>
    </row>
    <row r="52" spans="1:5" ht="25.5" customHeight="1">
      <c r="A52" s="98">
        <v>6</v>
      </c>
      <c r="B52" s="1325"/>
      <c r="C52" s="1325"/>
      <c r="D52" s="280"/>
      <c r="E52" s="280"/>
    </row>
    <row r="53" spans="1:5" ht="27.95" customHeight="1">
      <c r="A53" s="33"/>
      <c r="B53" s="33"/>
      <c r="C53" s="33"/>
      <c r="D53" s="33"/>
      <c r="E53" s="33"/>
    </row>
    <row r="54" spans="1:5" ht="27.95" customHeight="1">
      <c r="A54" s="187"/>
      <c r="B54" s="187"/>
      <c r="C54" s="187"/>
      <c r="D54" s="187"/>
      <c r="E54" s="187"/>
    </row>
    <row r="55" spans="1:5" ht="27.95" customHeight="1">
      <c r="A55" s="187" t="s">
        <v>7</v>
      </c>
      <c r="B55" s="66" t="str">
        <f>B27</f>
        <v>--</v>
      </c>
      <c r="C55" s="187" t="s">
        <v>5</v>
      </c>
      <c r="D55" s="187" t="str">
        <f>E27</f>
        <v/>
      </c>
      <c r="E55" s="187"/>
    </row>
    <row r="56" spans="1:5" ht="27.95" customHeight="1">
      <c r="A56" s="187" t="s">
        <v>8</v>
      </c>
      <c r="B56" s="187" t="str">
        <f>B28</f>
        <v/>
      </c>
      <c r="C56" s="187" t="s">
        <v>6</v>
      </c>
      <c r="D56" s="187" t="str">
        <f>E28</f>
        <v/>
      </c>
      <c r="E56" s="187"/>
    </row>
    <row r="57" spans="1:5" ht="27.95" customHeight="1">
      <c r="A57" s="187"/>
      <c r="B57" s="187"/>
      <c r="C57" s="187"/>
      <c r="D57" s="187"/>
      <c r="E57" s="187"/>
    </row>
    <row r="58" spans="1:5" ht="19.5" customHeight="1">
      <c r="A58" s="22" t="str">
        <f>A30</f>
        <v>Specification No. :CC/NT/W-CIVIL/DOM/A06/23/00358</v>
      </c>
      <c r="B58" s="23"/>
      <c r="C58" s="23"/>
      <c r="D58" s="23"/>
      <c r="E58" s="24" t="str">
        <f>E30</f>
        <v xml:space="preserve">Attachment-11 </v>
      </c>
    </row>
    <row r="59" spans="1:5" ht="19.5" customHeight="1"/>
    <row r="60" spans="1:5" ht="48" customHeight="1">
      <c r="A60" s="1326" t="str">
        <f>A32</f>
        <v>Package DC-C&amp;ME for Construction &amp; Interiors of Green Field Data Centre Building including Mechanical &amp; Electrical Works under Establishment of Pilot Data Centre at POWERGRID Manesar substation</v>
      </c>
      <c r="B60" s="1326"/>
      <c r="C60" s="1326"/>
      <c r="D60" s="1326"/>
      <c r="E60" s="1326"/>
    </row>
    <row r="61" spans="1:5" ht="19.5" customHeight="1">
      <c r="A61" s="29"/>
    </row>
    <row r="62" spans="1:5" ht="19.5" customHeight="1">
      <c r="A62" s="1281" t="s">
        <v>388</v>
      </c>
      <c r="B62" s="1281"/>
      <c r="C62" s="1281"/>
      <c r="D62" s="1281"/>
      <c r="E62" s="1281"/>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348</v>
      </c>
      <c r="B66" s="1238" t="str">
        <f>'Attach 3(JV)'!E17</f>
        <v/>
      </c>
      <c r="C66" s="1238"/>
      <c r="D66" s="12" t="str">
        <f>D9</f>
        <v>Power Grid Corporation of India Ltd.,</v>
      </c>
    </row>
    <row r="67" spans="1:5" ht="19.5" customHeight="1">
      <c r="A67" s="14" t="s">
        <v>350</v>
      </c>
      <c r="B67" s="1238" t="str">
        <f>'Attach 3(JV)'!E18</f>
        <v/>
      </c>
      <c r="C67" s="1238"/>
      <c r="D67" s="12" t="str">
        <f>D10</f>
        <v>"Saudamini", Plot No. 2, Sector 29</v>
      </c>
    </row>
    <row r="68" spans="1:5" ht="19.5" customHeight="1">
      <c r="B68" s="1238" t="str">
        <f>'Attach 3(JV)'!E19</f>
        <v/>
      </c>
      <c r="C68" s="1238"/>
      <c r="D68" s="12" t="str">
        <f>D11</f>
        <v>Gurgaon (Haryana) - 122001</v>
      </c>
    </row>
    <row r="69" spans="1:5" ht="19.5" customHeight="1">
      <c r="A69" s="33"/>
      <c r="B69" s="1238" t="str">
        <f>'Attach 3(JV)'!E20</f>
        <v/>
      </c>
      <c r="C69" s="1238"/>
      <c r="D69" s="12"/>
    </row>
    <row r="70" spans="1:5" ht="19.5" customHeight="1">
      <c r="A70" s="30" t="s">
        <v>343</v>
      </c>
      <c r="D70" s="43"/>
    </row>
    <row r="71" spans="1:5" ht="19.5" customHeight="1">
      <c r="A71" s="33"/>
    </row>
    <row r="72" spans="1:5" ht="33.75" customHeight="1">
      <c r="A72" s="1185" t="s">
        <v>389</v>
      </c>
      <c r="B72" s="1185"/>
      <c r="C72" s="1185"/>
      <c r="D72" s="1185"/>
      <c r="E72" s="1185"/>
    </row>
    <row r="73" spans="1:5" ht="19.5" customHeight="1">
      <c r="A73" s="33"/>
      <c r="B73" s="33"/>
      <c r="C73" s="33"/>
      <c r="D73" s="33"/>
      <c r="E73" s="33"/>
    </row>
    <row r="74" spans="1:5" ht="72" customHeight="1">
      <c r="A74" s="48" t="s">
        <v>346</v>
      </c>
      <c r="B74" s="1283" t="s">
        <v>114</v>
      </c>
      <c r="C74" s="1283"/>
      <c r="D74" s="48" t="s">
        <v>115</v>
      </c>
      <c r="E74" s="48" t="s">
        <v>116</v>
      </c>
    </row>
    <row r="75" spans="1:5" ht="25.5" customHeight="1">
      <c r="A75" s="98">
        <v>1</v>
      </c>
      <c r="B75" s="1325"/>
      <c r="C75" s="1325"/>
      <c r="D75" s="280"/>
      <c r="E75" s="280"/>
    </row>
    <row r="76" spans="1:5" ht="25.5" customHeight="1">
      <c r="A76" s="98">
        <v>2</v>
      </c>
      <c r="B76" s="1325"/>
      <c r="C76" s="1325"/>
      <c r="D76" s="280"/>
      <c r="E76" s="280"/>
    </row>
    <row r="77" spans="1:5" ht="25.5" customHeight="1">
      <c r="A77" s="98">
        <v>3</v>
      </c>
      <c r="B77" s="1325"/>
      <c r="C77" s="1325"/>
      <c r="D77" s="280"/>
      <c r="E77" s="280"/>
    </row>
    <row r="78" spans="1:5" ht="25.5" customHeight="1">
      <c r="A78" s="98">
        <v>4</v>
      </c>
      <c r="B78" s="1325"/>
      <c r="C78" s="1325"/>
      <c r="D78" s="280"/>
      <c r="E78" s="280"/>
    </row>
    <row r="79" spans="1:5" ht="25.5" customHeight="1">
      <c r="A79" s="98">
        <v>5</v>
      </c>
      <c r="B79" s="1325"/>
      <c r="C79" s="1325"/>
      <c r="D79" s="280"/>
      <c r="E79" s="280"/>
    </row>
    <row r="80" spans="1:5" ht="25.5" customHeight="1">
      <c r="A80" s="98">
        <v>6</v>
      </c>
      <c r="B80" s="1325"/>
      <c r="C80" s="1325"/>
      <c r="D80" s="280"/>
      <c r="E80" s="280"/>
    </row>
    <row r="81" spans="1:5" ht="19.5" customHeight="1">
      <c r="A81" s="33"/>
      <c r="B81" s="33"/>
      <c r="C81" s="33"/>
      <c r="D81" s="33"/>
      <c r="E81" s="33"/>
    </row>
    <row r="82" spans="1:5" ht="24.75" customHeight="1">
      <c r="A82" s="187"/>
      <c r="B82" s="187"/>
      <c r="C82" s="187"/>
      <c r="D82" s="187"/>
      <c r="E82" s="187"/>
    </row>
    <row r="83" spans="1:5" ht="24.75" customHeight="1">
      <c r="A83" s="187" t="s">
        <v>7</v>
      </c>
      <c r="B83" s="66" t="str">
        <f>B55</f>
        <v>--</v>
      </c>
      <c r="C83" s="187" t="s">
        <v>5</v>
      </c>
      <c r="D83" s="187" t="str">
        <f>D55</f>
        <v/>
      </c>
      <c r="E83" s="187"/>
    </row>
    <row r="84" spans="1:5" ht="24.75" customHeight="1">
      <c r="A84" s="187" t="s">
        <v>8</v>
      </c>
      <c r="B84" s="187" t="str">
        <f>B56</f>
        <v/>
      </c>
      <c r="C84" s="187" t="s">
        <v>6</v>
      </c>
      <c r="D84" s="187" t="str">
        <f>D56</f>
        <v/>
      </c>
      <c r="E84" s="187"/>
    </row>
    <row r="85" spans="1:5" ht="24.75" customHeight="1">
      <c r="A85" s="187"/>
      <c r="B85" s="187"/>
      <c r="C85" s="187"/>
      <c r="D85" s="187"/>
      <c r="E85" s="187"/>
    </row>
    <row r="86" spans="1:5" ht="37.5" customHeight="1">
      <c r="A86" s="62"/>
      <c r="B86" s="62"/>
      <c r="C86" s="62"/>
      <c r="D86" s="62"/>
      <c r="E86" s="62"/>
    </row>
  </sheetData>
  <sheetProtection password="CBD2" sheet="1" objects="1" scenarios="1" formatColumns="0" formatRows="0" selectLockedCells="1"/>
  <customSheetViews>
    <customSheetView guid="{905D51A0-3EB6-4E99-B277-C6036291BBFE}" scale="115" showPageBreaks="1" showGridLines="0" fitToPage="1" printArea="1" view="pageBreakPreview" topLeftCell="A16">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topLeftCell="A7">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3"/>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3" priority="1" stopIfTrue="1">
      <formula>$Z$2&lt;1</formula>
    </cfRule>
  </conditionalFormatting>
  <conditionalFormatting sqref="A58:E81">
    <cfRule type="expression" dxfId="12" priority="2" stopIfTrue="1">
      <formula>$Z$2&lt;2</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28"/>
  <sheetViews>
    <sheetView showGridLines="0" showZeros="0" view="pageBreakPreview" topLeftCell="A9" zoomScale="90" zoomScaleNormal="100" zoomScaleSheetLayoutView="90" workbookViewId="0">
      <selection activeCell="I20" sqref="I20"/>
    </sheetView>
  </sheetViews>
  <sheetFormatPr defaultColWidth="9.140625" defaultRowHeight="16.5"/>
  <cols>
    <col min="1" max="1" width="15.28515625" style="308" customWidth="1"/>
    <col min="2" max="2" width="26.5703125" style="308" customWidth="1"/>
    <col min="3" max="3" width="35.140625" style="308" customWidth="1"/>
    <col min="4" max="4" width="33.5703125" style="308" customWidth="1"/>
    <col min="5" max="5" width="34.28515625" style="308" customWidth="1"/>
    <col min="6" max="6" width="16.140625" style="308" customWidth="1"/>
    <col min="7" max="7" width="21.42578125" style="455" customWidth="1"/>
    <col min="8" max="8" width="13.5703125" style="455" customWidth="1"/>
    <col min="9" max="16384" width="9.140625" style="455"/>
  </cols>
  <sheetData>
    <row r="1" spans="1:7" s="641" customFormat="1" ht="20.25" customHeight="1">
      <c r="A1" s="637" t="str">
        <f>'Attach 3(JV)'!A1</f>
        <v>Specification No. :CC/NT/W-CIVIL/DOM/A06/23/00358</v>
      </c>
      <c r="B1" s="638"/>
      <c r="C1" s="638"/>
      <c r="D1" s="638"/>
      <c r="E1" s="639" t="s">
        <v>540</v>
      </c>
      <c r="F1" s="640"/>
    </row>
    <row r="3" spans="1:7" ht="73.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456"/>
    </row>
    <row r="4" spans="1:7" ht="1.5" hidden="1" customHeight="1">
      <c r="A4" s="312"/>
      <c r="F4" s="31"/>
      <c r="G4" s="11"/>
    </row>
    <row r="5" spans="1:7" ht="20.100000000000001" customHeight="1">
      <c r="A5" s="1340" t="s">
        <v>390</v>
      </c>
      <c r="B5" s="1340"/>
      <c r="C5" s="1340"/>
      <c r="D5" s="1340"/>
      <c r="E5" s="1340"/>
      <c r="F5" s="31"/>
      <c r="G5" s="13"/>
    </row>
    <row r="6" spans="1:7" ht="20.100000000000001" customHeight="1">
      <c r="A6" s="314"/>
      <c r="F6" s="31"/>
      <c r="G6" s="13"/>
    </row>
    <row r="7" spans="1:7" ht="20.100000000000001" customHeight="1">
      <c r="A7" s="331" t="str">
        <f>'[17]Attach 3 (JV)'!A5</f>
        <v>Bidder’s Name and Address (Sole Bidder) :</v>
      </c>
      <c r="D7" s="457" t="str">
        <f>'[17]Attach 3 (JV)'!F5</f>
        <v>To:</v>
      </c>
      <c r="F7" s="31"/>
      <c r="G7" s="13"/>
    </row>
    <row r="8" spans="1:7" ht="36" customHeight="1">
      <c r="A8" s="1341" t="str">
        <f>'Attach 3(JV)'!A8</f>
        <v/>
      </c>
      <c r="B8" s="1341"/>
      <c r="C8" s="1341"/>
      <c r="D8" s="458" t="str">
        <f>'[17]Attach 3 (JV)'!F6</f>
        <v>Contract Services</v>
      </c>
      <c r="F8" s="31"/>
      <c r="G8" s="13"/>
    </row>
    <row r="9" spans="1:7">
      <c r="A9" s="14" t="s">
        <v>348</v>
      </c>
      <c r="B9" s="1342">
        <f>'Attach 3(JV)'!B9</f>
        <v>0</v>
      </c>
      <c r="C9" s="1342"/>
      <c r="D9" s="458" t="str">
        <f>'[17]Attach 3 (JV)'!F7</f>
        <v>Power Grid Corporation of India Ltd.,</v>
      </c>
      <c r="F9" s="31"/>
      <c r="G9" s="13"/>
    </row>
    <row r="10" spans="1:7">
      <c r="A10" s="14" t="s">
        <v>350</v>
      </c>
      <c r="B10" s="1238">
        <f>'Attach 3(JV)'!B10</f>
        <v>0</v>
      </c>
      <c r="C10" s="1238"/>
      <c r="D10" s="458" t="str">
        <f>'[17]Attach 3 (JV)'!F8</f>
        <v>"Saudamini", Plot No.-2</v>
      </c>
      <c r="F10" s="31"/>
      <c r="G10" s="13"/>
    </row>
    <row r="11" spans="1:7">
      <c r="B11" s="1238">
        <f>'Attach 3(JV)'!B11</f>
        <v>0</v>
      </c>
      <c r="C11" s="1238"/>
      <c r="D11" s="458" t="str">
        <f>'[17]Attach 3 (JV)'!F9</f>
        <v xml:space="preserve">Sector-29, </v>
      </c>
    </row>
    <row r="12" spans="1:7">
      <c r="A12" s="314"/>
      <c r="B12" s="1238">
        <f>'Attach 3(JV)'!B12</f>
        <v>0</v>
      </c>
      <c r="C12" s="1238"/>
      <c r="D12" s="459" t="str">
        <f>'[17]Attach 3 (JV)'!F10</f>
        <v>Gurgaon (Haryana) - 122001</v>
      </c>
    </row>
    <row r="13" spans="1:7" ht="9.9499999999999993" customHeight="1">
      <c r="A13" s="314"/>
      <c r="B13" s="127"/>
      <c r="C13" s="127"/>
    </row>
    <row r="14" spans="1:7" ht="20.100000000000001" customHeight="1">
      <c r="A14" s="308" t="s">
        <v>343</v>
      </c>
    </row>
    <row r="15" spans="1:7" ht="45.75" customHeight="1">
      <c r="A15" s="1330" t="s">
        <v>990</v>
      </c>
      <c r="B15" s="1330"/>
      <c r="C15" s="1330"/>
      <c r="D15" s="1330"/>
      <c r="E15" s="1330"/>
    </row>
    <row r="16" spans="1:7" ht="80.25" customHeight="1">
      <c r="A16" s="453" t="s">
        <v>346</v>
      </c>
      <c r="B16" s="453" t="s">
        <v>541</v>
      </c>
      <c r="C16" s="453" t="s">
        <v>391</v>
      </c>
      <c r="D16" s="453" t="s">
        <v>392</v>
      </c>
      <c r="E16" s="453" t="s">
        <v>542</v>
      </c>
    </row>
    <row r="17" spans="1:7" ht="13.5" customHeight="1">
      <c r="A17" s="461">
        <v>1</v>
      </c>
      <c r="B17" s="461">
        <v>2</v>
      </c>
      <c r="C17" s="461">
        <v>3</v>
      </c>
      <c r="D17" s="461">
        <v>4</v>
      </c>
      <c r="E17" s="461">
        <v>5</v>
      </c>
    </row>
    <row r="18" spans="1:7" ht="32.25" customHeight="1">
      <c r="A18" s="454"/>
      <c r="B18" s="454"/>
      <c r="C18" s="454"/>
      <c r="D18" s="454"/>
      <c r="E18" s="454"/>
    </row>
    <row r="19" spans="1:7" s="870" customFormat="1" ht="27" customHeight="1">
      <c r="A19" s="1331" t="s">
        <v>992</v>
      </c>
      <c r="B19" s="1332"/>
      <c r="C19" s="1332"/>
      <c r="D19" s="1332"/>
      <c r="E19" s="1333"/>
      <c r="F19" s="869"/>
    </row>
    <row r="20" spans="1:7" s="870" customFormat="1" ht="37.5" customHeight="1">
      <c r="A20" s="1334"/>
      <c r="B20" s="1335"/>
      <c r="C20" s="1335"/>
      <c r="D20" s="1335"/>
      <c r="E20" s="1336"/>
      <c r="F20" s="869"/>
    </row>
    <row r="21" spans="1:7" s="870" customFormat="1" ht="23.25" customHeight="1">
      <c r="A21" s="1337"/>
      <c r="B21" s="1338"/>
      <c r="C21" s="1338"/>
      <c r="D21" s="1338"/>
      <c r="E21" s="1339"/>
      <c r="F21" s="869"/>
    </row>
    <row r="22" spans="1:7" s="870" customFormat="1" ht="26.25" customHeight="1">
      <c r="A22" s="1327"/>
      <c r="B22" s="1328"/>
      <c r="C22" s="1328"/>
      <c r="D22" s="1328"/>
      <c r="E22" s="1329"/>
      <c r="F22" s="869"/>
    </row>
    <row r="23" spans="1:7" s="870" customFormat="1" ht="15.75" customHeight="1">
      <c r="A23" s="871"/>
      <c r="B23" s="871"/>
      <c r="C23" s="871"/>
      <c r="D23" s="871"/>
      <c r="E23" s="871"/>
      <c r="F23" s="869"/>
    </row>
    <row r="24" spans="1:7" s="462" customFormat="1" ht="24.75" customHeight="1">
      <c r="A24" s="1007"/>
      <c r="B24" s="1008"/>
      <c r="C24" s="1008"/>
      <c r="D24" s="1008"/>
      <c r="E24" s="1009"/>
      <c r="F24" s="30"/>
    </row>
    <row r="25" spans="1:7" ht="20.100000000000001" customHeight="1">
      <c r="A25" s="463"/>
      <c r="B25" s="463"/>
      <c r="C25" s="463"/>
      <c r="D25" s="454"/>
      <c r="E25" s="454"/>
    </row>
    <row r="26" spans="1:7" s="308" customFormat="1">
      <c r="A26" s="331" t="s">
        <v>7</v>
      </c>
      <c r="B26" s="460" t="str">
        <f>'Attach 3(JV)'!B24</f>
        <v>--</v>
      </c>
      <c r="D26" s="331" t="s">
        <v>5</v>
      </c>
      <c r="E26" s="331" t="str">
        <f>'Attach 3(JV)'!E24</f>
        <v/>
      </c>
      <c r="G26" s="455"/>
    </row>
    <row r="27" spans="1:7" s="308" customFormat="1">
      <c r="A27" s="331" t="s">
        <v>8</v>
      </c>
      <c r="B27" s="331" t="str">
        <f>'Attach 3(JV)'!B25</f>
        <v/>
      </c>
      <c r="D27" s="331" t="s">
        <v>155</v>
      </c>
      <c r="E27" s="315" t="str">
        <f>'Attach 3(JV)'!E25</f>
        <v/>
      </c>
      <c r="G27" s="455"/>
    </row>
    <row r="28" spans="1:7" s="308" customFormat="1">
      <c r="A28" s="315"/>
      <c r="B28" s="315"/>
      <c r="C28" s="331"/>
      <c r="D28" s="330"/>
      <c r="E28" s="315"/>
      <c r="G28" s="455"/>
    </row>
  </sheetData>
  <sheetProtection password="CFB5" sheet="1" formatColumns="0" formatRows="0" selectLockedCells="1"/>
  <customSheetViews>
    <customSheetView guid="{905D51A0-3EB6-4E99-B277-C6036291BBFE}" scale="90" showPageBreaks="1" showGridLines="0" zeroValues="0" fitToPage="1" printArea="1" hiddenRows="1" view="pageBreakPreview" topLeftCell="A9">
      <selection activeCell="I20" sqref="I20"/>
      <pageMargins left="0.7" right="0.25" top="0.47" bottom="0.48" header="0.28000000000000003" footer="0.23"/>
      <pageSetup scale="74" fitToHeight="0" orientation="portrait" r:id="rId1"/>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20">
      <selection activeCell="C21" sqref="C21"/>
      <pageMargins left="0.7" right="0.25" top="0.47" bottom="0.48" header="0.28000000000000003" footer="0.23"/>
      <pageSetup scale="74" fitToHeight="0" orientation="portrait" r:id="rId2"/>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s>
  <mergeCells count="11">
    <mergeCell ref="A3:E3"/>
    <mergeCell ref="A5:E5"/>
    <mergeCell ref="A8:C8"/>
    <mergeCell ref="B9:C9"/>
    <mergeCell ref="B10:C10"/>
    <mergeCell ref="A22:E22"/>
    <mergeCell ref="A24:E24"/>
    <mergeCell ref="B11:C11"/>
    <mergeCell ref="B12:C12"/>
    <mergeCell ref="A15:E15"/>
    <mergeCell ref="A19:E21"/>
  </mergeCells>
  <pageMargins left="0.7" right="0.25" top="0.47" bottom="0.48" header="0.28000000000000003" footer="0.23"/>
  <pageSetup scale="74" fitToHeight="0" orientation="portrait" r:id="rId17"/>
  <headerFooter alignWithMargins="0">
    <oddFooter>&amp;R&amp;"Book Antiqua,Bold"&amp;8 Page &amp;P of &amp;N</oddFooter>
  </headerFooter>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pageSetUpPr fitToPage="1"/>
  </sheetPr>
  <dimension ref="A1:I39"/>
  <sheetViews>
    <sheetView showGridLines="0" view="pageBreakPreview" topLeftCell="A7"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42" t="str">
        <f>'Attach 3(JV)'!A1</f>
        <v>Specification No. :CC/NT/W-CIVIL/DOM/A06/23/00358</v>
      </c>
      <c r="B1" s="629"/>
      <c r="C1" s="629"/>
      <c r="D1" s="629"/>
      <c r="E1" s="643" t="str">
        <f>"Attachment-13 " &amp; 'Attach 3(JV)'!AT1</f>
        <v xml:space="preserve">Attachment-13 </v>
      </c>
      <c r="F1" s="94"/>
      <c r="G1" s="94"/>
      <c r="H1" s="94"/>
    </row>
    <row r="3" spans="1:9" ht="7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27"/>
      <c r="G3" s="28"/>
      <c r="H3" s="27"/>
    </row>
    <row r="4" spans="1:9" ht="20.100000000000001" customHeight="1">
      <c r="A4" s="29"/>
      <c r="H4" s="31"/>
      <c r="I4" s="11"/>
    </row>
    <row r="5" spans="1:9" ht="20.100000000000001" customHeight="1">
      <c r="A5" s="950" t="s">
        <v>1</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2" t="str">
        <f>'Attach 3(JV)'!E8</f>
        <v>Contract Services</v>
      </c>
      <c r="H8" s="31"/>
      <c r="I8" s="13"/>
    </row>
    <row r="9" spans="1:9" ht="20.100000000000001" customHeight="1">
      <c r="A9" s="14" t="s">
        <v>348</v>
      </c>
      <c r="B9" s="1238">
        <f>'Attach 3(JV)'!B9</f>
        <v>0</v>
      </c>
      <c r="C9" s="1238"/>
      <c r="D9" s="1238"/>
      <c r="E9" s="12" t="str">
        <f>'Attach 3(JV)'!E9</f>
        <v>Power Grid Corporation of India Ltd.,</v>
      </c>
      <c r="H9" s="31"/>
      <c r="I9" s="13"/>
    </row>
    <row r="10" spans="1:9" ht="20.100000000000001" customHeight="1">
      <c r="A10" s="14" t="s">
        <v>350</v>
      </c>
      <c r="B10" s="1238">
        <f>'Attach 3(JV)'!B10</f>
        <v>0</v>
      </c>
      <c r="C10" s="1238"/>
      <c r="D10" s="1238"/>
      <c r="E10" s="12" t="str">
        <f>'Attach 3(JV)'!E10</f>
        <v>"Saudamini", Plot No. 2, Sector 29</v>
      </c>
      <c r="H10" s="31"/>
      <c r="I10" s="13"/>
    </row>
    <row r="11" spans="1:9" ht="20.100000000000001" customHeight="1">
      <c r="B11" s="1238">
        <f>'Attach 3(JV)'!B11</f>
        <v>0</v>
      </c>
      <c r="C11" s="1238"/>
      <c r="D11" s="1238"/>
      <c r="E11" s="12" t="str">
        <f>'Attach 3(JV)'!E11</f>
        <v>Gurgaon (Haryana) - 122001</v>
      </c>
      <c r="G11" s="56" t="s">
        <v>472</v>
      </c>
    </row>
    <row r="12" spans="1:9" ht="20.100000000000001" customHeight="1">
      <c r="A12" s="33"/>
      <c r="B12" s="1238">
        <f>'Attach 3(JV)'!B12</f>
        <v>0</v>
      </c>
      <c r="C12" s="1238"/>
      <c r="D12" s="1238"/>
      <c r="E12" s="12"/>
    </row>
    <row r="13" spans="1:9" ht="20.100000000000001" customHeight="1">
      <c r="A13" s="33"/>
      <c r="B13" s="127"/>
      <c r="C13" s="127"/>
      <c r="D13" s="127"/>
      <c r="E13" s="26"/>
    </row>
    <row r="14" spans="1:9" ht="20.100000000000001" customHeight="1">
      <c r="A14" s="30" t="s">
        <v>343</v>
      </c>
    </row>
    <row r="15" spans="1:9" ht="20.100000000000001" customHeight="1">
      <c r="A15" s="33"/>
    </row>
    <row r="16" spans="1:9" ht="45" customHeight="1">
      <c r="A16" s="1185" t="s">
        <v>2</v>
      </c>
      <c r="B16" s="1185"/>
      <c r="C16" s="1185"/>
      <c r="D16" s="1185"/>
      <c r="E16" s="118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6" t="str">
        <f>'Attach 3(JV)'!E24</f>
        <v/>
      </c>
    </row>
    <row r="25" spans="1:5" ht="33" customHeight="1">
      <c r="A25" s="37" t="s">
        <v>8</v>
      </c>
      <c r="B25" s="266" t="str">
        <f>'Attach 3(JV)'!B25</f>
        <v/>
      </c>
      <c r="C25" s="41"/>
      <c r="D25" s="38" t="s">
        <v>6</v>
      </c>
      <c r="E25" s="266"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05D51A0-3EB6-4E99-B277-C6036291BBFE}" scale="130" showPageBreaks="1" showGridLines="0" fitToPage="1" printArea="1" view="pageBreakPreview" topLeftCell="A7">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sheetPr>
  <dimension ref="A1:L28"/>
  <sheetViews>
    <sheetView showGridLines="0" view="pageBreakPreview" zoomScaleNormal="100" zoomScaleSheetLayoutView="100" workbookViewId="0">
      <selection activeCell="C18" sqref="C18:E18"/>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12" t="s">
        <v>10</v>
      </c>
      <c r="B1" s="915" t="s">
        <v>130</v>
      </c>
      <c r="C1" s="915"/>
      <c r="D1" s="915"/>
      <c r="E1" s="915"/>
      <c r="F1" s="912" t="str">
        <f>": " &amp; Basic!B2 &amp; " :"</f>
        <v>: Package DC-C&amp;ME  :</v>
      </c>
      <c r="G1" s="103"/>
      <c r="H1" s="104"/>
      <c r="I1" s="104"/>
      <c r="J1" s="105"/>
      <c r="L1" s="106" t="s">
        <v>472</v>
      </c>
    </row>
    <row r="2" spans="1:12" ht="88.5" customHeight="1">
      <c r="A2" s="913"/>
      <c r="B2" s="916" t="str">
        <f>Basic!B1</f>
        <v>Package DC-C&amp;ME for Construction &amp; Interiors of Green Field Data Centre Building including Mechanical &amp; Electrical Works under Establishment of Pilot Data Centre at POWERGRID Manesar substation</v>
      </c>
      <c r="C2" s="917"/>
      <c r="D2" s="917"/>
      <c r="E2" s="918"/>
      <c r="F2" s="913"/>
      <c r="G2" s="103"/>
      <c r="H2" s="104"/>
      <c r="I2" s="104"/>
      <c r="J2" s="105"/>
    </row>
    <row r="3" spans="1:12" ht="21" customHeight="1">
      <c r="A3" s="913"/>
      <c r="B3" s="933" t="str">
        <f>"Specification No.: " &amp; Basic!B3</f>
        <v>Specification No.: CC/NT/W-CIVIL/DOM/A06/23/00358</v>
      </c>
      <c r="C3" s="933"/>
      <c r="D3" s="933"/>
      <c r="E3" s="933"/>
      <c r="F3" s="913"/>
      <c r="G3" s="103"/>
      <c r="H3" s="104"/>
      <c r="I3" s="104"/>
      <c r="J3" s="105"/>
    </row>
    <row r="4" spans="1:12" s="118" customFormat="1" ht="18" customHeight="1">
      <c r="A4" s="913"/>
      <c r="B4" s="286">
        <v>1</v>
      </c>
      <c r="C4" s="932" t="s">
        <v>131</v>
      </c>
      <c r="D4" s="932"/>
      <c r="E4" s="932"/>
      <c r="F4" s="913"/>
      <c r="G4" s="115"/>
      <c r="H4" s="115"/>
      <c r="I4" s="116"/>
      <c r="J4" s="117"/>
    </row>
    <row r="5" spans="1:12" s="118" customFormat="1" ht="31.5" customHeight="1">
      <c r="A5" s="913"/>
      <c r="B5" s="287">
        <v>2</v>
      </c>
      <c r="C5" s="932" t="s">
        <v>511</v>
      </c>
      <c r="D5" s="932"/>
      <c r="E5" s="932"/>
      <c r="F5" s="913"/>
      <c r="G5" s="114"/>
      <c r="H5" s="116"/>
      <c r="I5" s="116"/>
      <c r="J5" s="117"/>
    </row>
    <row r="6" spans="1:12" s="118" customFormat="1" ht="23.25" customHeight="1">
      <c r="A6" s="913"/>
      <c r="B6" s="287">
        <v>3</v>
      </c>
      <c r="C6" s="920" t="s">
        <v>163</v>
      </c>
      <c r="D6" s="920"/>
      <c r="E6" s="920"/>
      <c r="F6" s="913"/>
      <c r="G6" s="114"/>
      <c r="H6" s="116"/>
      <c r="I6" s="116"/>
      <c r="J6" s="117"/>
    </row>
    <row r="7" spans="1:12" s="118" customFormat="1" ht="33" customHeight="1">
      <c r="A7" s="913"/>
      <c r="B7" s="287">
        <v>4</v>
      </c>
      <c r="C7" s="932" t="s">
        <v>162</v>
      </c>
      <c r="D7" s="932"/>
      <c r="E7" s="932"/>
      <c r="F7" s="913"/>
      <c r="G7" s="114"/>
      <c r="H7" s="116"/>
      <c r="I7" s="116"/>
      <c r="J7" s="117"/>
    </row>
    <row r="8" spans="1:12" s="118" customFormat="1" ht="37.5" customHeight="1">
      <c r="A8" s="913"/>
      <c r="B8" s="287">
        <v>5</v>
      </c>
      <c r="C8" s="932" t="s">
        <v>480</v>
      </c>
      <c r="D8" s="932"/>
      <c r="E8" s="932"/>
      <c r="F8" s="913"/>
      <c r="G8" s="114"/>
      <c r="H8" s="116"/>
      <c r="I8" s="116"/>
      <c r="J8" s="117"/>
    </row>
    <row r="9" spans="1:12" s="118" customFormat="1" ht="22.5" customHeight="1">
      <c r="A9" s="913"/>
      <c r="B9" s="288">
        <v>6</v>
      </c>
      <c r="C9" s="919" t="s">
        <v>471</v>
      </c>
      <c r="D9" s="919"/>
      <c r="E9" s="919"/>
      <c r="F9" s="913"/>
      <c r="G9" s="114"/>
      <c r="H9" s="116"/>
      <c r="I9" s="116"/>
      <c r="J9" s="117"/>
    </row>
    <row r="10" spans="1:12" s="118" customFormat="1" ht="29.25" customHeight="1">
      <c r="A10" s="913"/>
      <c r="B10" s="288">
        <v>7</v>
      </c>
      <c r="C10" s="919" t="s">
        <v>510</v>
      </c>
      <c r="D10" s="919"/>
      <c r="E10" s="919"/>
      <c r="F10" s="913"/>
      <c r="G10" s="114"/>
      <c r="H10" s="116"/>
      <c r="I10" s="116"/>
      <c r="J10" s="285"/>
    </row>
    <row r="11" spans="1:12" s="118" customFormat="1" ht="33" customHeight="1">
      <c r="A11" s="913"/>
      <c r="B11" s="615">
        <v>8</v>
      </c>
      <c r="C11" s="919" t="s">
        <v>688</v>
      </c>
      <c r="D11" s="919"/>
      <c r="E11" s="919"/>
      <c r="F11" s="913"/>
      <c r="G11" s="114"/>
      <c r="H11" s="116"/>
      <c r="I11" s="116"/>
      <c r="J11" s="285"/>
    </row>
    <row r="12" spans="1:12" s="118" customFormat="1" ht="35.25" customHeight="1">
      <c r="A12" s="913"/>
      <c r="B12" s="615">
        <v>9</v>
      </c>
      <c r="C12" s="920" t="s">
        <v>689</v>
      </c>
      <c r="D12" s="920"/>
      <c r="E12" s="921"/>
      <c r="F12" s="913"/>
      <c r="G12" s="114"/>
      <c r="H12" s="116"/>
      <c r="I12" s="116"/>
      <c r="J12" s="285"/>
    </row>
    <row r="13" spans="1:12" s="118" customFormat="1" ht="54" customHeight="1">
      <c r="A13" s="913"/>
      <c r="B13" s="615">
        <v>10</v>
      </c>
      <c r="C13" s="920" t="s">
        <v>690</v>
      </c>
      <c r="D13" s="920"/>
      <c r="E13" s="921"/>
      <c r="F13" s="913"/>
      <c r="G13" s="114"/>
      <c r="H13" s="116"/>
      <c r="I13" s="116"/>
      <c r="J13" s="285"/>
    </row>
    <row r="14" spans="1:12" s="118" customFormat="1" ht="33.75" customHeight="1">
      <c r="A14" s="913"/>
      <c r="B14" s="615">
        <v>11</v>
      </c>
      <c r="C14" s="920" t="s">
        <v>846</v>
      </c>
      <c r="D14" s="920"/>
      <c r="E14" s="921"/>
      <c r="F14" s="913"/>
      <c r="G14" s="114"/>
      <c r="H14" s="116"/>
      <c r="I14" s="116"/>
      <c r="J14" s="285"/>
    </row>
    <row r="15" spans="1:12" s="118" customFormat="1" ht="21" customHeight="1">
      <c r="A15" s="913"/>
      <c r="B15" s="615">
        <v>12</v>
      </c>
      <c r="C15" s="920" t="s">
        <v>847</v>
      </c>
      <c r="D15" s="920"/>
      <c r="E15" s="921"/>
      <c r="F15" s="913"/>
      <c r="G15" s="114"/>
      <c r="H15" s="116"/>
      <c r="I15" s="116"/>
      <c r="J15" s="285"/>
    </row>
    <row r="16" spans="1:12" s="118" customFormat="1" ht="33" customHeight="1">
      <c r="A16" s="913"/>
      <c r="B16" s="615">
        <v>13</v>
      </c>
      <c r="C16" s="920" t="s">
        <v>845</v>
      </c>
      <c r="D16" s="920"/>
      <c r="E16" s="921"/>
      <c r="F16" s="913"/>
      <c r="G16" s="114"/>
      <c r="H16" s="116"/>
      <c r="I16" s="116"/>
      <c r="J16" s="285"/>
    </row>
    <row r="17" spans="1:10" s="118" customFormat="1" ht="20.25" customHeight="1">
      <c r="A17" s="913"/>
      <c r="B17" s="615">
        <v>14</v>
      </c>
      <c r="C17" s="920" t="s">
        <v>848</v>
      </c>
      <c r="D17" s="920"/>
      <c r="E17" s="921"/>
      <c r="F17" s="913"/>
      <c r="G17" s="114"/>
      <c r="H17" s="116"/>
      <c r="I17" s="116"/>
      <c r="J17" s="285"/>
    </row>
    <row r="18" spans="1:10" s="118" customFormat="1" ht="20.25" customHeight="1">
      <c r="A18" s="913"/>
      <c r="B18" s="615">
        <v>15</v>
      </c>
      <c r="C18" s="920" t="s">
        <v>853</v>
      </c>
      <c r="D18" s="920"/>
      <c r="E18" s="921"/>
      <c r="F18" s="913"/>
      <c r="G18" s="114"/>
      <c r="H18" s="116"/>
      <c r="I18" s="116"/>
      <c r="J18" s="285"/>
    </row>
    <row r="19" spans="1:10" s="118" customFormat="1" ht="37.5" customHeight="1">
      <c r="A19" s="913"/>
      <c r="B19" s="289" t="s">
        <v>387</v>
      </c>
      <c r="C19" s="934" t="s">
        <v>849</v>
      </c>
      <c r="D19" s="934"/>
      <c r="E19" s="935"/>
      <c r="F19" s="913"/>
      <c r="G19" s="114"/>
      <c r="H19" s="116"/>
      <c r="I19" s="116"/>
      <c r="J19" s="117"/>
    </row>
    <row r="20" spans="1:10" ht="17.25" customHeight="1">
      <c r="A20" s="913"/>
      <c r="B20" s="290"/>
      <c r="C20" s="290"/>
      <c r="D20" s="290"/>
      <c r="E20" s="290"/>
      <c r="F20" s="913"/>
      <c r="G20" s="103"/>
      <c r="H20" s="104"/>
      <c r="I20" s="104"/>
      <c r="J20" s="105"/>
    </row>
    <row r="21" spans="1:10" ht="30" customHeight="1">
      <c r="A21" s="913"/>
      <c r="B21" s="931"/>
      <c r="C21" s="931"/>
      <c r="D21" s="931"/>
      <c r="E21" s="931"/>
      <c r="F21" s="913"/>
      <c r="G21" s="103"/>
      <c r="H21" s="104"/>
      <c r="I21" s="104"/>
      <c r="J21" s="105"/>
    </row>
    <row r="22" spans="1:10" ht="21.75" customHeight="1">
      <c r="A22" s="913"/>
      <c r="B22" s="108"/>
      <c r="C22" s="108"/>
      <c r="D22" s="108"/>
      <c r="E22" s="108"/>
      <c r="F22" s="913"/>
      <c r="G22" s="103"/>
      <c r="H22" s="104"/>
      <c r="I22" s="104"/>
      <c r="J22" s="105"/>
    </row>
    <row r="23" spans="1:10" ht="24" customHeight="1">
      <c r="A23" s="913"/>
      <c r="B23" s="922"/>
      <c r="C23" s="923"/>
      <c r="D23" s="923"/>
      <c r="E23" s="924"/>
      <c r="F23" s="913"/>
    </row>
    <row r="24" spans="1:10" ht="15.95" customHeight="1">
      <c r="A24" s="913"/>
      <c r="B24" s="925"/>
      <c r="C24" s="926"/>
      <c r="D24" s="926"/>
      <c r="E24" s="927"/>
      <c r="F24" s="913"/>
      <c r="G24" s="103"/>
      <c r="H24" s="104"/>
      <c r="I24" s="104"/>
      <c r="J24" s="105"/>
    </row>
    <row r="25" spans="1:10" ht="17.25" customHeight="1">
      <c r="A25" s="913"/>
      <c r="B25" s="925"/>
      <c r="C25" s="926"/>
      <c r="D25" s="926"/>
      <c r="E25" s="927"/>
      <c r="F25" s="913"/>
      <c r="G25" s="110"/>
      <c r="H25" s="110"/>
      <c r="I25" s="110"/>
      <c r="J25" s="110"/>
    </row>
    <row r="26" spans="1:10" ht="24" customHeight="1">
      <c r="A26" s="914"/>
      <c r="B26" s="928"/>
      <c r="C26" s="929"/>
      <c r="D26" s="929"/>
      <c r="E26" s="930"/>
      <c r="F26" s="914"/>
      <c r="G26" s="110"/>
      <c r="H26" s="110"/>
      <c r="I26" s="110"/>
      <c r="J26" s="110"/>
    </row>
    <row r="27" spans="1:10" ht="15.75">
      <c r="A27" s="111"/>
      <c r="B27" s="107"/>
      <c r="C27" s="107"/>
      <c r="D27" s="107"/>
      <c r="E27" s="107"/>
      <c r="F27" s="104"/>
      <c r="G27" s="104"/>
      <c r="H27" s="104"/>
      <c r="I27" s="104"/>
      <c r="J27" s="105"/>
    </row>
    <row r="28" spans="1:10" ht="15.75">
      <c r="A28" s="111"/>
      <c r="B28" s="111"/>
      <c r="C28" s="111"/>
      <c r="D28" s="111"/>
      <c r="E28" s="111"/>
      <c r="F28" s="104"/>
      <c r="G28" s="104"/>
      <c r="H28" s="104"/>
      <c r="I28" s="104"/>
      <c r="J28" s="105"/>
    </row>
  </sheetData>
  <sheetProtection password="CFB5" sheet="1" formatColumns="0" formatRows="0" selectLockedCells="1"/>
  <customSheetViews>
    <customSheetView guid="{905D51A0-3EB6-4E99-B277-C6036291BBFE}" showPageBreaks="1" showGridLines="0" printArea="1" view="pageBreakPreview">
      <selection activeCell="C18" sqref="C18:E1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s>
  <mergeCells count="23">
    <mergeCell ref="F1:F26"/>
    <mergeCell ref="B21:E21"/>
    <mergeCell ref="C7:E7"/>
    <mergeCell ref="C8:E8"/>
    <mergeCell ref="C10:E10"/>
    <mergeCell ref="C6:E6"/>
    <mergeCell ref="B3:E3"/>
    <mergeCell ref="C4:E4"/>
    <mergeCell ref="C5:E5"/>
    <mergeCell ref="C19:E19"/>
    <mergeCell ref="C9:E9"/>
    <mergeCell ref="C14:E14"/>
    <mergeCell ref="C17:E17"/>
    <mergeCell ref="C18:E18"/>
    <mergeCell ref="A1:A26"/>
    <mergeCell ref="B1:E1"/>
    <mergeCell ref="B2:E2"/>
    <mergeCell ref="C11:E11"/>
    <mergeCell ref="C12:E12"/>
    <mergeCell ref="C13:E13"/>
    <mergeCell ref="C16:E16"/>
    <mergeCell ref="C15:E15"/>
    <mergeCell ref="B23:E26"/>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I39"/>
  <sheetViews>
    <sheetView showGridLines="0" view="pageBreakPreview" topLeftCell="A7"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236" t="str">
        <f>'Attach 3(JV)'!A1</f>
        <v>Specification No. :CC/NT/W-CIVIL/DOM/A06/23/00358</v>
      </c>
      <c r="B1" s="1236"/>
      <c r="C1" s="1236"/>
      <c r="D1" s="1236"/>
      <c r="E1" s="628" t="str">
        <f>"Attachment-14 " &amp; 'Attach 3(JV)'!AT1</f>
        <v xml:space="preserve">Attachment-14 </v>
      </c>
      <c r="F1" s="94"/>
      <c r="G1" s="94"/>
      <c r="H1" s="94"/>
    </row>
    <row r="3" spans="1:9" ht="83.2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27"/>
      <c r="G3" s="28"/>
      <c r="H3" s="27"/>
    </row>
    <row r="4" spans="1:9" ht="20.100000000000001" customHeight="1">
      <c r="A4" s="29"/>
      <c r="H4" s="31"/>
      <c r="I4" s="11"/>
    </row>
    <row r="5" spans="1:9" ht="20.100000000000001" customHeight="1">
      <c r="A5" s="950" t="s">
        <v>410</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2" t="str">
        <f>'Attach 3(JV)'!E8</f>
        <v>Contract Services</v>
      </c>
      <c r="H8" s="31"/>
      <c r="I8" s="13"/>
    </row>
    <row r="9" spans="1:9" ht="20.100000000000001" customHeight="1">
      <c r="A9" s="14" t="s">
        <v>348</v>
      </c>
      <c r="B9" s="1238">
        <f>'Attach 3(JV)'!B9</f>
        <v>0</v>
      </c>
      <c r="C9" s="1238"/>
      <c r="D9" s="1238"/>
      <c r="E9" s="12" t="str">
        <f>'Attach 3(JV)'!E9</f>
        <v>Power Grid Corporation of India Ltd.,</v>
      </c>
      <c r="H9" s="31"/>
      <c r="I9" s="13"/>
    </row>
    <row r="10" spans="1:9" ht="20.100000000000001" customHeight="1">
      <c r="A10" s="14" t="s">
        <v>350</v>
      </c>
      <c r="B10" s="1238">
        <f>'Attach 3(JV)'!B10</f>
        <v>0</v>
      </c>
      <c r="C10" s="1238"/>
      <c r="D10" s="1238"/>
      <c r="E10" s="12" t="str">
        <f>'Attach 3(JV)'!E10</f>
        <v>"Saudamini", Plot No. 2, Sector 29</v>
      </c>
      <c r="H10" s="31"/>
      <c r="I10" s="13"/>
    </row>
    <row r="11" spans="1:9" ht="20.100000000000001" customHeight="1">
      <c r="B11" s="1238">
        <f>'Attach 3(JV)'!B11</f>
        <v>0</v>
      </c>
      <c r="C11" s="1238"/>
      <c r="D11" s="1238"/>
      <c r="E11" s="12" t="str">
        <f>'Attach 3(JV)'!E11</f>
        <v>Gurgaon (Haryana) - 122001</v>
      </c>
    </row>
    <row r="12" spans="1:9" ht="20.100000000000001" customHeight="1">
      <c r="A12" s="33"/>
      <c r="B12" s="1238">
        <f>'Attach 3(JV)'!B12</f>
        <v>0</v>
      </c>
      <c r="C12" s="1238"/>
      <c r="D12" s="1238"/>
      <c r="E12" s="12"/>
    </row>
    <row r="13" spans="1:9" ht="20.100000000000001" customHeight="1">
      <c r="A13" s="33"/>
      <c r="B13" s="127"/>
      <c r="C13" s="127"/>
      <c r="D13" s="127"/>
      <c r="E13" s="26"/>
    </row>
    <row r="14" spans="1:9" ht="20.100000000000001" customHeight="1">
      <c r="A14" s="30" t="s">
        <v>343</v>
      </c>
    </row>
    <row r="15" spans="1:9" ht="20.100000000000001" customHeight="1">
      <c r="A15" s="33"/>
    </row>
    <row r="16" spans="1:9" ht="45" customHeight="1">
      <c r="A16" s="1343" t="s">
        <v>470</v>
      </c>
      <c r="B16" s="1343"/>
      <c r="C16" s="1343"/>
      <c r="D16" s="1343"/>
      <c r="E16" s="1343"/>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6" t="str">
        <f>'Attach 3(JV)'!E24</f>
        <v/>
      </c>
    </row>
    <row r="25" spans="1:5" ht="33" customHeight="1">
      <c r="A25" s="37" t="s">
        <v>8</v>
      </c>
      <c r="B25" s="266" t="str">
        <f>'Attach 3(JV)'!B25</f>
        <v/>
      </c>
      <c r="C25" s="41"/>
      <c r="D25" s="38" t="s">
        <v>6</v>
      </c>
      <c r="E25" s="266"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05D51A0-3EB6-4E99-B277-C6036291BBFE}" scale="130" showPageBreaks="1" showGridLines="0" fitToPage="1" printArea="1" view="pageBreakPreview" topLeftCell="A7">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8"/>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4"/>
    <pageSetUpPr fitToPage="1"/>
  </sheetPr>
  <dimension ref="A1:J238"/>
  <sheetViews>
    <sheetView view="pageBreakPreview" topLeftCell="A46"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4" customFormat="1" ht="32.1" customHeight="1">
      <c r="A1" s="1356" t="s">
        <v>482</v>
      </c>
      <c r="B1" s="1357"/>
      <c r="C1" s="1357"/>
      <c r="D1" s="1357"/>
      <c r="E1" s="1357"/>
      <c r="F1" s="1357"/>
      <c r="G1" s="1357"/>
      <c r="H1" s="1357"/>
      <c r="I1" s="1358"/>
    </row>
    <row r="2" spans="1:9" s="294" customFormat="1" ht="32.1" customHeight="1">
      <c r="A2" s="291" t="s">
        <v>483</v>
      </c>
      <c r="B2" s="1359" t="s">
        <v>484</v>
      </c>
      <c r="C2" s="1359"/>
      <c r="D2" s="1359"/>
      <c r="E2" s="1359"/>
      <c r="F2" s="1359"/>
      <c r="G2" s="1359"/>
      <c r="H2" s="1359"/>
      <c r="I2" s="1360"/>
    </row>
    <row r="3" spans="1:9" s="294" customFormat="1" ht="32.1" customHeight="1">
      <c r="A3" s="291" t="s">
        <v>485</v>
      </c>
      <c r="B3" s="1359" t="s">
        <v>486</v>
      </c>
      <c r="C3" s="1359"/>
      <c r="D3" s="1359"/>
      <c r="E3" s="1359"/>
      <c r="F3" s="1359"/>
      <c r="G3" s="1359"/>
      <c r="H3" s="1359"/>
      <c r="I3" s="1360"/>
    </row>
    <row r="4" spans="1:9" s="294" customFormat="1" ht="32.1" customHeight="1">
      <c r="A4" s="291" t="s">
        <v>487</v>
      </c>
      <c r="B4" s="1359" t="s">
        <v>488</v>
      </c>
      <c r="C4" s="1359"/>
      <c r="D4" s="1359"/>
      <c r="E4" s="1359"/>
      <c r="F4" s="1359"/>
      <c r="G4" s="1359"/>
      <c r="H4" s="1359"/>
      <c r="I4" s="1360"/>
    </row>
    <row r="5" spans="1:9" s="294" customFormat="1" ht="32.1" customHeight="1">
      <c r="A5" s="291" t="s">
        <v>489</v>
      </c>
      <c r="B5" s="1359" t="s">
        <v>490</v>
      </c>
      <c r="C5" s="1359"/>
      <c r="D5" s="1359"/>
      <c r="E5" s="1359"/>
      <c r="F5" s="1359"/>
      <c r="G5" s="1359"/>
      <c r="H5" s="1359"/>
      <c r="I5" s="1360"/>
    </row>
    <row r="6" spans="1:9" s="294" customFormat="1" ht="32.1" customHeight="1">
      <c r="A6" s="292" t="s">
        <v>491</v>
      </c>
      <c r="B6" s="1361" t="s">
        <v>543</v>
      </c>
      <c r="C6" s="1361"/>
      <c r="D6" s="1361"/>
      <c r="E6" s="1361"/>
      <c r="F6" s="1361"/>
      <c r="G6" s="1361"/>
      <c r="H6" s="1361"/>
      <c r="I6" s="1362"/>
    </row>
    <row r="7" spans="1:9" s="294" customFormat="1" ht="32.1" customHeight="1">
      <c r="A7" s="293"/>
      <c r="C7" s="293"/>
      <c r="D7" s="293"/>
      <c r="E7" s="293"/>
      <c r="F7" s="293"/>
      <c r="G7" s="293"/>
      <c r="H7" s="293"/>
      <c r="I7" s="293"/>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351" t="s">
        <v>399</v>
      </c>
      <c r="B31" s="1351"/>
      <c r="C31" s="1351"/>
      <c r="D31" s="1351"/>
      <c r="E31" s="1351"/>
      <c r="F31" s="1351"/>
      <c r="G31" s="1351"/>
      <c r="H31" s="1351"/>
      <c r="I31" s="1351"/>
      <c r="J31" s="63"/>
    </row>
    <row r="32" spans="1:10" ht="15.75">
      <c r="A32" s="1352" t="s">
        <v>400</v>
      </c>
      <c r="B32" s="1352"/>
      <c r="C32" s="1352"/>
      <c r="D32" s="1352"/>
      <c r="E32" s="1352"/>
      <c r="F32" s="1352"/>
      <c r="G32" s="1352"/>
      <c r="H32" s="1352"/>
      <c r="I32" s="1352"/>
      <c r="J32" s="63"/>
    </row>
    <row r="33" spans="1:10" ht="18.75">
      <c r="A33" s="1353" t="s">
        <v>401</v>
      </c>
      <c r="B33" s="1353"/>
      <c r="C33" s="1353"/>
      <c r="D33" s="1353"/>
      <c r="E33" s="1353"/>
      <c r="F33" s="1353"/>
      <c r="G33" s="1353"/>
      <c r="H33" s="1353"/>
      <c r="I33" s="1353"/>
      <c r="J33" s="63"/>
    </row>
    <row r="34" spans="1:10" ht="36" customHeight="1">
      <c r="A34" s="1354" t="s">
        <v>557</v>
      </c>
      <c r="B34" s="1354"/>
      <c r="C34" s="1354"/>
      <c r="D34" s="1354"/>
      <c r="E34" s="1354"/>
      <c r="F34" s="1354"/>
      <c r="G34" s="1354"/>
      <c r="H34" s="1354"/>
      <c r="I34" s="1354"/>
      <c r="J34" s="63"/>
    </row>
    <row r="35" spans="1:10" ht="18.75">
      <c r="A35" s="1353" t="s">
        <v>402</v>
      </c>
      <c r="B35" s="1353"/>
      <c r="C35" s="1353"/>
      <c r="D35" s="1353"/>
      <c r="E35" s="1353"/>
      <c r="F35" s="1353"/>
      <c r="G35" s="1353"/>
      <c r="H35" s="1353"/>
      <c r="I35" s="1353"/>
      <c r="J35" s="63"/>
    </row>
    <row r="36" spans="1:10" ht="15.75">
      <c r="A36" s="1352" t="s">
        <v>403</v>
      </c>
      <c r="B36" s="1352"/>
      <c r="C36" s="1352"/>
      <c r="D36" s="1352"/>
      <c r="E36" s="1352"/>
      <c r="F36" s="1352"/>
      <c r="G36" s="1352"/>
      <c r="H36" s="1352"/>
      <c r="I36" s="1352"/>
      <c r="J36" s="63"/>
    </row>
    <row r="37" spans="1:10" ht="15.75">
      <c r="A37" s="1352">
        <f>'Attach 3(JV)'!B9</f>
        <v>0</v>
      </c>
      <c r="B37" s="1352"/>
      <c r="C37" s="1352"/>
      <c r="D37" s="1352"/>
      <c r="E37" s="1352"/>
      <c r="F37" s="1352"/>
      <c r="G37" s="1352"/>
      <c r="H37" s="1352"/>
      <c r="I37" s="1352"/>
      <c r="J37" s="63"/>
    </row>
    <row r="38" spans="1:10" ht="58.5" customHeight="1">
      <c r="A38" s="1355" t="str">
        <f>" having its Registered Office at " &amp; 'Attach 3(JV)'!B10 &amp; " " &amp;'Attach 3(JV)'!B11 &amp; " " &amp;'Attach 3(JV)'!B12</f>
        <v xml:space="preserve"> having its Registered Office at 0 0 0</v>
      </c>
      <c r="B38" s="1355"/>
      <c r="C38" s="1355"/>
      <c r="D38" s="1355"/>
      <c r="E38" s="1355"/>
      <c r="F38" s="1355"/>
      <c r="G38" s="1355"/>
      <c r="H38" s="1355"/>
      <c r="I38" s="1355"/>
      <c r="J38" s="63"/>
    </row>
    <row r="39" spans="1:10" ht="15.75">
      <c r="A39" s="1352" t="str">
        <f>IF('Names of Bidder'!D6 = "Sole Bidder", " ", " and ")</f>
        <v xml:space="preserve"> </v>
      </c>
      <c r="B39" s="1352"/>
      <c r="C39" s="1352"/>
      <c r="D39" s="1352"/>
      <c r="E39" s="1352"/>
      <c r="F39" s="1352"/>
      <c r="G39" s="1352"/>
      <c r="H39" s="1352"/>
      <c r="I39" s="1352"/>
      <c r="J39" s="63"/>
    </row>
    <row r="40" spans="1:10" ht="17.25" customHeight="1">
      <c r="A40" s="1355" t="str">
        <f>IF('Names of Bidder'!D6= "Sole Bidder", "", IF('Names of Bidder'!D7=1,'Names of Bidder'!D23,IF('Names of Bidder'!D7="2 or More",'Names of Bidder'!D23&amp;" &amp; "&amp;'Names of Bidder'!D28,"")))</f>
        <v/>
      </c>
      <c r="B40" s="1355"/>
      <c r="C40" s="1355"/>
      <c r="D40" s="1355"/>
      <c r="E40" s="1355"/>
      <c r="F40" s="1355"/>
      <c r="G40" s="1355"/>
      <c r="H40" s="1355"/>
      <c r="I40" s="1355"/>
      <c r="J40" s="63"/>
    </row>
    <row r="41" spans="1:10" ht="39" customHeight="1">
      <c r="A41" s="135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55"/>
      <c r="C41" s="1355"/>
      <c r="D41" s="1355"/>
      <c r="E41" s="1355"/>
      <c r="F41" s="1355"/>
      <c r="G41" s="1355"/>
      <c r="H41" s="1355"/>
      <c r="I41" s="1355"/>
      <c r="J41" s="63"/>
    </row>
    <row r="42" spans="1:10" ht="15.75">
      <c r="A42" s="1352" t="s">
        <v>404</v>
      </c>
      <c r="B42" s="1352"/>
      <c r="C42" s="1352"/>
      <c r="D42" s="1352"/>
      <c r="E42" s="1352"/>
      <c r="F42" s="1352"/>
      <c r="G42" s="1352"/>
      <c r="H42" s="1352"/>
      <c r="I42" s="1352"/>
      <c r="J42" s="63"/>
    </row>
    <row r="43" spans="1:10" ht="18.75">
      <c r="A43" s="1353" t="s">
        <v>405</v>
      </c>
      <c r="B43" s="1353"/>
      <c r="C43" s="1353"/>
      <c r="D43" s="1353"/>
      <c r="E43" s="1353"/>
      <c r="F43" s="1353"/>
      <c r="G43" s="1353"/>
      <c r="H43" s="1353"/>
      <c r="I43" s="1353"/>
      <c r="J43" s="63"/>
    </row>
    <row r="44" spans="1:10" ht="18.75">
      <c r="A44" s="1353" t="s">
        <v>406</v>
      </c>
      <c r="B44" s="1353"/>
      <c r="C44" s="1353"/>
      <c r="D44" s="1353"/>
      <c r="E44" s="1353"/>
      <c r="F44" s="1353"/>
      <c r="G44" s="1353"/>
      <c r="H44" s="1353"/>
      <c r="I44" s="1353"/>
      <c r="J44" s="63"/>
    </row>
    <row r="45" spans="1:10" ht="102" customHeight="1">
      <c r="A45" s="1363" t="str">
        <f>"POWERGRID intends to award, under laid-down organisational procedures, contract(s) for " &amp; Basic!B1</f>
        <v>POWERGRID intends to award, under laid-down organisational procedures, contract(s) for Package DC-C&amp;ME for Construction &amp; Interiors of Green Field Data Centre Building including Mechanical &amp; Electrical Works under Establishment of Pilot Data Centre at POWERGRID Manesar substation</v>
      </c>
      <c r="B45" s="1363"/>
      <c r="C45" s="1363"/>
      <c r="D45" s="1363"/>
      <c r="E45" s="1363"/>
      <c r="F45" s="1363"/>
      <c r="G45" s="1363"/>
      <c r="H45" s="1363"/>
      <c r="I45" s="1363"/>
      <c r="J45" s="63"/>
    </row>
    <row r="46" spans="1:10" ht="16.5" customHeight="1">
      <c r="A46" s="244"/>
      <c r="B46" s="246"/>
      <c r="C46" s="246"/>
      <c r="D46" s="246"/>
      <c r="E46" s="246"/>
      <c r="F46" s="244"/>
      <c r="G46" s="246"/>
      <c r="H46" s="246"/>
      <c r="I46" s="246"/>
      <c r="J46" s="63"/>
    </row>
    <row r="47" spans="1:10" ht="21" customHeight="1">
      <c r="A47" s="1239" t="s">
        <v>407</v>
      </c>
      <c r="B47" s="1239"/>
      <c r="C47" s="1239"/>
      <c r="D47" s="1239"/>
      <c r="E47" s="1346" t="s">
        <v>407</v>
      </c>
      <c r="F47" s="1346"/>
      <c r="G47" s="1346"/>
      <c r="H47" s="1346"/>
      <c r="I47" s="1346"/>
      <c r="J47" s="63"/>
    </row>
    <row r="48" spans="1:10" ht="32.25" customHeight="1">
      <c r="A48" s="1347" t="s">
        <v>492</v>
      </c>
      <c r="B48" s="1347"/>
      <c r="C48" s="1347"/>
      <c r="D48" s="1347"/>
      <c r="E48" s="1350" t="s">
        <v>409</v>
      </c>
      <c r="F48" s="1350"/>
      <c r="G48" s="1350"/>
      <c r="H48" s="1350"/>
      <c r="I48" s="1350"/>
      <c r="J48" s="63"/>
    </row>
    <row r="49" spans="1:10" ht="18.75" customHeight="1">
      <c r="A49" s="247" t="s">
        <v>410</v>
      </c>
      <c r="B49" s="248"/>
      <c r="C49" s="248"/>
      <c r="D49" s="248"/>
      <c r="E49" s="248"/>
      <c r="F49" s="248"/>
      <c r="G49" s="248"/>
      <c r="H49" s="248"/>
      <c r="I49" s="249" t="s">
        <v>411</v>
      </c>
      <c r="J49" s="63"/>
    </row>
    <row r="50" spans="1:10" ht="115.5" customHeight="1">
      <c r="A50" s="1348" t="str">
        <f>Basic!B1&amp;" and Specification Number " &amp;  Basic!B3 &amp; ". POWERGRID values full compliance with all relevant laws of the land, rules, regulations, economic use of resources, and of fairness/transparency in its relations with its Bidders/ Contractors."</f>
        <v>Package DC-C&amp;ME for Construction &amp; Interiors of Green Field Data Centre Building including Mechanical &amp; Electrical Works under Establishment of Pilot Data Centre at POWERGRID Manesar substation and Specification Number CC/NT/W-CIVIL/DOM/A06/23/00358. POWERGRID values full compliance with all relevant laws of the land, rules, regulations, economic use of resources, and of fairness/transparency in its relations with its Bidders/ Contractors.</v>
      </c>
      <c r="B50" s="1348"/>
      <c r="C50" s="1348"/>
      <c r="D50" s="1348"/>
      <c r="E50" s="1348"/>
      <c r="F50" s="1348"/>
      <c r="G50" s="1348"/>
      <c r="H50" s="1348"/>
      <c r="I50" s="1348"/>
    </row>
    <row r="51" spans="1:10" ht="8.1" customHeight="1">
      <c r="A51" s="250"/>
      <c r="B51" s="251"/>
      <c r="C51" s="251"/>
      <c r="D51" s="251"/>
      <c r="E51" s="251"/>
      <c r="F51" s="251"/>
      <c r="G51" s="251"/>
      <c r="H51" s="251"/>
      <c r="I51" s="251"/>
    </row>
    <row r="52" spans="1:10" ht="35.25" customHeight="1">
      <c r="A52" s="1348" t="s">
        <v>412</v>
      </c>
      <c r="B52" s="1348"/>
      <c r="C52" s="1348"/>
      <c r="D52" s="1348"/>
      <c r="E52" s="1348"/>
      <c r="F52" s="1348"/>
      <c r="G52" s="1348"/>
      <c r="H52" s="1348"/>
      <c r="I52" s="1348"/>
    </row>
    <row r="53" spans="1:10" ht="8.1" customHeight="1">
      <c r="A53" s="252"/>
      <c r="B53" s="251"/>
      <c r="C53" s="251"/>
      <c r="D53" s="251"/>
      <c r="E53" s="251"/>
      <c r="F53" s="251"/>
      <c r="G53" s="251"/>
      <c r="H53" s="251"/>
      <c r="I53" s="251"/>
    </row>
    <row r="54" spans="1:10" ht="15.75">
      <c r="A54" s="1349" t="s">
        <v>537</v>
      </c>
      <c r="B54" s="1349"/>
      <c r="C54" s="1349"/>
      <c r="D54" s="1349"/>
      <c r="E54" s="1349"/>
      <c r="F54" s="1349"/>
      <c r="G54" s="1349"/>
      <c r="H54" s="1349"/>
      <c r="I54" s="1349"/>
    </row>
    <row r="55" spans="1:10" ht="8.1" customHeight="1">
      <c r="A55" s="252"/>
      <c r="B55" s="251"/>
      <c r="C55" s="251"/>
      <c r="D55" s="251"/>
      <c r="E55" s="251"/>
      <c r="F55" s="251"/>
      <c r="G55" s="251"/>
      <c r="H55" s="251"/>
      <c r="I55" s="251"/>
    </row>
    <row r="56" spans="1:10" ht="16.5">
      <c r="A56" s="1345" t="s">
        <v>413</v>
      </c>
      <c r="B56" s="1345"/>
      <c r="C56" s="1345"/>
      <c r="D56" s="1345"/>
      <c r="E56" s="1345"/>
      <c r="F56" s="1345"/>
      <c r="G56" s="1345"/>
      <c r="H56" s="1345"/>
      <c r="I56" s="1345"/>
    </row>
    <row r="57" spans="1:10" ht="8.1" customHeight="1">
      <c r="A57" s="253"/>
      <c r="B57" s="251"/>
      <c r="C57" s="251"/>
      <c r="D57" s="251"/>
      <c r="E57" s="251"/>
      <c r="F57" s="251"/>
      <c r="G57" s="251"/>
      <c r="H57" s="251"/>
      <c r="I57" s="251"/>
    </row>
    <row r="58" spans="1:10" ht="37.5" customHeight="1">
      <c r="A58" s="254" t="s">
        <v>414</v>
      </c>
      <c r="B58" s="1344" t="s">
        <v>415</v>
      </c>
      <c r="C58" s="1344"/>
      <c r="D58" s="1344"/>
      <c r="E58" s="1344"/>
      <c r="F58" s="1344"/>
      <c r="G58" s="1344"/>
      <c r="H58" s="1344"/>
      <c r="I58" s="1344"/>
    </row>
    <row r="59" spans="1:10" ht="8.1" customHeight="1">
      <c r="A59" s="252"/>
      <c r="B59" s="251"/>
      <c r="C59" s="251"/>
      <c r="D59" s="251"/>
      <c r="E59" s="251"/>
      <c r="F59" s="251"/>
      <c r="G59" s="251"/>
      <c r="H59" s="251"/>
      <c r="I59" s="251"/>
    </row>
    <row r="60" spans="1:10" ht="67.5" customHeight="1">
      <c r="A60" s="251"/>
      <c r="B60" s="254" t="s">
        <v>416</v>
      </c>
      <c r="C60" s="1344" t="s">
        <v>417</v>
      </c>
      <c r="D60" s="1344"/>
      <c r="E60" s="1344"/>
      <c r="F60" s="1344"/>
      <c r="G60" s="1344"/>
      <c r="H60" s="1344"/>
      <c r="I60" s="1344"/>
    </row>
    <row r="61" spans="1:10" ht="8.1" customHeight="1">
      <c r="A61" s="251"/>
      <c r="B61" s="254"/>
      <c r="C61" s="255"/>
      <c r="D61" s="255"/>
      <c r="E61" s="255"/>
      <c r="F61" s="255"/>
      <c r="G61" s="255"/>
      <c r="H61" s="255"/>
      <c r="I61" s="255"/>
    </row>
    <row r="62" spans="1:10" ht="83.25" customHeight="1">
      <c r="A62" s="251"/>
      <c r="B62" s="254" t="s">
        <v>418</v>
      </c>
      <c r="C62" s="1344" t="s">
        <v>792</v>
      </c>
      <c r="D62" s="1344"/>
      <c r="E62" s="1344"/>
      <c r="F62" s="1344"/>
      <c r="G62" s="1344"/>
      <c r="H62" s="1344"/>
      <c r="I62" s="1344"/>
    </row>
    <row r="63" spans="1:10" ht="8.1" customHeight="1">
      <c r="A63" s="251"/>
      <c r="B63" s="254"/>
      <c r="C63" s="255"/>
      <c r="D63" s="255"/>
      <c r="E63" s="255"/>
      <c r="F63" s="255"/>
      <c r="G63" s="255"/>
      <c r="H63" s="255"/>
      <c r="I63" s="255"/>
    </row>
    <row r="64" spans="1:10" ht="50.25" customHeight="1">
      <c r="A64" s="251"/>
      <c r="B64" s="254" t="s">
        <v>419</v>
      </c>
      <c r="C64" s="1344" t="s">
        <v>793</v>
      </c>
      <c r="D64" s="1344"/>
      <c r="E64" s="1344"/>
      <c r="F64" s="1344"/>
      <c r="G64" s="1344"/>
      <c r="H64" s="1344"/>
      <c r="I64" s="1344"/>
    </row>
    <row r="65" spans="1:10" ht="8.1" customHeight="1">
      <c r="A65" s="251"/>
      <c r="B65" s="254"/>
      <c r="C65" s="255"/>
      <c r="D65" s="255"/>
      <c r="E65" s="255"/>
      <c r="F65" s="255"/>
      <c r="G65" s="255"/>
      <c r="H65" s="255"/>
      <c r="I65" s="255"/>
    </row>
    <row r="66" spans="1:10" ht="69" customHeight="1">
      <c r="A66" s="254" t="s">
        <v>420</v>
      </c>
      <c r="B66" s="1344" t="s">
        <v>794</v>
      </c>
      <c r="C66" s="1344"/>
      <c r="D66" s="1344"/>
      <c r="E66" s="1344"/>
      <c r="F66" s="1344"/>
      <c r="G66" s="1344"/>
      <c r="H66" s="1344"/>
      <c r="I66" s="1344"/>
    </row>
    <row r="67" spans="1:10" ht="8.1" customHeight="1">
      <c r="A67" s="251"/>
      <c r="B67" s="254"/>
      <c r="C67" s="255"/>
      <c r="D67" s="255"/>
      <c r="E67" s="255"/>
      <c r="F67" s="255"/>
      <c r="G67" s="255"/>
      <c r="H67" s="255"/>
      <c r="I67" s="255"/>
    </row>
    <row r="68" spans="1:10" ht="16.5">
      <c r="A68" s="1345" t="s">
        <v>421</v>
      </c>
      <c r="B68" s="1345"/>
      <c r="C68" s="1345"/>
      <c r="D68" s="1345"/>
      <c r="E68" s="1345"/>
      <c r="F68" s="1345"/>
      <c r="G68" s="1345"/>
      <c r="H68" s="1345"/>
      <c r="I68" s="1345"/>
    </row>
    <row r="69" spans="1:10" ht="8.1" customHeight="1">
      <c r="A69" s="251"/>
      <c r="B69" s="254"/>
      <c r="C69" s="255"/>
      <c r="D69" s="255"/>
      <c r="E69" s="255"/>
      <c r="F69" s="255"/>
      <c r="G69" s="255"/>
      <c r="H69" s="255"/>
      <c r="I69" s="255"/>
    </row>
    <row r="70" spans="1:10" ht="49.5" customHeight="1">
      <c r="A70" s="254" t="s">
        <v>414</v>
      </c>
      <c r="B70" s="1344" t="s">
        <v>795</v>
      </c>
      <c r="C70" s="1344"/>
      <c r="D70" s="1344"/>
      <c r="E70" s="1344"/>
      <c r="F70" s="1344"/>
      <c r="G70" s="1344"/>
      <c r="H70" s="1344"/>
      <c r="I70" s="1344"/>
    </row>
    <row r="71" spans="1:10" ht="24" customHeight="1">
      <c r="A71" s="244"/>
      <c r="B71" s="248"/>
      <c r="C71" s="248"/>
      <c r="D71" s="248"/>
      <c r="E71" s="248"/>
      <c r="F71" s="244"/>
      <c r="G71" s="248"/>
      <c r="H71" s="248"/>
      <c r="I71" s="248"/>
      <c r="J71" s="63"/>
    </row>
    <row r="72" spans="1:10" ht="21" customHeight="1">
      <c r="A72" s="1239" t="s">
        <v>407</v>
      </c>
      <c r="B72" s="1239"/>
      <c r="C72" s="1239"/>
      <c r="D72" s="1239"/>
      <c r="E72" s="1346" t="s">
        <v>407</v>
      </c>
      <c r="F72" s="1346"/>
      <c r="G72" s="1346"/>
      <c r="H72" s="1346"/>
      <c r="I72" s="1346"/>
      <c r="J72" s="63"/>
    </row>
    <row r="73" spans="1:10" ht="33" customHeight="1">
      <c r="A73" s="1347" t="s">
        <v>408</v>
      </c>
      <c r="B73" s="1347"/>
      <c r="C73" s="1347"/>
      <c r="D73" s="1347"/>
      <c r="E73" s="1350" t="s">
        <v>409</v>
      </c>
      <c r="F73" s="1350"/>
      <c r="G73" s="1350"/>
      <c r="H73" s="1350"/>
      <c r="I73" s="1350"/>
      <c r="J73" s="63"/>
    </row>
    <row r="74" spans="1:10" ht="15.75">
      <c r="A74" s="247" t="s">
        <v>410</v>
      </c>
      <c r="B74" s="248"/>
      <c r="C74" s="248"/>
      <c r="D74" s="248"/>
      <c r="E74" s="248"/>
      <c r="F74" s="248"/>
      <c r="G74" s="248"/>
      <c r="H74" s="248"/>
      <c r="I74" s="249" t="s">
        <v>422</v>
      </c>
      <c r="J74" s="63"/>
    </row>
    <row r="75" spans="1:10" ht="96.75" customHeight="1">
      <c r="A75" s="251"/>
      <c r="B75" s="254" t="s">
        <v>423</v>
      </c>
      <c r="C75" s="1344" t="s">
        <v>796</v>
      </c>
      <c r="D75" s="1344"/>
      <c r="E75" s="1344"/>
      <c r="F75" s="1344"/>
      <c r="G75" s="1344"/>
      <c r="H75" s="1344"/>
      <c r="I75" s="1344"/>
    </row>
    <row r="76" spans="1:10" ht="9.9499999999999993" customHeight="1">
      <c r="A76" s="251"/>
      <c r="B76" s="256"/>
      <c r="C76" s="252"/>
      <c r="D76" s="252"/>
      <c r="E76" s="252"/>
      <c r="F76" s="252"/>
      <c r="G76" s="252"/>
      <c r="H76" s="252"/>
      <c r="I76" s="252"/>
    </row>
    <row r="77" spans="1:10" ht="99" customHeight="1">
      <c r="A77" s="251"/>
      <c r="B77" s="254" t="s">
        <v>418</v>
      </c>
      <c r="C77" s="1344" t="s">
        <v>797</v>
      </c>
      <c r="D77" s="1344"/>
      <c r="E77" s="1344"/>
      <c r="F77" s="1344"/>
      <c r="G77" s="1344"/>
      <c r="H77" s="1344"/>
      <c r="I77" s="1344"/>
    </row>
    <row r="78" spans="1:10" ht="9.9499999999999993" customHeight="1">
      <c r="A78" s="251"/>
      <c r="B78" s="254"/>
      <c r="C78" s="257"/>
      <c r="D78" s="257"/>
      <c r="E78" s="257"/>
      <c r="F78" s="257"/>
      <c r="G78" s="257"/>
      <c r="H78" s="257"/>
      <c r="I78" s="257"/>
    </row>
    <row r="79" spans="1:10" ht="53.25" customHeight="1">
      <c r="A79" s="251"/>
      <c r="B79" s="254" t="s">
        <v>419</v>
      </c>
      <c r="C79" s="1344" t="s">
        <v>798</v>
      </c>
      <c r="D79" s="1344"/>
      <c r="E79" s="1344"/>
      <c r="F79" s="1344"/>
      <c r="G79" s="1344"/>
      <c r="H79" s="1344"/>
      <c r="I79" s="1344"/>
    </row>
    <row r="80" spans="1:10" ht="9.9499999999999993" customHeight="1">
      <c r="A80" s="251"/>
      <c r="B80" s="254"/>
      <c r="C80" s="257"/>
      <c r="D80" s="257"/>
      <c r="E80" s="257"/>
      <c r="F80" s="257"/>
      <c r="G80" s="257"/>
      <c r="H80" s="257"/>
      <c r="I80" s="257"/>
    </row>
    <row r="81" spans="1:10" ht="9.9499999999999993" customHeight="1">
      <c r="A81" s="251"/>
      <c r="B81" s="254"/>
      <c r="C81" s="257"/>
      <c r="D81" s="257"/>
      <c r="E81" s="257"/>
      <c r="F81" s="257"/>
      <c r="G81" s="257"/>
      <c r="H81" s="257"/>
      <c r="I81" s="257"/>
    </row>
    <row r="82" spans="1:10" ht="85.5" customHeight="1">
      <c r="A82" s="251"/>
      <c r="B82" s="254" t="s">
        <v>424</v>
      </c>
      <c r="C82" s="1344" t="s">
        <v>425</v>
      </c>
      <c r="D82" s="1344"/>
      <c r="E82" s="1344"/>
      <c r="F82" s="1344"/>
      <c r="G82" s="1344"/>
      <c r="H82" s="1344"/>
      <c r="I82" s="1344"/>
    </row>
    <row r="83" spans="1:10" ht="9.9499999999999993" customHeight="1">
      <c r="A83" s="251"/>
      <c r="B83" s="254"/>
      <c r="C83" s="257"/>
      <c r="D83" s="257"/>
      <c r="E83" s="257"/>
      <c r="F83" s="257"/>
      <c r="G83" s="257"/>
      <c r="H83" s="257"/>
      <c r="I83" s="257"/>
    </row>
    <row r="84" spans="1:10" ht="66" customHeight="1">
      <c r="A84" s="251"/>
      <c r="B84" s="254" t="s">
        <v>426</v>
      </c>
      <c r="C84" s="1344" t="s">
        <v>799</v>
      </c>
      <c r="D84" s="1344"/>
      <c r="E84" s="1344"/>
      <c r="F84" s="1344"/>
      <c r="G84" s="1344"/>
      <c r="H84" s="1344"/>
      <c r="I84" s="1344"/>
    </row>
    <row r="85" spans="1:10" ht="9.9499999999999993" customHeight="1">
      <c r="A85" s="251"/>
      <c r="B85" s="254"/>
      <c r="C85" s="257"/>
      <c r="D85" s="257"/>
      <c r="E85" s="257"/>
      <c r="F85" s="257"/>
      <c r="G85" s="257"/>
      <c r="H85" s="257"/>
      <c r="I85" s="257"/>
    </row>
    <row r="86" spans="1:10" ht="63.75" customHeight="1">
      <c r="A86" s="251"/>
      <c r="B86" s="254" t="s">
        <v>427</v>
      </c>
      <c r="C86" s="1344" t="s">
        <v>428</v>
      </c>
      <c r="D86" s="1344"/>
      <c r="E86" s="1344"/>
      <c r="F86" s="1344"/>
      <c r="G86" s="1344"/>
      <c r="H86" s="1344"/>
      <c r="I86" s="1344"/>
    </row>
    <row r="87" spans="1:10" ht="8.1" customHeight="1">
      <c r="A87" s="251"/>
      <c r="B87" s="257"/>
      <c r="C87" s="257"/>
      <c r="D87" s="257"/>
      <c r="E87" s="257"/>
      <c r="F87" s="257"/>
      <c r="G87" s="257"/>
      <c r="H87" s="257"/>
      <c r="I87" s="257"/>
    </row>
    <row r="88" spans="1:10" ht="51" customHeight="1">
      <c r="A88" s="251"/>
      <c r="B88" s="254" t="s">
        <v>819</v>
      </c>
      <c r="C88" s="1344" t="s">
        <v>800</v>
      </c>
      <c r="D88" s="1344"/>
      <c r="E88" s="1344"/>
      <c r="F88" s="1344"/>
      <c r="G88" s="1344"/>
      <c r="H88" s="1344"/>
      <c r="I88" s="1344"/>
    </row>
    <row r="89" spans="1:10" ht="8.1" customHeight="1">
      <c r="A89" s="251"/>
      <c r="B89" s="257"/>
      <c r="C89" s="257"/>
      <c r="D89" s="257"/>
      <c r="E89" s="257"/>
      <c r="F89" s="257"/>
      <c r="G89" s="257"/>
      <c r="H89" s="257"/>
      <c r="I89" s="257"/>
    </row>
    <row r="90" spans="1:10" ht="37.5" customHeight="1">
      <c r="A90" s="254" t="s">
        <v>420</v>
      </c>
      <c r="B90" s="1344" t="s">
        <v>429</v>
      </c>
      <c r="C90" s="1344"/>
      <c r="D90" s="1344"/>
      <c r="E90" s="1344"/>
      <c r="F90" s="1344"/>
      <c r="G90" s="1344"/>
      <c r="H90" s="1344"/>
      <c r="I90" s="1344"/>
    </row>
    <row r="91" spans="1:10" ht="39.75" customHeight="1">
      <c r="A91" s="244"/>
      <c r="B91" s="248"/>
      <c r="C91" s="248"/>
      <c r="D91" s="248"/>
      <c r="E91" s="248"/>
      <c r="F91" s="244"/>
      <c r="G91" s="248"/>
      <c r="H91" s="248"/>
      <c r="I91" s="248"/>
      <c r="J91" s="63"/>
    </row>
    <row r="92" spans="1:10" ht="21" customHeight="1">
      <c r="A92" s="1239" t="s">
        <v>407</v>
      </c>
      <c r="B92" s="1239"/>
      <c r="C92" s="1239"/>
      <c r="D92" s="1239"/>
      <c r="E92" s="1346" t="s">
        <v>407</v>
      </c>
      <c r="F92" s="1346"/>
      <c r="G92" s="1346"/>
      <c r="H92" s="1346"/>
      <c r="I92" s="1346"/>
      <c r="J92" s="63"/>
    </row>
    <row r="93" spans="1:10" ht="33" customHeight="1">
      <c r="A93" s="1347" t="s">
        <v>408</v>
      </c>
      <c r="B93" s="1347"/>
      <c r="C93" s="1347"/>
      <c r="D93" s="1347"/>
      <c r="E93" s="1350" t="s">
        <v>409</v>
      </c>
      <c r="F93" s="1350"/>
      <c r="G93" s="1350"/>
      <c r="H93" s="1350"/>
      <c r="I93" s="1350"/>
      <c r="J93" s="63"/>
    </row>
    <row r="94" spans="1:10" ht="15.75">
      <c r="A94" s="247" t="s">
        <v>410</v>
      </c>
      <c r="B94" s="248"/>
      <c r="C94" s="248"/>
      <c r="D94" s="248"/>
      <c r="E94" s="248"/>
      <c r="F94" s="248"/>
      <c r="G94" s="248"/>
      <c r="H94" s="248"/>
      <c r="I94" s="249" t="s">
        <v>430</v>
      </c>
      <c r="J94" s="63"/>
    </row>
    <row r="95" spans="1:10" ht="15.75">
      <c r="A95" s="247"/>
      <c r="B95" s="248"/>
      <c r="C95" s="248"/>
      <c r="D95" s="248"/>
      <c r="E95" s="248"/>
      <c r="F95" s="248"/>
      <c r="G95" s="248"/>
      <c r="H95" s="248"/>
      <c r="I95" s="249"/>
      <c r="J95" s="63"/>
    </row>
    <row r="96" spans="1:10" ht="16.5">
      <c r="A96" s="1345" t="s">
        <v>431</v>
      </c>
      <c r="B96" s="1345"/>
      <c r="C96" s="1345"/>
      <c r="D96" s="1345"/>
      <c r="E96" s="1345"/>
      <c r="F96" s="1345"/>
      <c r="G96" s="1345"/>
      <c r="H96" s="1345"/>
      <c r="I96" s="1345"/>
    </row>
    <row r="97" spans="1:9" ht="10.5" customHeight="1">
      <c r="A97" s="251"/>
      <c r="B97" s="257"/>
      <c r="C97" s="257"/>
      <c r="D97" s="257"/>
      <c r="E97" s="257"/>
      <c r="F97" s="257"/>
      <c r="G97" s="257"/>
      <c r="H97" s="257"/>
      <c r="I97" s="257"/>
    </row>
    <row r="98" spans="1:9" ht="80.25" customHeight="1">
      <c r="A98" s="254" t="s">
        <v>414</v>
      </c>
      <c r="B98" s="1344" t="s">
        <v>801</v>
      </c>
      <c r="C98" s="1344"/>
      <c r="D98" s="1344"/>
      <c r="E98" s="1344"/>
      <c r="F98" s="1344"/>
      <c r="G98" s="1344"/>
      <c r="H98" s="1344"/>
      <c r="I98" s="1344"/>
    </row>
    <row r="99" spans="1:9" ht="8.1" customHeight="1">
      <c r="A99" s="251"/>
      <c r="B99" s="257"/>
      <c r="C99" s="257"/>
      <c r="D99" s="257"/>
      <c r="E99" s="257"/>
      <c r="F99" s="257"/>
      <c r="G99" s="257"/>
      <c r="H99" s="257"/>
      <c r="I99" s="257"/>
    </row>
    <row r="100" spans="1:9" ht="141.75" customHeight="1">
      <c r="A100" s="254" t="s">
        <v>420</v>
      </c>
      <c r="B100" s="1344" t="s">
        <v>802</v>
      </c>
      <c r="C100" s="1344"/>
      <c r="D100" s="1344"/>
      <c r="E100" s="1344"/>
      <c r="F100" s="1344"/>
      <c r="G100" s="1344"/>
      <c r="H100" s="1344"/>
      <c r="I100" s="1344"/>
    </row>
    <row r="101" spans="1:9" ht="8.1" customHeight="1">
      <c r="A101" s="251"/>
      <c r="B101" s="257"/>
      <c r="C101" s="257"/>
      <c r="D101" s="257"/>
      <c r="E101" s="257"/>
      <c r="F101" s="257"/>
      <c r="G101" s="257"/>
      <c r="H101" s="257"/>
      <c r="I101" s="257"/>
    </row>
    <row r="102" spans="1:9" ht="51.75" customHeight="1">
      <c r="A102" s="254" t="s">
        <v>432</v>
      </c>
      <c r="B102" s="1344" t="s">
        <v>803</v>
      </c>
      <c r="C102" s="1344"/>
      <c r="D102" s="1344"/>
      <c r="E102" s="1344"/>
      <c r="F102" s="1344"/>
      <c r="G102" s="1344"/>
      <c r="H102" s="1344"/>
      <c r="I102" s="1344"/>
    </row>
    <row r="103" spans="1:9" ht="15" customHeight="1">
      <c r="A103" s="252"/>
      <c r="B103" s="251"/>
      <c r="C103" s="251"/>
      <c r="D103" s="251"/>
      <c r="E103" s="251"/>
      <c r="F103" s="251"/>
      <c r="G103" s="251"/>
      <c r="H103" s="251"/>
      <c r="I103" s="251"/>
    </row>
    <row r="104" spans="1:9" ht="16.5">
      <c r="A104" s="1345" t="s">
        <v>433</v>
      </c>
      <c r="B104" s="1345"/>
      <c r="C104" s="1345"/>
      <c r="D104" s="1345"/>
      <c r="E104" s="1345"/>
      <c r="F104" s="1345"/>
      <c r="G104" s="1345"/>
      <c r="H104" s="1345"/>
      <c r="I104" s="1345"/>
    </row>
    <row r="105" spans="1:9" ht="8.1" customHeight="1">
      <c r="A105" s="251"/>
      <c r="B105" s="257"/>
      <c r="C105" s="257"/>
      <c r="D105" s="257"/>
      <c r="E105" s="257"/>
      <c r="F105" s="257"/>
      <c r="G105" s="257"/>
      <c r="H105" s="257"/>
      <c r="I105" s="257"/>
    </row>
    <row r="106" spans="1:9" ht="42.75" customHeight="1">
      <c r="A106" s="254" t="s">
        <v>414</v>
      </c>
      <c r="B106" s="1348" t="s">
        <v>804</v>
      </c>
      <c r="C106" s="1348"/>
      <c r="D106" s="1348"/>
      <c r="E106" s="1348"/>
      <c r="F106" s="1348"/>
      <c r="G106" s="1348"/>
      <c r="H106" s="1348"/>
      <c r="I106" s="1348"/>
    </row>
    <row r="107" spans="1:9" ht="8.1" customHeight="1">
      <c r="A107" s="251"/>
      <c r="B107" s="257"/>
      <c r="C107" s="257"/>
      <c r="D107" s="257"/>
      <c r="E107" s="257"/>
      <c r="F107" s="257"/>
      <c r="G107" s="257"/>
      <c r="H107" s="257"/>
      <c r="I107" s="257"/>
    </row>
    <row r="108" spans="1:9" ht="70.5" customHeight="1">
      <c r="A108" s="254" t="s">
        <v>420</v>
      </c>
      <c r="B108" s="1348" t="s">
        <v>805</v>
      </c>
      <c r="C108" s="1348"/>
      <c r="D108" s="1348"/>
      <c r="E108" s="1348"/>
      <c r="F108" s="1348"/>
      <c r="G108" s="1348"/>
      <c r="H108" s="1348"/>
      <c r="I108" s="1348"/>
    </row>
    <row r="109" spans="1:9" ht="8.1" customHeight="1">
      <c r="A109" s="251"/>
      <c r="B109" s="257"/>
      <c r="C109" s="257"/>
      <c r="D109" s="257"/>
      <c r="E109" s="257"/>
      <c r="F109" s="257"/>
      <c r="G109" s="257"/>
      <c r="H109" s="257"/>
      <c r="I109" s="257"/>
    </row>
    <row r="110" spans="1:9" ht="16.5">
      <c r="A110" s="1345" t="s">
        <v>434</v>
      </c>
      <c r="B110" s="1345"/>
      <c r="C110" s="1345"/>
      <c r="D110" s="1345"/>
      <c r="E110" s="1345"/>
      <c r="F110" s="1345"/>
      <c r="G110" s="1345"/>
      <c r="H110" s="1345"/>
      <c r="I110" s="1345"/>
    </row>
    <row r="111" spans="1:9" ht="15" customHeight="1">
      <c r="A111" s="253"/>
      <c r="B111" s="251"/>
      <c r="C111" s="251"/>
      <c r="D111" s="251"/>
      <c r="E111" s="251"/>
      <c r="F111" s="251"/>
      <c r="G111" s="251"/>
      <c r="H111" s="251"/>
      <c r="I111" s="251"/>
    </row>
    <row r="112" spans="1:9" ht="58.5" customHeight="1">
      <c r="A112" s="254" t="s">
        <v>414</v>
      </c>
      <c r="B112" s="1348" t="s">
        <v>806</v>
      </c>
      <c r="C112" s="1348"/>
      <c r="D112" s="1348"/>
      <c r="E112" s="1348"/>
      <c r="F112" s="1348"/>
      <c r="G112" s="1348"/>
      <c r="H112" s="1348"/>
      <c r="I112" s="1348"/>
    </row>
    <row r="113" spans="1:10" ht="43.5" customHeight="1">
      <c r="A113" s="254"/>
      <c r="B113" s="245"/>
      <c r="C113" s="245"/>
      <c r="D113" s="245"/>
      <c r="E113" s="245"/>
      <c r="F113" s="245"/>
      <c r="G113" s="245"/>
      <c r="H113" s="245"/>
      <c r="I113" s="245"/>
    </row>
    <row r="114" spans="1:10" ht="26.25" customHeight="1">
      <c r="A114" s="251"/>
      <c r="B114" s="251"/>
      <c r="C114" s="251"/>
      <c r="D114" s="251"/>
      <c r="E114" s="251"/>
      <c r="F114" s="251"/>
      <c r="G114" s="251"/>
      <c r="H114" s="251"/>
      <c r="I114" s="251"/>
      <c r="J114" s="63"/>
    </row>
    <row r="115" spans="1:10" ht="21" customHeight="1">
      <c r="A115" s="1239" t="s">
        <v>407</v>
      </c>
      <c r="B115" s="1239"/>
      <c r="C115" s="1239"/>
      <c r="D115" s="1239"/>
      <c r="E115" s="1346" t="s">
        <v>407</v>
      </c>
      <c r="F115" s="1346"/>
      <c r="G115" s="1346"/>
      <c r="H115" s="1346"/>
      <c r="I115" s="1346"/>
      <c r="J115" s="63"/>
    </row>
    <row r="116" spans="1:10" ht="33" customHeight="1">
      <c r="A116" s="1347" t="s">
        <v>408</v>
      </c>
      <c r="B116" s="1347"/>
      <c r="C116" s="1347"/>
      <c r="D116" s="1347"/>
      <c r="E116" s="1350" t="s">
        <v>409</v>
      </c>
      <c r="F116" s="1350"/>
      <c r="G116" s="1350"/>
      <c r="H116" s="1350"/>
      <c r="I116" s="1350"/>
      <c r="J116" s="63"/>
    </row>
    <row r="117" spans="1:10" ht="15.75">
      <c r="A117" s="247" t="s">
        <v>410</v>
      </c>
      <c r="B117" s="248"/>
      <c r="C117" s="248"/>
      <c r="D117" s="248"/>
      <c r="E117" s="248"/>
      <c r="F117" s="248"/>
      <c r="G117" s="248"/>
      <c r="H117" s="248"/>
      <c r="I117" s="249" t="s">
        <v>435</v>
      </c>
      <c r="J117" s="63"/>
    </row>
    <row r="118" spans="1:10" ht="15.95" customHeight="1">
      <c r="A118" s="252"/>
      <c r="B118" s="251"/>
      <c r="C118" s="251"/>
      <c r="D118" s="251"/>
      <c r="E118" s="251"/>
      <c r="F118" s="251"/>
      <c r="G118" s="251"/>
      <c r="H118" s="251"/>
      <c r="I118" s="251"/>
    </row>
    <row r="119" spans="1:10" ht="50.25" customHeight="1">
      <c r="A119" s="254" t="s">
        <v>420</v>
      </c>
      <c r="B119" s="1348" t="s">
        <v>807</v>
      </c>
      <c r="C119" s="1348"/>
      <c r="D119" s="1348"/>
      <c r="E119" s="1348"/>
      <c r="F119" s="1348"/>
      <c r="G119" s="1348"/>
      <c r="H119" s="1348"/>
      <c r="I119" s="1348"/>
    </row>
    <row r="120" spans="1:10" ht="12" customHeight="1">
      <c r="A120" s="252"/>
      <c r="B120" s="251"/>
      <c r="C120" s="251"/>
      <c r="D120" s="251"/>
      <c r="E120" s="251"/>
      <c r="F120" s="251"/>
      <c r="G120" s="251"/>
      <c r="H120" s="251"/>
      <c r="I120" s="251"/>
    </row>
    <row r="121" spans="1:10" ht="16.5">
      <c r="A121" s="1345" t="s">
        <v>436</v>
      </c>
      <c r="B121" s="1345"/>
      <c r="C121" s="1345"/>
      <c r="D121" s="1345"/>
      <c r="E121" s="1345"/>
      <c r="F121" s="1345"/>
      <c r="G121" s="1345"/>
      <c r="H121" s="1345"/>
      <c r="I121" s="1345"/>
    </row>
    <row r="122" spans="1:10" ht="15.95" customHeight="1">
      <c r="A122" s="252"/>
      <c r="B122" s="251"/>
      <c r="C122" s="251"/>
      <c r="D122" s="251"/>
      <c r="E122" s="251"/>
      <c r="F122" s="251"/>
      <c r="G122" s="251"/>
      <c r="H122" s="251"/>
      <c r="I122" s="251"/>
    </row>
    <row r="123" spans="1:10" ht="31.5" customHeight="1">
      <c r="A123" s="254" t="s">
        <v>414</v>
      </c>
      <c r="B123" s="1348" t="s">
        <v>437</v>
      </c>
      <c r="C123" s="1348"/>
      <c r="D123" s="1348"/>
      <c r="E123" s="1348"/>
      <c r="F123" s="1348"/>
      <c r="G123" s="1348"/>
      <c r="H123" s="1348"/>
      <c r="I123" s="1348"/>
    </row>
    <row r="124" spans="1:10" ht="8.1" customHeight="1">
      <c r="A124" s="251"/>
      <c r="B124" s="257"/>
      <c r="C124" s="257"/>
      <c r="D124" s="257"/>
      <c r="E124" s="257"/>
      <c r="F124" s="257"/>
      <c r="G124" s="257"/>
      <c r="H124" s="257"/>
      <c r="I124" s="257"/>
    </row>
    <row r="125" spans="1:10" ht="39" customHeight="1">
      <c r="A125" s="254" t="s">
        <v>420</v>
      </c>
      <c r="B125" s="1348" t="s">
        <v>438</v>
      </c>
      <c r="C125" s="1348"/>
      <c r="D125" s="1348"/>
      <c r="E125" s="1348"/>
      <c r="F125" s="1348"/>
      <c r="G125" s="1348"/>
      <c r="H125" s="1348"/>
      <c r="I125" s="1348"/>
    </row>
    <row r="126" spans="1:10" ht="12" customHeight="1">
      <c r="A126" s="252"/>
      <c r="B126" s="251"/>
      <c r="C126" s="251"/>
      <c r="D126" s="251"/>
      <c r="E126" s="251"/>
      <c r="F126" s="251"/>
      <c r="G126" s="251"/>
      <c r="H126" s="251"/>
      <c r="I126" s="251"/>
    </row>
    <row r="127" spans="1:10" ht="16.5">
      <c r="A127" s="1345" t="s">
        <v>439</v>
      </c>
      <c r="B127" s="1345"/>
      <c r="C127" s="1345"/>
      <c r="D127" s="1345"/>
      <c r="E127" s="1345"/>
      <c r="F127" s="1345"/>
      <c r="G127" s="1345"/>
      <c r="H127" s="1345"/>
      <c r="I127" s="1345"/>
    </row>
    <row r="128" spans="1:10" ht="15.95" customHeight="1">
      <c r="A128" s="252"/>
      <c r="B128" s="251"/>
      <c r="C128" s="251"/>
      <c r="D128" s="251"/>
      <c r="E128" s="251"/>
      <c r="F128" s="251"/>
      <c r="G128" s="251"/>
      <c r="H128" s="251"/>
      <c r="I128" s="251"/>
    </row>
    <row r="129" spans="1:10" ht="75" customHeight="1">
      <c r="A129" s="1348" t="s">
        <v>808</v>
      </c>
      <c r="B129" s="1348"/>
      <c r="C129" s="1348"/>
      <c r="D129" s="1348"/>
      <c r="E129" s="1348"/>
      <c r="F129" s="1348"/>
      <c r="G129" s="1348"/>
      <c r="H129" s="1348"/>
      <c r="I129" s="1348"/>
    </row>
    <row r="130" spans="1:10" ht="12" customHeight="1">
      <c r="A130" s="252"/>
      <c r="B130" s="251"/>
      <c r="C130" s="251"/>
      <c r="D130" s="251"/>
      <c r="E130" s="251"/>
      <c r="F130" s="251"/>
      <c r="G130" s="251"/>
      <c r="H130" s="251"/>
      <c r="I130" s="251"/>
    </row>
    <row r="131" spans="1:10" ht="21.75" customHeight="1">
      <c r="A131" s="1345" t="s">
        <v>440</v>
      </c>
      <c r="B131" s="1345"/>
      <c r="C131" s="1345"/>
      <c r="D131" s="1345"/>
      <c r="E131" s="1345"/>
      <c r="F131" s="1345"/>
      <c r="G131" s="1345"/>
      <c r="H131" s="1345"/>
      <c r="I131" s="1345"/>
    </row>
    <row r="132" spans="1:10" ht="15.95" customHeight="1">
      <c r="A132" s="253"/>
      <c r="B132" s="251"/>
      <c r="C132" s="251"/>
      <c r="D132" s="251"/>
      <c r="E132" s="251"/>
      <c r="F132" s="251"/>
      <c r="G132" s="251"/>
      <c r="H132" s="251"/>
      <c r="I132" s="251"/>
    </row>
    <row r="133" spans="1:10" ht="57.75" customHeight="1">
      <c r="A133" s="254" t="s">
        <v>414</v>
      </c>
      <c r="B133" s="1348" t="s">
        <v>809</v>
      </c>
      <c r="C133" s="1348"/>
      <c r="D133" s="1348"/>
      <c r="E133" s="1348"/>
      <c r="F133" s="1348"/>
      <c r="G133" s="1348"/>
      <c r="H133" s="1348"/>
      <c r="I133" s="1348"/>
    </row>
    <row r="134" spans="1:10" ht="8.1" customHeight="1">
      <c r="A134" s="251"/>
      <c r="B134" s="257"/>
      <c r="C134" s="257"/>
      <c r="D134" s="257"/>
      <c r="E134" s="257"/>
      <c r="F134" s="257"/>
      <c r="G134" s="257"/>
      <c r="H134" s="257"/>
      <c r="I134" s="257"/>
    </row>
    <row r="135" spans="1:10" ht="114" customHeight="1">
      <c r="A135" s="254" t="s">
        <v>420</v>
      </c>
      <c r="B135" s="1348" t="s">
        <v>810</v>
      </c>
      <c r="C135" s="1348"/>
      <c r="D135" s="1348"/>
      <c r="E135" s="1348"/>
      <c r="F135" s="1348"/>
      <c r="G135" s="1348"/>
      <c r="H135" s="1348"/>
      <c r="I135" s="1348"/>
    </row>
    <row r="136" spans="1:10" ht="28.5" customHeight="1">
      <c r="A136" s="254"/>
      <c r="B136" s="245"/>
      <c r="C136" s="245"/>
      <c r="D136" s="245"/>
      <c r="E136" s="245"/>
      <c r="F136" s="245"/>
      <c r="G136" s="245"/>
      <c r="H136" s="245"/>
      <c r="I136" s="245"/>
    </row>
    <row r="137" spans="1:10" ht="24.95" customHeight="1">
      <c r="A137" s="254"/>
      <c r="B137" s="245"/>
      <c r="C137" s="245"/>
      <c r="D137" s="245"/>
      <c r="E137" s="245"/>
      <c r="F137" s="245"/>
      <c r="G137" s="245"/>
      <c r="H137" s="245"/>
      <c r="I137" s="245"/>
    </row>
    <row r="138" spans="1:10" ht="21" customHeight="1">
      <c r="A138" s="1239" t="s">
        <v>407</v>
      </c>
      <c r="B138" s="1239"/>
      <c r="C138" s="1239"/>
      <c r="D138" s="1239"/>
      <c r="E138" s="1346" t="s">
        <v>407</v>
      </c>
      <c r="F138" s="1346"/>
      <c r="G138" s="1346"/>
      <c r="H138" s="1346"/>
      <c r="I138" s="1346"/>
      <c r="J138" s="63"/>
    </row>
    <row r="139" spans="1:10" ht="33" customHeight="1">
      <c r="A139" s="1347" t="s">
        <v>408</v>
      </c>
      <c r="B139" s="1347"/>
      <c r="C139" s="1347"/>
      <c r="D139" s="1347"/>
      <c r="E139" s="1350" t="s">
        <v>409</v>
      </c>
      <c r="F139" s="1350"/>
      <c r="G139" s="1350"/>
      <c r="H139" s="1350"/>
      <c r="I139" s="1350"/>
      <c r="J139" s="63"/>
    </row>
    <row r="140" spans="1:10" ht="15.75">
      <c r="A140" s="247" t="s">
        <v>410</v>
      </c>
      <c r="B140" s="248"/>
      <c r="C140" s="248"/>
      <c r="D140" s="248"/>
      <c r="E140" s="248"/>
      <c r="F140" s="248"/>
      <c r="G140" s="248"/>
      <c r="H140" s="248"/>
      <c r="I140" s="249" t="s">
        <v>441</v>
      </c>
      <c r="J140" s="63"/>
    </row>
    <row r="141" spans="1:10" ht="15.75">
      <c r="A141" s="247"/>
      <c r="B141" s="248"/>
      <c r="C141" s="248"/>
      <c r="D141" s="248"/>
      <c r="E141" s="248"/>
      <c r="F141" s="248"/>
      <c r="G141" s="248"/>
      <c r="H141" s="248"/>
      <c r="I141" s="249"/>
      <c r="J141" s="63"/>
    </row>
    <row r="142" spans="1:10" ht="8.25" customHeight="1">
      <c r="A142" s="247"/>
      <c r="B142" s="248"/>
      <c r="C142" s="248"/>
      <c r="D142" s="248"/>
      <c r="E142" s="248"/>
      <c r="F142" s="248"/>
      <c r="G142" s="248"/>
      <c r="H142" s="248"/>
      <c r="I142" s="249"/>
      <c r="J142" s="63"/>
    </row>
    <row r="143" spans="1:10" ht="54" customHeight="1">
      <c r="A143" s="254" t="s">
        <v>432</v>
      </c>
      <c r="B143" s="1348" t="s">
        <v>820</v>
      </c>
      <c r="C143" s="1348"/>
      <c r="D143" s="1348"/>
      <c r="E143" s="1348"/>
      <c r="F143" s="1348"/>
      <c r="G143" s="1348"/>
      <c r="H143" s="1348"/>
      <c r="I143" s="1348"/>
    </row>
    <row r="144" spans="1:10" ht="12" customHeight="1">
      <c r="A144" s="254"/>
      <c r="B144" s="1348"/>
      <c r="C144" s="1348"/>
      <c r="D144" s="1348"/>
      <c r="E144" s="1348"/>
      <c r="F144" s="1348"/>
      <c r="G144" s="1348"/>
      <c r="H144" s="1348"/>
      <c r="I144" s="1348"/>
    </row>
    <row r="145" spans="1:10" ht="124.5" customHeight="1">
      <c r="A145" s="254" t="s">
        <v>442</v>
      </c>
      <c r="B145" s="1348" t="s">
        <v>811</v>
      </c>
      <c r="C145" s="1348"/>
      <c r="D145" s="1348"/>
      <c r="E145" s="1348"/>
      <c r="F145" s="1348"/>
      <c r="G145" s="1348"/>
      <c r="H145" s="1348"/>
      <c r="I145" s="1348"/>
    </row>
    <row r="146" spans="1:10" ht="12" customHeight="1">
      <c r="A146" s="254"/>
      <c r="B146" s="1348"/>
      <c r="C146" s="1348"/>
      <c r="D146" s="1348"/>
      <c r="E146" s="1348"/>
      <c r="F146" s="1348"/>
      <c r="G146" s="1348"/>
      <c r="H146" s="1348"/>
      <c r="I146" s="1348"/>
    </row>
    <row r="147" spans="1:10" ht="98.25" customHeight="1">
      <c r="A147" s="254" t="s">
        <v>443</v>
      </c>
      <c r="B147" s="1348" t="s">
        <v>812</v>
      </c>
      <c r="C147" s="1348"/>
      <c r="D147" s="1348"/>
      <c r="E147" s="1348"/>
      <c r="F147" s="1348"/>
      <c r="G147" s="1348"/>
      <c r="H147" s="1348"/>
      <c r="I147" s="1348"/>
    </row>
    <row r="148" spans="1:10" ht="12" customHeight="1">
      <c r="A148" s="254"/>
      <c r="B148" s="1348"/>
      <c r="C148" s="1348"/>
      <c r="D148" s="1348"/>
      <c r="E148" s="1348"/>
      <c r="F148" s="1348"/>
      <c r="G148" s="1348"/>
      <c r="H148" s="1348"/>
      <c r="I148" s="1348"/>
    </row>
    <row r="149" spans="1:10" ht="136.5" customHeight="1">
      <c r="A149" s="254" t="s">
        <v>444</v>
      </c>
      <c r="B149" s="1348" t="s">
        <v>813</v>
      </c>
      <c r="C149" s="1348"/>
      <c r="D149" s="1348"/>
      <c r="E149" s="1348"/>
      <c r="F149" s="1348"/>
      <c r="G149" s="1348"/>
      <c r="H149" s="1348"/>
      <c r="I149" s="1348"/>
    </row>
    <row r="150" spans="1:10" ht="12" customHeight="1">
      <c r="A150" s="254"/>
      <c r="B150" s="1348"/>
      <c r="C150" s="1348"/>
      <c r="D150" s="1348"/>
      <c r="E150" s="1348"/>
      <c r="F150" s="1348"/>
      <c r="G150" s="1348"/>
      <c r="H150" s="1348"/>
      <c r="I150" s="1348"/>
    </row>
    <row r="151" spans="1:10" ht="70.5" customHeight="1">
      <c r="A151" s="254" t="s">
        <v>445</v>
      </c>
      <c r="B151" s="1348" t="s">
        <v>446</v>
      </c>
      <c r="C151" s="1348"/>
      <c r="D151" s="1348"/>
      <c r="E151" s="1348"/>
      <c r="F151" s="1348"/>
      <c r="G151" s="1348"/>
      <c r="H151" s="1348"/>
      <c r="I151" s="1348"/>
    </row>
    <row r="152" spans="1:10" ht="12" customHeight="1">
      <c r="A152" s="254"/>
      <c r="B152" s="1348"/>
      <c r="C152" s="1348"/>
      <c r="D152" s="1348"/>
      <c r="E152" s="1348"/>
      <c r="F152" s="1348"/>
      <c r="G152" s="1348"/>
      <c r="H152" s="1348"/>
      <c r="I152" s="1348"/>
    </row>
    <row r="153" spans="1:10" ht="88.5" customHeight="1">
      <c r="A153" s="254" t="s">
        <v>447</v>
      </c>
      <c r="B153" s="1348" t="s">
        <v>814</v>
      </c>
      <c r="C153" s="1348"/>
      <c r="D153" s="1348"/>
      <c r="E153" s="1348"/>
      <c r="F153" s="1348"/>
      <c r="G153" s="1348"/>
      <c r="H153" s="1348"/>
      <c r="I153" s="1348"/>
    </row>
    <row r="154" spans="1:10" ht="51" customHeight="1">
      <c r="A154" s="254"/>
      <c r="B154" s="245"/>
      <c r="C154" s="245"/>
      <c r="D154" s="245"/>
      <c r="E154" s="245"/>
      <c r="F154" s="245"/>
      <c r="G154" s="245"/>
      <c r="H154" s="245"/>
      <c r="I154" s="245"/>
    </row>
    <row r="155" spans="1:10" ht="24.95" customHeight="1">
      <c r="A155" s="254"/>
      <c r="B155" s="245"/>
      <c r="C155" s="245"/>
      <c r="D155" s="245"/>
      <c r="E155" s="245"/>
      <c r="F155" s="245"/>
      <c r="G155" s="245"/>
      <c r="H155" s="245"/>
      <c r="I155" s="245"/>
    </row>
    <row r="156" spans="1:10" ht="21" customHeight="1">
      <c r="A156" s="1239" t="s">
        <v>407</v>
      </c>
      <c r="B156" s="1239"/>
      <c r="C156" s="1239"/>
      <c r="D156" s="1239"/>
      <c r="E156" s="1346" t="s">
        <v>407</v>
      </c>
      <c r="F156" s="1346"/>
      <c r="G156" s="1346"/>
      <c r="H156" s="1346"/>
      <c r="I156" s="1346"/>
      <c r="J156" s="63"/>
    </row>
    <row r="157" spans="1:10" ht="33" customHeight="1">
      <c r="A157" s="1347" t="s">
        <v>408</v>
      </c>
      <c r="B157" s="1347"/>
      <c r="C157" s="1347"/>
      <c r="D157" s="1347"/>
      <c r="E157" s="1350" t="s">
        <v>409</v>
      </c>
      <c r="F157" s="1350"/>
      <c r="G157" s="1350"/>
      <c r="H157" s="1350"/>
      <c r="I157" s="1350"/>
      <c r="J157" s="63"/>
    </row>
    <row r="158" spans="1:10" ht="15.75">
      <c r="A158" s="247" t="s">
        <v>410</v>
      </c>
      <c r="B158" s="248"/>
      <c r="C158" s="248"/>
      <c r="D158" s="248"/>
      <c r="E158" s="248"/>
      <c r="F158" s="248"/>
      <c r="G158" s="248"/>
      <c r="H158" s="248"/>
      <c r="I158" s="249" t="s">
        <v>448</v>
      </c>
      <c r="J158" s="63"/>
    </row>
    <row r="159" spans="1:10" ht="15.75">
      <c r="A159" s="247"/>
      <c r="B159" s="248"/>
      <c r="C159" s="248"/>
      <c r="D159" s="248"/>
      <c r="E159" s="248"/>
      <c r="F159" s="248"/>
      <c r="G159" s="248"/>
      <c r="H159" s="248"/>
      <c r="I159" s="249"/>
      <c r="J159" s="63"/>
    </row>
    <row r="160" spans="1:10" ht="58.5" customHeight="1">
      <c r="A160" s="254" t="s">
        <v>449</v>
      </c>
      <c r="B160" s="1348" t="s">
        <v>816</v>
      </c>
      <c r="C160" s="1348"/>
      <c r="D160" s="1348"/>
      <c r="E160" s="1348"/>
      <c r="F160" s="1348"/>
      <c r="G160" s="1348"/>
      <c r="H160" s="1348"/>
      <c r="I160" s="1348"/>
    </row>
    <row r="161" spans="1:9" ht="8.1" customHeight="1">
      <c r="A161" s="254"/>
      <c r="B161" s="251"/>
      <c r="C161" s="251"/>
      <c r="D161" s="251"/>
      <c r="E161" s="251"/>
      <c r="F161" s="251"/>
      <c r="G161" s="251"/>
      <c r="H161" s="251"/>
      <c r="I161" s="251"/>
    </row>
    <row r="162" spans="1:9" ht="16.5" customHeight="1">
      <c r="A162" s="254" t="s">
        <v>815</v>
      </c>
      <c r="B162" s="1348" t="s">
        <v>450</v>
      </c>
      <c r="C162" s="1348"/>
      <c r="D162" s="1348"/>
      <c r="E162" s="1348"/>
      <c r="F162" s="1348"/>
      <c r="G162" s="1348"/>
      <c r="H162" s="1348"/>
      <c r="I162" s="1348"/>
    </row>
    <row r="163" spans="1:9" ht="8.1" customHeight="1">
      <c r="A163" s="254"/>
      <c r="B163" s="251"/>
      <c r="C163" s="251"/>
      <c r="D163" s="251"/>
      <c r="E163" s="251"/>
      <c r="F163" s="251"/>
      <c r="G163" s="251"/>
      <c r="H163" s="251"/>
      <c r="I163" s="251"/>
    </row>
    <row r="164" spans="1:9" ht="8.1" customHeight="1">
      <c r="A164" s="254"/>
      <c r="B164" s="251"/>
      <c r="C164" s="251"/>
      <c r="D164" s="251"/>
      <c r="E164" s="251"/>
      <c r="F164" s="251"/>
      <c r="G164" s="251"/>
      <c r="H164" s="251"/>
      <c r="I164" s="251"/>
    </row>
    <row r="165" spans="1:9" ht="68.25" customHeight="1">
      <c r="A165" s="254" t="s">
        <v>451</v>
      </c>
      <c r="B165" s="1364" t="s">
        <v>452</v>
      </c>
      <c r="C165" s="1364"/>
      <c r="D165" s="1364"/>
      <c r="E165" s="1364"/>
      <c r="F165" s="1364"/>
      <c r="G165" s="1364"/>
      <c r="H165" s="1364"/>
      <c r="I165" s="1364"/>
    </row>
    <row r="166" spans="1:9" ht="8.1" customHeight="1">
      <c r="A166" s="252"/>
      <c r="B166" s="251"/>
      <c r="C166" s="251"/>
      <c r="D166" s="251"/>
      <c r="E166" s="251"/>
      <c r="F166" s="251"/>
      <c r="G166" s="251"/>
      <c r="H166" s="251"/>
      <c r="I166" s="251"/>
    </row>
    <row r="167" spans="1:9" ht="16.5">
      <c r="A167" s="1345" t="s">
        <v>453</v>
      </c>
      <c r="B167" s="1345"/>
      <c r="C167" s="1345"/>
      <c r="D167" s="1345"/>
      <c r="E167" s="1345"/>
      <c r="F167" s="1345"/>
      <c r="G167" s="1345"/>
      <c r="H167" s="1345"/>
      <c r="I167" s="1345"/>
    </row>
    <row r="168" spans="1:9" ht="8.1" customHeight="1">
      <c r="A168" s="252"/>
      <c r="B168" s="251"/>
      <c r="C168" s="251"/>
      <c r="D168" s="251"/>
      <c r="E168" s="251"/>
      <c r="F168" s="251"/>
      <c r="G168" s="251"/>
      <c r="H168" s="251"/>
      <c r="I168" s="251"/>
    </row>
    <row r="169" spans="1:9" ht="54.75" customHeight="1">
      <c r="A169" s="1348" t="s">
        <v>454</v>
      </c>
      <c r="B169" s="1348"/>
      <c r="C169" s="1348"/>
      <c r="D169" s="1348"/>
      <c r="E169" s="1348"/>
      <c r="F169" s="1348"/>
      <c r="G169" s="1348"/>
      <c r="H169" s="1348"/>
      <c r="I169" s="1348"/>
    </row>
    <row r="170" spans="1:9" ht="8.1" customHeight="1">
      <c r="A170" s="253"/>
      <c r="B170" s="251"/>
      <c r="C170" s="251"/>
      <c r="D170" s="251"/>
      <c r="E170" s="251"/>
      <c r="F170" s="251"/>
      <c r="G170" s="251"/>
      <c r="H170" s="251"/>
      <c r="I170" s="251"/>
    </row>
    <row r="171" spans="1:9" ht="16.5">
      <c r="A171" s="1345" t="s">
        <v>455</v>
      </c>
      <c r="B171" s="1345"/>
      <c r="C171" s="1345"/>
      <c r="D171" s="1345"/>
      <c r="E171" s="1345"/>
      <c r="F171" s="1345"/>
      <c r="G171" s="1345"/>
      <c r="H171" s="1345"/>
      <c r="I171" s="1345"/>
    </row>
    <row r="172" spans="1:9" ht="8.1" customHeight="1">
      <c r="A172" s="252"/>
      <c r="B172" s="251"/>
      <c r="C172" s="251"/>
      <c r="D172" s="251"/>
      <c r="E172" s="251"/>
      <c r="F172" s="251"/>
      <c r="G172" s="251"/>
      <c r="H172" s="251"/>
      <c r="I172" s="251"/>
    </row>
    <row r="173" spans="1:9" ht="63.75" customHeight="1">
      <c r="A173" s="254" t="s">
        <v>414</v>
      </c>
      <c r="B173" s="1348" t="s">
        <v>456</v>
      </c>
      <c r="C173" s="1348"/>
      <c r="D173" s="1348"/>
      <c r="E173" s="1348"/>
      <c r="F173" s="1348"/>
      <c r="G173" s="1348"/>
      <c r="H173" s="1348"/>
      <c r="I173" s="1348"/>
    </row>
    <row r="174" spans="1:9" ht="8.1" customHeight="1">
      <c r="A174" s="256"/>
      <c r="B174" s="251"/>
      <c r="C174" s="251"/>
      <c r="D174" s="251"/>
      <c r="E174" s="251"/>
      <c r="F174" s="251"/>
      <c r="G174" s="251"/>
      <c r="H174" s="251"/>
      <c r="I174" s="251"/>
    </row>
    <row r="175" spans="1:9" ht="36" customHeight="1">
      <c r="A175" s="254" t="s">
        <v>420</v>
      </c>
      <c r="B175" s="1348" t="s">
        <v>817</v>
      </c>
      <c r="C175" s="1348"/>
      <c r="D175" s="1348"/>
      <c r="E175" s="1348"/>
      <c r="F175" s="1348"/>
      <c r="G175" s="1348"/>
      <c r="H175" s="1348"/>
      <c r="I175" s="1348"/>
    </row>
    <row r="176" spans="1:9" ht="8.1" customHeight="1">
      <c r="A176" s="256"/>
      <c r="B176" s="251"/>
      <c r="C176" s="251"/>
      <c r="D176" s="251"/>
      <c r="E176" s="251"/>
      <c r="F176" s="251"/>
      <c r="G176" s="251"/>
      <c r="H176" s="251"/>
      <c r="I176" s="251"/>
    </row>
    <row r="177" spans="1:10" ht="52.5" customHeight="1">
      <c r="A177" s="254" t="s">
        <v>432</v>
      </c>
      <c r="B177" s="1348" t="s">
        <v>457</v>
      </c>
      <c r="C177" s="1348"/>
      <c r="D177" s="1348"/>
      <c r="E177" s="1348"/>
      <c r="F177" s="1348"/>
      <c r="G177" s="1348"/>
      <c r="H177" s="1348"/>
      <c r="I177" s="1348"/>
    </row>
    <row r="178" spans="1:10" ht="8.1" customHeight="1">
      <c r="A178" s="254"/>
      <c r="B178" s="251"/>
      <c r="C178" s="251"/>
      <c r="D178" s="251"/>
      <c r="E178" s="251"/>
      <c r="F178" s="251"/>
      <c r="G178" s="251"/>
      <c r="H178" s="251"/>
      <c r="I178" s="251"/>
    </row>
    <row r="179" spans="1:10" ht="49.5" customHeight="1">
      <c r="A179" s="254" t="s">
        <v>442</v>
      </c>
      <c r="B179" s="1348" t="s">
        <v>458</v>
      </c>
      <c r="C179" s="1348"/>
      <c r="D179" s="1348"/>
      <c r="E179" s="1348"/>
      <c r="F179" s="1348"/>
      <c r="G179" s="1348"/>
      <c r="H179" s="1348"/>
      <c r="I179" s="1348"/>
    </row>
    <row r="180" spans="1:10" ht="8.1" customHeight="1">
      <c r="A180" s="254"/>
      <c r="B180" s="251"/>
      <c r="C180" s="251"/>
      <c r="D180" s="251"/>
      <c r="E180" s="251"/>
      <c r="F180" s="251"/>
      <c r="G180" s="251"/>
      <c r="H180" s="251"/>
      <c r="I180" s="251"/>
    </row>
    <row r="181" spans="1:10" ht="24.75" customHeight="1">
      <c r="A181" s="254" t="s">
        <v>443</v>
      </c>
      <c r="B181" s="1365" t="s">
        <v>818</v>
      </c>
      <c r="C181" s="1365"/>
      <c r="D181" s="1365"/>
      <c r="E181" s="1365"/>
      <c r="F181" s="1365"/>
      <c r="G181" s="1365"/>
      <c r="H181" s="1365"/>
      <c r="I181" s="1365"/>
    </row>
    <row r="182" spans="1:10" ht="8.1" customHeight="1">
      <c r="A182" s="254"/>
      <c r="B182" s="251"/>
      <c r="C182" s="251"/>
      <c r="D182" s="251"/>
      <c r="E182" s="251"/>
      <c r="F182" s="251"/>
      <c r="G182" s="251"/>
      <c r="H182" s="251"/>
      <c r="I182" s="251"/>
    </row>
    <row r="183" spans="1:10" ht="88.5" customHeight="1">
      <c r="A183" s="254" t="s">
        <v>444</v>
      </c>
      <c r="B183" s="1348" t="s">
        <v>459</v>
      </c>
      <c r="C183" s="1348"/>
      <c r="D183" s="1348"/>
      <c r="E183" s="1348"/>
      <c r="F183" s="1348"/>
      <c r="G183" s="1348"/>
      <c r="H183" s="1348"/>
      <c r="I183" s="1348"/>
    </row>
    <row r="184" spans="1:10" ht="8.1" customHeight="1">
      <c r="A184" s="254"/>
      <c r="B184" s="251"/>
      <c r="C184" s="251"/>
      <c r="D184" s="251"/>
      <c r="E184" s="251"/>
      <c r="F184" s="251"/>
      <c r="G184" s="251"/>
      <c r="H184" s="251"/>
      <c r="I184" s="251"/>
    </row>
    <row r="185" spans="1:10" ht="72" customHeight="1">
      <c r="A185" s="254" t="s">
        <v>460</v>
      </c>
      <c r="B185" s="1348" t="s">
        <v>461</v>
      </c>
      <c r="C185" s="1348"/>
      <c r="D185" s="1348"/>
      <c r="E185" s="1348"/>
      <c r="F185" s="1348"/>
      <c r="G185" s="1348"/>
      <c r="H185" s="1348"/>
      <c r="I185" s="1348"/>
    </row>
    <row r="186" spans="1:10" ht="31.5" customHeight="1">
      <c r="A186" s="254"/>
      <c r="B186" s="245"/>
      <c r="C186" s="245"/>
      <c r="D186" s="245"/>
      <c r="E186" s="245"/>
      <c r="F186" s="245"/>
      <c r="G186" s="245"/>
      <c r="H186" s="245"/>
      <c r="I186" s="245"/>
    </row>
    <row r="187" spans="1:10" ht="31.5" customHeight="1">
      <c r="A187" s="254"/>
      <c r="B187" s="245"/>
      <c r="C187" s="245"/>
      <c r="D187" s="245"/>
      <c r="E187" s="245"/>
      <c r="F187" s="245"/>
      <c r="G187" s="245"/>
      <c r="H187" s="245"/>
      <c r="I187" s="245"/>
    </row>
    <row r="188" spans="1:10" ht="21" customHeight="1">
      <c r="A188" s="1239" t="s">
        <v>407</v>
      </c>
      <c r="B188" s="1239"/>
      <c r="C188" s="1239"/>
      <c r="D188" s="1239"/>
      <c r="E188" s="1346" t="s">
        <v>407</v>
      </c>
      <c r="F188" s="1346"/>
      <c r="G188" s="1346"/>
      <c r="H188" s="1346"/>
      <c r="I188" s="1346"/>
      <c r="J188" s="63"/>
    </row>
    <row r="189" spans="1:10" ht="33" customHeight="1">
      <c r="A189" s="1347" t="s">
        <v>408</v>
      </c>
      <c r="B189" s="1347"/>
      <c r="C189" s="1347"/>
      <c r="D189" s="1347"/>
      <c r="E189" s="1350" t="s">
        <v>409</v>
      </c>
      <c r="F189" s="1350"/>
      <c r="G189" s="1350"/>
      <c r="H189" s="1350"/>
      <c r="I189" s="1350"/>
      <c r="J189" s="63"/>
    </row>
    <row r="190" spans="1:10" ht="15.75">
      <c r="A190" s="247" t="s">
        <v>410</v>
      </c>
      <c r="B190" s="248"/>
      <c r="C190" s="248"/>
      <c r="D190" s="248"/>
      <c r="E190" s="248"/>
      <c r="F190" s="248"/>
      <c r="G190" s="248"/>
      <c r="H190" s="248"/>
      <c r="I190" s="249" t="s">
        <v>462</v>
      </c>
      <c r="J190" s="63"/>
    </row>
    <row r="191" spans="1:10" ht="15.75">
      <c r="A191" s="247"/>
      <c r="B191" s="248"/>
      <c r="C191" s="248"/>
      <c r="D191" s="248"/>
      <c r="E191" s="248"/>
      <c r="F191" s="248"/>
      <c r="G191" s="248"/>
      <c r="H191" s="248"/>
      <c r="I191" s="249"/>
      <c r="J191" s="63"/>
    </row>
    <row r="192" spans="1:10" ht="53.25" customHeight="1">
      <c r="A192" s="254" t="s">
        <v>445</v>
      </c>
      <c r="B192" s="1348" t="s">
        <v>463</v>
      </c>
      <c r="C192" s="1348"/>
      <c r="D192" s="1348"/>
      <c r="E192" s="1348"/>
      <c r="F192" s="1348"/>
      <c r="G192" s="1348"/>
      <c r="H192" s="1348"/>
      <c r="I192" s="1348"/>
    </row>
    <row r="193" spans="1:9" ht="15.75">
      <c r="A193" s="252"/>
      <c r="B193" s="251"/>
      <c r="C193" s="251"/>
      <c r="D193" s="251"/>
      <c r="E193" s="251"/>
      <c r="F193" s="251"/>
      <c r="G193" s="251"/>
      <c r="H193" s="251"/>
      <c r="I193" s="251"/>
    </row>
    <row r="194" spans="1:9" ht="21.95" customHeight="1">
      <c r="A194" s="251"/>
      <c r="B194" s="244"/>
      <c r="C194" s="258"/>
      <c r="D194" s="258"/>
      <c r="E194" s="258"/>
      <c r="F194" s="244"/>
      <c r="G194" s="258"/>
      <c r="H194" s="258"/>
      <c r="I194" s="258"/>
    </row>
    <row r="195" spans="1:9" ht="21.95" customHeight="1">
      <c r="A195" s="251"/>
      <c r="B195" s="259" t="s">
        <v>464</v>
      </c>
      <c r="C195" s="259"/>
      <c r="D195" s="259"/>
      <c r="E195" s="259"/>
      <c r="F195" s="259" t="s">
        <v>464</v>
      </c>
      <c r="G195" s="259"/>
      <c r="H195" s="259"/>
      <c r="I195" s="259"/>
    </row>
    <row r="196" spans="1:9" ht="35.25" customHeight="1">
      <c r="A196" s="251"/>
      <c r="B196" s="1366" t="s">
        <v>408</v>
      </c>
      <c r="C196" s="1366"/>
      <c r="D196" s="1366"/>
      <c r="E196" s="1366"/>
      <c r="F196" s="1366" t="s">
        <v>409</v>
      </c>
      <c r="G196" s="1366"/>
      <c r="H196" s="1366"/>
      <c r="I196" s="1366"/>
    </row>
    <row r="197" spans="1:9" ht="21.95" customHeight="1">
      <c r="A197" s="251"/>
      <c r="B197" s="260"/>
      <c r="C197" s="261"/>
      <c r="D197" s="261"/>
      <c r="E197" s="261"/>
      <c r="F197" s="262"/>
      <c r="G197" s="262"/>
      <c r="H197" s="262"/>
      <c r="I197" s="262"/>
    </row>
    <row r="198" spans="1:9" ht="21.95" customHeight="1">
      <c r="A198" s="251"/>
      <c r="B198" s="1239" t="s">
        <v>465</v>
      </c>
      <c r="C198" s="1239"/>
      <c r="D198" s="1239"/>
      <c r="E198" s="1239"/>
      <c r="F198" s="1239" t="s">
        <v>465</v>
      </c>
      <c r="G198" s="1239"/>
      <c r="H198" s="1239"/>
      <c r="I198" s="1239"/>
    </row>
    <row r="199" spans="1:9" ht="21.95" customHeight="1">
      <c r="A199" s="251"/>
      <c r="B199" s="244"/>
      <c r="C199" s="261"/>
      <c r="D199" s="261"/>
      <c r="E199" s="261"/>
      <c r="F199" s="244"/>
      <c r="G199" s="261"/>
      <c r="H199" s="261"/>
      <c r="I199" s="261"/>
    </row>
    <row r="200" spans="1:9" ht="21.95" customHeight="1">
      <c r="A200" s="251"/>
      <c r="B200" s="244"/>
      <c r="C200" s="261"/>
      <c r="D200" s="261"/>
      <c r="E200" s="261"/>
      <c r="F200" s="244"/>
      <c r="G200" s="261"/>
      <c r="H200" s="261"/>
      <c r="I200" s="261"/>
    </row>
    <row r="201" spans="1:9" ht="24.75" customHeight="1">
      <c r="A201" s="251"/>
      <c r="B201" s="248" t="s">
        <v>466</v>
      </c>
      <c r="C201" s="263"/>
      <c r="D201" s="248"/>
      <c r="E201" s="248"/>
      <c r="F201" s="1367" t="s">
        <v>466</v>
      </c>
      <c r="G201" s="1368"/>
      <c r="H201" s="1368"/>
      <c r="I201" s="1368"/>
    </row>
    <row r="202" spans="1:9" ht="21.95" customHeight="1">
      <c r="A202" s="251"/>
      <c r="B202" s="248" t="s">
        <v>6</v>
      </c>
      <c r="C202" s="263"/>
      <c r="D202" s="248"/>
      <c r="E202" s="248"/>
      <c r="F202" s="1367" t="s">
        <v>6</v>
      </c>
      <c r="G202" s="1368"/>
      <c r="H202" s="1368"/>
      <c r="I202" s="1368"/>
    </row>
    <row r="203" spans="1:9" ht="21.95" customHeight="1">
      <c r="A203" s="251"/>
      <c r="B203" s="259"/>
      <c r="C203" s="261"/>
      <c r="D203" s="261"/>
      <c r="E203" s="261"/>
      <c r="F203" s="259"/>
      <c r="G203" s="261"/>
      <c r="H203" s="261"/>
      <c r="I203" s="261"/>
    </row>
    <row r="204" spans="1:9" ht="21.95" customHeight="1">
      <c r="A204" s="251"/>
      <c r="B204" s="1239" t="s">
        <v>467</v>
      </c>
      <c r="C204" s="1239"/>
      <c r="D204" s="1239"/>
      <c r="E204" s="1239"/>
      <c r="F204" s="1239" t="s">
        <v>467</v>
      </c>
      <c r="G204" s="1239"/>
      <c r="H204" s="1239"/>
      <c r="I204" s="1239"/>
    </row>
    <row r="205" spans="1:9" ht="21.95" customHeight="1">
      <c r="A205" s="251"/>
      <c r="B205" s="248" t="s">
        <v>466</v>
      </c>
      <c r="C205" s="248"/>
      <c r="D205" s="248"/>
      <c r="E205" s="248"/>
      <c r="F205" s="248" t="s">
        <v>466</v>
      </c>
      <c r="G205" s="259"/>
      <c r="H205" s="259"/>
      <c r="I205" s="259"/>
    </row>
    <row r="206" spans="1:9" ht="21.95" customHeight="1">
      <c r="A206" s="251"/>
      <c r="B206" s="248" t="s">
        <v>6</v>
      </c>
      <c r="C206" s="248"/>
      <c r="D206" s="248"/>
      <c r="E206" s="248"/>
      <c r="F206" s="248" t="s">
        <v>6</v>
      </c>
      <c r="G206" s="251"/>
      <c r="H206" s="251"/>
      <c r="I206" s="251"/>
    </row>
    <row r="207" spans="1:9" ht="21.95" customHeight="1">
      <c r="A207" s="251"/>
      <c r="B207" s="251"/>
      <c r="C207" s="251"/>
      <c r="D207" s="251"/>
      <c r="E207" s="251"/>
      <c r="F207" s="251"/>
      <c r="G207" s="251"/>
      <c r="H207" s="251"/>
      <c r="I207" s="251"/>
    </row>
    <row r="208" spans="1:9" ht="21.95" customHeight="1">
      <c r="A208" s="251"/>
      <c r="B208" s="1239" t="s">
        <v>539</v>
      </c>
      <c r="C208" s="1239"/>
      <c r="D208" s="1239"/>
      <c r="E208" s="1239"/>
      <c r="F208" s="1239" t="s">
        <v>539</v>
      </c>
      <c r="G208" s="1239"/>
      <c r="H208" s="1239"/>
      <c r="I208" s="1239"/>
    </row>
    <row r="209" spans="1:9" ht="21.95" customHeight="1">
      <c r="A209" s="251"/>
      <c r="B209" s="248" t="s">
        <v>466</v>
      </c>
      <c r="C209" s="248"/>
      <c r="D209" s="248"/>
      <c r="E209" s="248"/>
      <c r="F209" s="248" t="s">
        <v>466</v>
      </c>
      <c r="G209" s="259"/>
      <c r="H209" s="259"/>
      <c r="I209" s="259"/>
    </row>
    <row r="210" spans="1:9" ht="21.95" customHeight="1">
      <c r="A210" s="251"/>
      <c r="B210" s="248" t="s">
        <v>6</v>
      </c>
      <c r="C210" s="248"/>
      <c r="D210" s="248"/>
      <c r="E210" s="248"/>
      <c r="F210" s="248" t="s">
        <v>6</v>
      </c>
      <c r="G210" s="251"/>
      <c r="H210" s="251"/>
      <c r="I210" s="251"/>
    </row>
    <row r="211" spans="1:9" ht="21.95" customHeight="1">
      <c r="A211" s="251"/>
      <c r="B211" s="248"/>
      <c r="C211" s="248"/>
      <c r="D211" s="248"/>
      <c r="E211" s="248"/>
      <c r="F211" s="248"/>
      <c r="G211" s="251"/>
      <c r="H211" s="251"/>
      <c r="I211" s="251"/>
    </row>
    <row r="212" spans="1:9" ht="21.95" customHeight="1">
      <c r="A212" s="251"/>
      <c r="B212" s="248"/>
      <c r="C212" s="248"/>
      <c r="D212" s="248"/>
      <c r="E212" s="248"/>
      <c r="F212" s="248"/>
      <c r="G212" s="251"/>
      <c r="H212" s="251"/>
      <c r="I212" s="251"/>
    </row>
    <row r="213" spans="1:9" ht="21.95" customHeight="1">
      <c r="A213" s="251"/>
      <c r="B213" s="248"/>
      <c r="C213" s="248"/>
      <c r="D213" s="248"/>
      <c r="E213" s="248"/>
      <c r="F213" s="248"/>
      <c r="G213" s="251"/>
      <c r="H213" s="251"/>
      <c r="I213" s="251"/>
    </row>
    <row r="214" spans="1:9" ht="21.95" customHeight="1">
      <c r="A214" s="251"/>
      <c r="B214" s="248"/>
      <c r="C214" s="248"/>
      <c r="D214" s="248"/>
      <c r="E214" s="248"/>
      <c r="F214" s="248"/>
      <c r="G214" s="251"/>
      <c r="H214" s="251"/>
      <c r="I214" s="251"/>
    </row>
    <row r="215" spans="1:9" ht="21.95" customHeight="1">
      <c r="A215" s="251"/>
      <c r="B215" s="248"/>
      <c r="C215" s="248"/>
      <c r="D215" s="248"/>
      <c r="E215" s="248"/>
      <c r="F215" s="248"/>
      <c r="G215" s="251"/>
      <c r="H215" s="251"/>
      <c r="I215" s="251"/>
    </row>
    <row r="216" spans="1:9" ht="21.95" customHeight="1">
      <c r="A216" s="251"/>
      <c r="B216" s="248"/>
      <c r="C216" s="248"/>
      <c r="D216" s="248"/>
      <c r="E216" s="248"/>
      <c r="F216" s="248"/>
      <c r="G216" s="251"/>
      <c r="H216" s="251"/>
      <c r="I216" s="251"/>
    </row>
    <row r="217" spans="1:9" ht="21.95" customHeight="1">
      <c r="A217" s="251"/>
      <c r="B217" s="248"/>
      <c r="C217" s="248"/>
      <c r="D217" s="248"/>
      <c r="E217" s="248"/>
      <c r="F217" s="248"/>
      <c r="G217" s="251"/>
      <c r="H217" s="251"/>
      <c r="I217" s="251"/>
    </row>
    <row r="218" spans="1:9" ht="21.95" customHeight="1">
      <c r="A218" s="251"/>
      <c r="B218" s="248"/>
      <c r="C218" s="248"/>
      <c r="D218" s="248"/>
      <c r="E218" s="248"/>
      <c r="F218" s="248"/>
      <c r="G218" s="251"/>
      <c r="H218" s="251"/>
      <c r="I218" s="251"/>
    </row>
    <row r="219" spans="1:9" ht="21.95" customHeight="1">
      <c r="A219" s="251"/>
      <c r="B219" s="248"/>
      <c r="C219" s="248"/>
      <c r="D219" s="248"/>
      <c r="E219" s="248"/>
      <c r="F219" s="248"/>
      <c r="G219" s="251"/>
      <c r="H219" s="251"/>
      <c r="I219" s="251"/>
    </row>
    <row r="220" spans="1:9" ht="21.95" customHeight="1">
      <c r="A220" s="251"/>
      <c r="B220" s="248"/>
      <c r="C220" s="248"/>
      <c r="D220" s="248"/>
      <c r="E220" s="248"/>
      <c r="F220" s="248"/>
      <c r="G220" s="251"/>
      <c r="H220" s="251"/>
      <c r="I220" s="251"/>
    </row>
    <row r="221" spans="1:9" ht="21.95" customHeight="1">
      <c r="A221" s="251"/>
      <c r="B221" s="248"/>
      <c r="C221" s="248"/>
      <c r="D221" s="248"/>
      <c r="E221" s="248"/>
      <c r="F221" s="248"/>
      <c r="G221" s="251"/>
      <c r="H221" s="251"/>
      <c r="I221" s="251"/>
    </row>
    <row r="222" spans="1:9" ht="21.95" customHeight="1">
      <c r="A222" s="251"/>
      <c r="B222" s="248"/>
      <c r="C222" s="248"/>
      <c r="D222" s="248"/>
      <c r="E222" s="248"/>
      <c r="F222" s="248"/>
      <c r="G222" s="251"/>
      <c r="H222" s="251"/>
      <c r="I222" s="251"/>
    </row>
    <row r="223" spans="1:9" ht="15.75" customHeight="1">
      <c r="A223" s="251"/>
      <c r="B223" s="248"/>
      <c r="C223" s="248"/>
      <c r="D223" s="248"/>
      <c r="E223" s="248"/>
      <c r="F223" s="248"/>
      <c r="G223" s="251"/>
      <c r="H223" s="251"/>
      <c r="I223" s="251"/>
    </row>
    <row r="224" spans="1:9" ht="15.75">
      <c r="A224" s="264"/>
      <c r="B224" s="264"/>
      <c r="C224" s="264"/>
      <c r="D224" s="264"/>
      <c r="E224" s="264"/>
      <c r="F224" s="264"/>
      <c r="G224" s="264"/>
      <c r="H224" s="264"/>
      <c r="I224" s="264"/>
    </row>
    <row r="225" spans="1:9" ht="15.75">
      <c r="A225" s="247" t="s">
        <v>410</v>
      </c>
      <c r="B225" s="248"/>
      <c r="C225" s="248"/>
      <c r="D225" s="248"/>
      <c r="E225" s="248"/>
      <c r="F225" s="248"/>
      <c r="G225" s="248"/>
      <c r="H225" s="248"/>
      <c r="I225" s="249" t="s">
        <v>468</v>
      </c>
    </row>
    <row r="226" spans="1:9" ht="15.75">
      <c r="A226" s="251"/>
      <c r="B226" s="251"/>
      <c r="C226" s="251"/>
      <c r="D226" s="251"/>
      <c r="E226" s="251"/>
      <c r="F226" s="251"/>
      <c r="G226" s="251"/>
      <c r="H226" s="251"/>
      <c r="I226" s="251"/>
    </row>
    <row r="227" spans="1:9" ht="15.75">
      <c r="A227" s="251"/>
      <c r="B227" s="251"/>
      <c r="C227" s="251"/>
      <c r="D227" s="251"/>
      <c r="E227" s="251"/>
      <c r="F227" s="251"/>
      <c r="G227" s="251"/>
      <c r="H227" s="251"/>
      <c r="I227" s="251"/>
    </row>
    <row r="228" spans="1:9" ht="15.75">
      <c r="A228" s="251"/>
      <c r="B228" s="251"/>
      <c r="C228" s="251"/>
      <c r="D228" s="251"/>
      <c r="E228" s="251"/>
      <c r="F228" s="251"/>
      <c r="G228" s="251"/>
      <c r="H228" s="251"/>
      <c r="I228" s="251"/>
    </row>
    <row r="229" spans="1:9" ht="15.75">
      <c r="A229" s="251"/>
      <c r="B229" s="251"/>
      <c r="C229" s="251"/>
      <c r="D229" s="251"/>
      <c r="E229" s="251"/>
      <c r="F229" s="251"/>
      <c r="G229" s="251"/>
      <c r="H229" s="251"/>
      <c r="I229" s="251"/>
    </row>
    <row r="230" spans="1:9" ht="15.75">
      <c r="A230" s="251"/>
      <c r="B230" s="251"/>
      <c r="C230" s="251"/>
      <c r="D230" s="251"/>
      <c r="E230" s="251"/>
      <c r="F230" s="251"/>
      <c r="G230" s="251"/>
      <c r="H230" s="251"/>
      <c r="I230" s="251"/>
    </row>
    <row r="231" spans="1:9" ht="15.75">
      <c r="A231" s="251"/>
      <c r="B231" s="251"/>
      <c r="C231" s="251"/>
      <c r="D231" s="251"/>
      <c r="E231" s="251"/>
      <c r="F231" s="251"/>
      <c r="G231" s="251"/>
      <c r="H231" s="251"/>
      <c r="I231" s="251"/>
    </row>
    <row r="232" spans="1:9" ht="15.75">
      <c r="A232" s="251"/>
      <c r="B232" s="251"/>
      <c r="C232" s="251"/>
      <c r="D232" s="251"/>
      <c r="E232" s="251"/>
      <c r="F232" s="251"/>
      <c r="G232" s="251"/>
      <c r="H232" s="251"/>
      <c r="I232" s="251"/>
    </row>
    <row r="233" spans="1:9" ht="15.75">
      <c r="A233" s="251"/>
      <c r="B233" s="251"/>
      <c r="C233" s="251"/>
      <c r="D233" s="251"/>
      <c r="E233" s="251"/>
      <c r="F233" s="251"/>
      <c r="G233" s="251"/>
      <c r="H233" s="251"/>
      <c r="I233" s="251"/>
    </row>
    <row r="234" spans="1:9" ht="15.75">
      <c r="A234" s="251"/>
      <c r="B234" s="251"/>
      <c r="C234" s="251"/>
      <c r="D234" s="251"/>
      <c r="E234" s="251"/>
      <c r="F234" s="251"/>
      <c r="G234" s="251"/>
      <c r="H234" s="251"/>
      <c r="I234" s="251"/>
    </row>
    <row r="235" spans="1:9" ht="15.75">
      <c r="A235" s="251"/>
      <c r="B235" s="251"/>
      <c r="C235" s="251"/>
      <c r="D235" s="251"/>
      <c r="E235" s="251"/>
      <c r="F235" s="251"/>
      <c r="G235" s="251"/>
      <c r="H235" s="251"/>
      <c r="I235" s="251"/>
    </row>
    <row r="236" spans="1:9" ht="15.75">
      <c r="A236" s="251"/>
      <c r="B236" s="251"/>
      <c r="C236" s="251"/>
      <c r="D236" s="251"/>
      <c r="E236" s="251"/>
      <c r="F236" s="251"/>
      <c r="G236" s="251"/>
      <c r="H236" s="251"/>
      <c r="I236" s="251"/>
    </row>
    <row r="237" spans="1:9" ht="15.75">
      <c r="A237" s="251"/>
      <c r="B237" s="251"/>
      <c r="C237" s="251"/>
      <c r="D237" s="251"/>
      <c r="E237" s="251"/>
      <c r="F237" s="251"/>
      <c r="G237" s="251"/>
      <c r="H237" s="251"/>
      <c r="I237" s="251"/>
    </row>
    <row r="238" spans="1:9" ht="15.75">
      <c r="A238" s="251"/>
      <c r="B238" s="251"/>
      <c r="C238" s="251"/>
      <c r="D238" s="251"/>
      <c r="E238" s="251"/>
      <c r="F238" s="251"/>
      <c r="G238" s="251"/>
      <c r="H238" s="251"/>
      <c r="I238" s="251"/>
    </row>
  </sheetData>
  <sheetProtection password="CBD2" sheet="1" objects="1" scenarios="1" formatColumns="0" formatRows="0" selectLockedCells="1"/>
  <customSheetViews>
    <customSheetView guid="{905D51A0-3EB6-4E99-B277-C6036291BBFE}" scale="115"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8"/>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24"/>
    <pageSetUpPr fitToPage="1"/>
  </sheetPr>
  <dimension ref="A1:AE125"/>
  <sheetViews>
    <sheetView showGridLines="0" view="pageBreakPreview" zoomScale="130" zoomScaleNormal="100" zoomScaleSheetLayoutView="130" workbookViewId="0">
      <selection activeCell="E30" sqref="E3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1"/>
    <col min="8" max="8" width="0" style="201" hidden="1" customWidth="1"/>
    <col min="9" max="11" width="9.140625" style="201"/>
    <col min="12" max="12" width="0" style="201" hidden="1" customWidth="1"/>
    <col min="13" max="13" width="35.42578125" style="201" hidden="1" customWidth="1"/>
    <col min="14" max="14" width="0" style="201" hidden="1" customWidth="1"/>
    <col min="15" max="31" width="9.140625" style="201"/>
    <col min="32" max="16384" width="9.140625" style="26"/>
  </cols>
  <sheetData>
    <row r="1" spans="1:31" ht="24" customHeight="1">
      <c r="A1" s="1182" t="str">
        <f>'Attach 3(JV)'!A1</f>
        <v>Specification No. :CC/NT/W-CIVIL/DOM/A06/23/00358</v>
      </c>
      <c r="B1" s="1182"/>
      <c r="C1" s="1182"/>
      <c r="D1" s="1182"/>
      <c r="E1" s="343" t="str">
        <f>"Attachment-15 " &amp; 'Attach 3(JV)'!AT1</f>
        <v xml:space="preserve">Attachment-15 </v>
      </c>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row>
    <row r="2" spans="1:31" ht="12" customHeight="1"/>
    <row r="3" spans="1:31" ht="78.75" customHeight="1">
      <c r="A3" s="1317" t="str">
        <f>Basic!B1</f>
        <v>Package DC-C&amp;ME for Construction &amp; Interiors of Green Field Data Centre Building including Mechanical &amp; Electrical Works under Establishment of Pilot Data Centre at POWERGRID Manesar substation</v>
      </c>
      <c r="B3" s="1318"/>
      <c r="C3" s="1318"/>
      <c r="D3" s="1318"/>
      <c r="E3" s="1318"/>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row>
    <row r="4" spans="1:31" ht="9" customHeight="1">
      <c r="A4" s="29"/>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row>
    <row r="5" spans="1:31" ht="32.25" customHeight="1">
      <c r="A5" s="1391" t="s">
        <v>504</v>
      </c>
      <c r="B5" s="1391"/>
      <c r="C5" s="1391"/>
      <c r="D5" s="1391"/>
      <c r="E5" s="1391"/>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row>
    <row r="6" spans="1:31" ht="6" customHeight="1">
      <c r="A6" s="33"/>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row>
    <row r="7" spans="1:31" ht="20.100000000000001" customHeight="1">
      <c r="A7" s="34"/>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row>
    <row r="8" spans="1:31" ht="36" customHeight="1">
      <c r="A8" s="956" t="str">
        <f>'Attach 3(JV)'!A7</f>
        <v>Bidder’s Name and Address  :</v>
      </c>
      <c r="B8" s="956"/>
      <c r="C8" s="956"/>
      <c r="D8" s="956"/>
      <c r="E8" s="16" t="str">
        <f>'Attach 3(JV)'!E7</f>
        <v>To:</v>
      </c>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row>
    <row r="9" spans="1:31" ht="36" customHeight="1">
      <c r="A9" s="1240" t="str">
        <f>'Attach 3(JV)'!A8</f>
        <v/>
      </c>
      <c r="B9" s="1240"/>
      <c r="C9" s="468"/>
      <c r="D9" s="468"/>
      <c r="E9" s="71" t="str">
        <f>'Attach 3(JV)'!E8</f>
        <v>Contract Services</v>
      </c>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row>
    <row r="10" spans="1:31" ht="20.100000000000001" customHeight="1">
      <c r="A10" s="14" t="s">
        <v>348</v>
      </c>
      <c r="B10" s="1392">
        <f>'Attach 3(JV)'!B9:D9</f>
        <v>0</v>
      </c>
      <c r="C10" s="1392"/>
      <c r="D10" s="1392"/>
      <c r="E10" s="71" t="str">
        <f>'Attach 3(JV)'!E9</f>
        <v>Power Grid Corporation of India Ltd.,</v>
      </c>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row>
    <row r="11" spans="1:31" ht="20.100000000000001" customHeight="1">
      <c r="A11" s="14" t="s">
        <v>350</v>
      </c>
      <c r="B11" s="1238">
        <f>'Attach 3(JV)'!B10:D10</f>
        <v>0</v>
      </c>
      <c r="C11" s="1238"/>
      <c r="D11" s="1238"/>
      <c r="E11" s="71" t="str">
        <f>'Attach 3(JV)'!E10</f>
        <v>"Saudamini", Plot No. 2, Sector 29</v>
      </c>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row>
    <row r="12" spans="1:31" ht="17.25" customHeight="1">
      <c r="B12" s="1238">
        <f>'Attach 3(JV)'!B11:D11</f>
        <v>0</v>
      </c>
      <c r="C12" s="1238"/>
      <c r="D12" s="1238"/>
      <c r="E12" s="71" t="str">
        <f>'Attach 3(JV)'!E11</f>
        <v>Gurgaon (Haryana) - 122001</v>
      </c>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row>
    <row r="13" spans="1:31" ht="17.25" customHeight="1">
      <c r="A13" s="33"/>
      <c r="B13" s="1238">
        <f>'Attach 3(JV)'!B12</f>
        <v>0</v>
      </c>
      <c r="C13" s="1238"/>
      <c r="D13" s="1238"/>
      <c r="E13" s="71"/>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row>
    <row r="14" spans="1:31" ht="13.5" customHeight="1">
      <c r="A14" s="33"/>
      <c r="B14" s="1238"/>
      <c r="C14" s="1238"/>
      <c r="D14" s="1238"/>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row>
    <row r="15" spans="1:31" ht="17.25" customHeight="1">
      <c r="A15" s="30" t="s">
        <v>343</v>
      </c>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row>
    <row r="16" spans="1:31" ht="56.25" hidden="1" customHeight="1">
      <c r="A16" s="202" t="s">
        <v>393</v>
      </c>
      <c r="B16" s="1299" t="s">
        <v>394</v>
      </c>
      <c r="C16" s="1299"/>
      <c r="D16" s="1299"/>
      <c r="E16" s="1299"/>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row>
    <row r="17" spans="1:31" ht="16.5" hidden="1" customHeight="1">
      <c r="A17" s="203"/>
      <c r="B17" s="1393" t="s">
        <v>481</v>
      </c>
      <c r="C17" s="1393"/>
      <c r="D17" s="1393"/>
      <c r="E17" s="1393"/>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row>
    <row r="18" spans="1:31" ht="18" hidden="1" customHeight="1">
      <c r="B18" s="295" t="s">
        <v>395</v>
      </c>
      <c r="C18" s="296"/>
      <c r="D18" s="297"/>
      <c r="E18" s="13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row>
    <row r="19" spans="1:31" ht="18" hidden="1" customHeight="1">
      <c r="A19" s="298"/>
      <c r="B19" s="295" t="s">
        <v>396</v>
      </c>
      <c r="C19" s="296"/>
      <c r="D19" s="297"/>
      <c r="E19" s="13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row>
    <row r="20" spans="1:31" ht="18" hidden="1" customHeight="1">
      <c r="A20" s="1397"/>
      <c r="B20" s="1398"/>
      <c r="C20" s="1398"/>
      <c r="D20" s="1398"/>
      <c r="E20" s="1398"/>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row>
    <row r="21" spans="1:31" ht="39.75" hidden="1" customHeight="1">
      <c r="B21" s="1399"/>
      <c r="C21" s="1399"/>
      <c r="D21" s="1399"/>
      <c r="E21" s="1399"/>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row>
    <row r="22" spans="1:31" ht="55.5" customHeight="1">
      <c r="A22" s="202" t="s">
        <v>393</v>
      </c>
      <c r="B22" s="1299" t="s">
        <v>983</v>
      </c>
      <c r="C22" s="1299"/>
      <c r="D22" s="1299"/>
      <c r="E22" s="1299"/>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row>
    <row r="23" spans="1:31">
      <c r="B23" s="908" t="s">
        <v>481</v>
      </c>
      <c r="C23" s="881"/>
      <c r="D23" s="881"/>
      <c r="E23" s="881"/>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row>
    <row r="24" spans="1:31">
      <c r="B24" s="1400" t="s">
        <v>984</v>
      </c>
      <c r="C24" s="1400"/>
      <c r="D24" s="1400"/>
      <c r="E24" s="96"/>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row>
    <row r="25" spans="1:31">
      <c r="B25" s="1400" t="s">
        <v>985</v>
      </c>
      <c r="C25" s="1400"/>
      <c r="D25" s="1400"/>
      <c r="E25" s="96"/>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row>
    <row r="26" spans="1:31">
      <c r="B26" s="881"/>
      <c r="C26" s="881"/>
      <c r="D26" s="881"/>
      <c r="E26" s="881"/>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row>
    <row r="27" spans="1:31" ht="35.25" customHeight="1">
      <c r="A27" s="202" t="s">
        <v>986</v>
      </c>
      <c r="B27" s="1299" t="s">
        <v>132</v>
      </c>
      <c r="C27" s="1299"/>
      <c r="D27" s="1299"/>
      <c r="E27" s="1299"/>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row>
    <row r="28" spans="1:31" ht="36" customHeight="1">
      <c r="A28" s="177" t="s">
        <v>156</v>
      </c>
      <c r="B28" s="1019" t="s">
        <v>133</v>
      </c>
      <c r="C28" s="1019"/>
      <c r="D28" s="1019"/>
      <c r="E28" s="166">
        <f>B10</f>
        <v>0</v>
      </c>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row>
    <row r="29" spans="1:31" ht="18.95" customHeight="1">
      <c r="A29" s="178" t="s">
        <v>157</v>
      </c>
      <c r="B29" s="1372" t="s">
        <v>134</v>
      </c>
      <c r="C29" s="1372"/>
      <c r="D29" s="1372"/>
      <c r="E29" s="121"/>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row>
    <row r="30" spans="1:31" ht="18.95" customHeight="1">
      <c r="A30" s="179"/>
      <c r="B30" s="1372" t="s">
        <v>135</v>
      </c>
      <c r="C30" s="1372"/>
      <c r="D30" s="1372"/>
      <c r="E30" s="173"/>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row>
    <row r="31" spans="1:31" ht="18.95" customHeight="1">
      <c r="A31" s="179"/>
      <c r="B31" s="1372"/>
      <c r="C31" s="1372"/>
      <c r="D31" s="1372"/>
      <c r="E31" s="173"/>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row>
    <row r="32" spans="1:31" ht="18.95" customHeight="1">
      <c r="A32" s="179"/>
      <c r="B32" s="1372"/>
      <c r="C32" s="1372"/>
      <c r="D32" s="1372"/>
      <c r="E32" s="173"/>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row>
    <row r="33" spans="1:31" ht="18.95" customHeight="1">
      <c r="A33" s="179"/>
      <c r="B33" s="1372" t="s">
        <v>136</v>
      </c>
      <c r="C33" s="1372"/>
      <c r="D33" s="1372"/>
      <c r="E33" s="173"/>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row>
    <row r="34" spans="1:31" ht="18.95" customHeight="1">
      <c r="A34" s="179"/>
      <c r="B34" s="1372"/>
      <c r="C34" s="1372"/>
      <c r="D34" s="1372"/>
      <c r="E34" s="274"/>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row>
    <row r="35" spans="1:31" ht="18.95" customHeight="1">
      <c r="A35" s="179"/>
      <c r="B35" s="1372"/>
      <c r="C35" s="1372"/>
      <c r="D35" s="1372"/>
      <c r="E35" s="274"/>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row>
    <row r="36" spans="1:31" ht="18.95" customHeight="1">
      <c r="A36" s="179"/>
      <c r="B36" s="1372" t="s">
        <v>137</v>
      </c>
      <c r="C36" s="1372"/>
      <c r="D36" s="1372"/>
      <c r="E36" s="274"/>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row>
    <row r="37" spans="1:31" ht="18.95" customHeight="1">
      <c r="A37" s="179"/>
      <c r="B37" s="1372"/>
      <c r="C37" s="1372"/>
      <c r="D37" s="1372"/>
      <c r="E37" s="173"/>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row>
    <row r="38" spans="1:31" ht="18.95" customHeight="1">
      <c r="A38" s="204"/>
      <c r="B38" s="1377"/>
      <c r="C38" s="1377"/>
      <c r="D38" s="1377"/>
      <c r="E38" s="174"/>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row>
    <row r="39" spans="1:31" ht="18.95" customHeight="1">
      <c r="A39" s="178" t="s">
        <v>561</v>
      </c>
      <c r="B39" s="1376" t="s">
        <v>138</v>
      </c>
      <c r="C39" s="1376"/>
      <c r="D39" s="1376"/>
      <c r="E39" s="1389"/>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row>
    <row r="40" spans="1:31" ht="60.75" customHeight="1">
      <c r="A40" s="204"/>
      <c r="B40" s="1394" t="s">
        <v>139</v>
      </c>
      <c r="C40" s="1395"/>
      <c r="D40" s="1396"/>
      <c r="E40" s="139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row>
    <row r="41" spans="1:31" ht="93" customHeight="1">
      <c r="A41" s="1253" t="s">
        <v>562</v>
      </c>
      <c r="B41" s="1373" t="s">
        <v>564</v>
      </c>
      <c r="C41" s="1374"/>
      <c r="D41" s="1375"/>
      <c r="E41" s="480"/>
      <c r="F41" s="200"/>
      <c r="G41" s="200"/>
      <c r="H41" s="200"/>
      <c r="I41" s="200"/>
      <c r="J41" s="200"/>
      <c r="K41" s="200"/>
      <c r="L41" s="200"/>
      <c r="M41" s="200" t="str">
        <f>IF('Names of Bidder'!D15="Yes","Yes","No")</f>
        <v>No</v>
      </c>
      <c r="N41" s="200"/>
      <c r="O41" s="200"/>
      <c r="P41" s="200"/>
      <c r="Q41" s="200"/>
      <c r="R41" s="200"/>
      <c r="S41" s="200"/>
      <c r="T41" s="200"/>
      <c r="U41" s="200"/>
      <c r="V41" s="200"/>
      <c r="W41" s="200"/>
      <c r="X41" s="200"/>
      <c r="Y41" s="200"/>
      <c r="Z41" s="200"/>
      <c r="AA41" s="200"/>
      <c r="AB41" s="200"/>
      <c r="AC41" s="200"/>
      <c r="AD41" s="200"/>
      <c r="AE41" s="200"/>
    </row>
    <row r="42" spans="1:31" ht="22.5" customHeight="1">
      <c r="A42" s="1254"/>
      <c r="B42" s="1402"/>
      <c r="C42" s="1182"/>
      <c r="D42" s="1403"/>
      <c r="E42" s="476"/>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row>
    <row r="43" spans="1:31" ht="60.75" customHeight="1">
      <c r="A43" s="349" t="s">
        <v>563</v>
      </c>
      <c r="B43" s="1404" t="s">
        <v>565</v>
      </c>
      <c r="C43" s="1405"/>
      <c r="D43" s="1406"/>
      <c r="E43" s="475"/>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row>
    <row r="44" spans="1:31" ht="114.75" customHeight="1">
      <c r="A44" s="477" t="s">
        <v>698</v>
      </c>
      <c r="B44" s="1373" t="s">
        <v>699</v>
      </c>
      <c r="C44" s="1374"/>
      <c r="D44" s="1375"/>
      <c r="E44" s="48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row>
    <row r="45" spans="1:31" ht="21.75" customHeight="1">
      <c r="A45" s="610" t="s">
        <v>158</v>
      </c>
      <c r="B45" s="1386" t="s">
        <v>140</v>
      </c>
      <c r="C45" s="1387"/>
      <c r="D45" s="1388"/>
      <c r="E45" s="96"/>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row>
    <row r="46" spans="1:31" ht="24.75" customHeight="1">
      <c r="A46" s="610" t="s">
        <v>159</v>
      </c>
      <c r="B46" s="1370" t="s">
        <v>519</v>
      </c>
      <c r="C46" s="1370"/>
      <c r="D46" s="1370"/>
      <c r="E46" s="96"/>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row>
    <row r="47" spans="1:31" ht="44.25" customHeight="1">
      <c r="A47" s="346" t="s">
        <v>520</v>
      </c>
      <c r="B47" s="1370" t="s">
        <v>521</v>
      </c>
      <c r="C47" s="1370"/>
      <c r="D47" s="1370"/>
      <c r="E47" s="96"/>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row>
    <row r="48" spans="1:31" ht="36.75" customHeight="1">
      <c r="A48" s="346"/>
      <c r="B48" s="1370" t="s">
        <v>522</v>
      </c>
      <c r="C48" s="1370"/>
      <c r="D48" s="1370"/>
      <c r="E48" s="347" t="s">
        <v>523</v>
      </c>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row>
    <row r="49" spans="1:31" ht="17.100000000000001" customHeight="1">
      <c r="A49" s="346" t="s">
        <v>524</v>
      </c>
      <c r="B49" s="1279"/>
      <c r="C49" s="1371"/>
      <c r="D49" s="1280"/>
      <c r="E49" s="96"/>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row>
    <row r="50" spans="1:31" ht="17.100000000000001" customHeight="1">
      <c r="A50" s="346" t="s">
        <v>28</v>
      </c>
      <c r="B50" s="1279"/>
      <c r="C50" s="1371"/>
      <c r="D50" s="1280"/>
      <c r="E50" s="96"/>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row>
    <row r="51" spans="1:31" ht="17.100000000000001" customHeight="1">
      <c r="A51" s="346" t="s">
        <v>473</v>
      </c>
      <c r="B51" s="1279"/>
      <c r="C51" s="1371"/>
      <c r="D51" s="1280"/>
      <c r="E51" s="96"/>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row>
    <row r="52" spans="1:31" ht="66.75" customHeight="1">
      <c r="A52" s="346" t="s">
        <v>475</v>
      </c>
      <c r="B52" s="1370" t="s">
        <v>525</v>
      </c>
      <c r="C52" s="1370"/>
      <c r="D52" s="1370"/>
      <c r="E52" s="348"/>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row>
    <row r="53" spans="1:31" ht="17.100000000000001" customHeight="1">
      <c r="A53" s="346"/>
      <c r="B53" s="1370" t="s">
        <v>522</v>
      </c>
      <c r="C53" s="1370"/>
      <c r="D53" s="1370"/>
      <c r="E53" s="347" t="s">
        <v>523</v>
      </c>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row>
    <row r="54" spans="1:31" ht="17.100000000000001" customHeight="1">
      <c r="A54" s="346" t="s">
        <v>524</v>
      </c>
      <c r="B54" s="1279"/>
      <c r="C54" s="1371"/>
      <c r="D54" s="1280"/>
      <c r="E54" s="96"/>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row>
    <row r="55" spans="1:31" ht="17.100000000000001" customHeight="1">
      <c r="A55" s="346" t="s">
        <v>28</v>
      </c>
      <c r="B55" s="1279"/>
      <c r="C55" s="1371"/>
      <c r="D55" s="1280"/>
      <c r="E55" s="96"/>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row>
    <row r="56" spans="1:31" ht="17.100000000000001" customHeight="1">
      <c r="A56" s="346" t="s">
        <v>473</v>
      </c>
      <c r="B56" s="1279"/>
      <c r="C56" s="1371"/>
      <c r="D56" s="1280"/>
      <c r="E56" s="96"/>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row>
    <row r="57" spans="1:31" ht="17.100000000000001" customHeight="1">
      <c r="A57" s="349" t="s">
        <v>526</v>
      </c>
      <c r="B57" s="1279"/>
      <c r="C57" s="1371"/>
      <c r="D57" s="1280"/>
      <c r="E57" s="96"/>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row>
    <row r="58" spans="1:31" ht="17.100000000000001" customHeight="1">
      <c r="A58" s="346" t="s">
        <v>474</v>
      </c>
      <c r="B58" s="1279"/>
      <c r="C58" s="1371"/>
      <c r="D58" s="1280"/>
      <c r="E58" s="96"/>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row>
    <row r="59" spans="1:31" ht="17.100000000000001" customHeight="1">
      <c r="A59" s="349" t="s">
        <v>479</v>
      </c>
      <c r="B59" s="1279"/>
      <c r="C59" s="1371"/>
      <c r="D59" s="1280"/>
      <c r="E59" s="96"/>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row>
    <row r="60" spans="1:31" ht="17.100000000000001" customHeight="1">
      <c r="A60" s="610">
        <v>6</v>
      </c>
      <c r="B60" s="1382" t="s">
        <v>141</v>
      </c>
      <c r="C60" s="1382"/>
      <c r="D60" s="1382"/>
      <c r="E60" s="96"/>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row>
    <row r="61" spans="1:31" ht="17.100000000000001" customHeight="1">
      <c r="A61" s="50">
        <v>7</v>
      </c>
      <c r="B61" s="1372" t="s">
        <v>142</v>
      </c>
      <c r="C61" s="1372"/>
      <c r="D61" s="1372"/>
      <c r="E61" s="96"/>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row>
    <row r="62" spans="1:31" ht="17.100000000000001" customHeight="1">
      <c r="A62" s="120"/>
      <c r="B62" s="1372"/>
      <c r="C62" s="1372"/>
      <c r="D62" s="1372"/>
      <c r="E62" s="173"/>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row>
    <row r="63" spans="1:31" ht="17.100000000000001" customHeight="1">
      <c r="A63" s="113"/>
      <c r="B63" s="1377"/>
      <c r="C63" s="1377"/>
      <c r="D63" s="1377"/>
      <c r="E63" s="174"/>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row>
    <row r="64" spans="1:31" ht="17.100000000000001" customHeight="1">
      <c r="A64" s="120">
        <v>8</v>
      </c>
      <c r="B64" s="1369" t="s">
        <v>143</v>
      </c>
      <c r="C64" s="1369"/>
      <c r="D64" s="1369"/>
      <c r="E64" s="175"/>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row>
    <row r="65" spans="1:31" ht="17.100000000000001" customHeight="1">
      <c r="A65" s="120"/>
      <c r="B65" s="1372" t="s">
        <v>170</v>
      </c>
      <c r="C65" s="1372"/>
      <c r="D65" s="1372"/>
      <c r="E65" s="173"/>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row>
    <row r="66" spans="1:31" ht="17.100000000000001" customHeight="1">
      <c r="A66" s="50">
        <v>9</v>
      </c>
      <c r="B66" s="1383" t="s">
        <v>153</v>
      </c>
      <c r="C66" s="1384"/>
      <c r="D66" s="1385"/>
      <c r="E66" s="176"/>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row>
    <row r="67" spans="1:31" ht="17.100000000000001" customHeight="1">
      <c r="A67" s="120"/>
      <c r="B67" s="1372" t="s">
        <v>144</v>
      </c>
      <c r="C67" s="1372"/>
      <c r="D67" s="1372"/>
      <c r="E67" s="173"/>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row>
    <row r="68" spans="1:31" ht="17.100000000000001" customHeight="1">
      <c r="A68" s="120"/>
      <c r="B68" s="1372" t="s">
        <v>145</v>
      </c>
      <c r="C68" s="1372"/>
      <c r="D68" s="1372"/>
      <c r="E68" s="173"/>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row>
    <row r="69" spans="1:31" ht="17.100000000000001" customHeight="1">
      <c r="A69" s="113"/>
      <c r="B69" s="1377" t="s">
        <v>146</v>
      </c>
      <c r="C69" s="1377"/>
      <c r="D69" s="1377"/>
      <c r="E69" s="174"/>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row>
    <row r="70" spans="1:31" ht="17.100000000000001" customHeight="1">
      <c r="A70" s="50">
        <v>10</v>
      </c>
      <c r="B70" s="1378" t="s">
        <v>147</v>
      </c>
      <c r="C70" s="1378"/>
      <c r="D70" s="1378"/>
      <c r="E70" s="176"/>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row>
    <row r="71" spans="1:31" ht="17.100000000000001" customHeight="1">
      <c r="A71" s="120"/>
      <c r="B71" s="1372" t="s">
        <v>148</v>
      </c>
      <c r="C71" s="1372"/>
      <c r="D71" s="1372"/>
      <c r="E71" s="173"/>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row>
    <row r="72" spans="1:31" ht="17.100000000000001" customHeight="1">
      <c r="A72" s="120"/>
      <c r="B72" s="1372" t="s">
        <v>149</v>
      </c>
      <c r="C72" s="1372"/>
      <c r="D72" s="1372"/>
      <c r="E72" s="173"/>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row>
    <row r="73" spans="1:31" ht="17.100000000000001" customHeight="1">
      <c r="A73" s="120"/>
      <c r="B73" s="1372"/>
      <c r="C73" s="1372"/>
      <c r="D73" s="1372"/>
      <c r="E73" s="173"/>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row>
    <row r="74" spans="1:31" ht="17.100000000000001" customHeight="1">
      <c r="A74" s="120"/>
      <c r="B74" s="1372"/>
      <c r="C74" s="1372"/>
      <c r="D74" s="1372"/>
      <c r="E74" s="173"/>
      <c r="F74" s="200"/>
      <c r="G74" s="200"/>
      <c r="H74" s="205">
        <v>2</v>
      </c>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row>
    <row r="75" spans="1:31" ht="17.100000000000001" customHeight="1">
      <c r="A75" s="120"/>
      <c r="B75" s="1372" t="s">
        <v>150</v>
      </c>
      <c r="C75" s="1372"/>
      <c r="D75" s="1372"/>
      <c r="E75" s="173"/>
      <c r="F75" s="200"/>
      <c r="G75" s="200"/>
      <c r="H75" s="200"/>
      <c r="I75" s="200"/>
      <c r="J75" s="200"/>
      <c r="K75" s="200"/>
      <c r="L75" s="200"/>
      <c r="M75" s="200"/>
      <c r="N75" s="200"/>
      <c r="O75" s="200"/>
      <c r="P75" s="200"/>
      <c r="Q75" s="200"/>
      <c r="R75" s="200"/>
      <c r="S75" s="200"/>
      <c r="T75" s="200"/>
      <c r="U75" s="200"/>
      <c r="V75" s="200"/>
      <c r="W75" s="200"/>
      <c r="X75" s="200"/>
      <c r="Y75" s="200"/>
      <c r="Z75" s="100"/>
      <c r="AA75" s="100"/>
      <c r="AB75" s="100"/>
    </row>
    <row r="76" spans="1:31" ht="17.100000000000001" customHeight="1">
      <c r="A76" s="120"/>
      <c r="B76" s="1372" t="s">
        <v>151</v>
      </c>
      <c r="C76" s="1372"/>
      <c r="D76" s="1372"/>
      <c r="E76" s="173"/>
      <c r="Z76" s="100"/>
      <c r="AA76" s="100"/>
      <c r="AB76" s="100"/>
    </row>
    <row r="77" spans="1:31" ht="18.95" customHeight="1">
      <c r="A77" s="120"/>
      <c r="B77" s="1379" t="s">
        <v>151</v>
      </c>
      <c r="C77" s="1380"/>
      <c r="D77" s="1381"/>
      <c r="E77" s="188" t="str">
        <f>IF(H74=1,"Saving Account","Current Account")</f>
        <v>Current Account</v>
      </c>
      <c r="Z77" s="100"/>
      <c r="AA77" s="100"/>
      <c r="AB77" s="100"/>
    </row>
    <row r="78" spans="1:31" ht="33" customHeight="1">
      <c r="A78" s="98">
        <v>11</v>
      </c>
      <c r="B78" s="1019" t="s">
        <v>152</v>
      </c>
      <c r="C78" s="1019"/>
      <c r="D78" s="1019"/>
      <c r="E78" s="96"/>
    </row>
    <row r="79" spans="1:31" ht="48" customHeight="1">
      <c r="A79" s="98">
        <v>12</v>
      </c>
      <c r="B79" s="1019" t="s">
        <v>161</v>
      </c>
      <c r="C79" s="1019"/>
      <c r="D79" s="1019"/>
      <c r="E79" s="96"/>
    </row>
    <row r="80" spans="1:31" ht="50.25" customHeight="1">
      <c r="A80" s="1323" t="s">
        <v>160</v>
      </c>
      <c r="B80" s="1323"/>
      <c r="C80" s="1323"/>
      <c r="D80" s="1323"/>
      <c r="E80" s="1323"/>
    </row>
    <row r="81" spans="1:5">
      <c r="A81" s="1407"/>
      <c r="B81" s="1407"/>
      <c r="C81" s="1407"/>
      <c r="D81" s="1407"/>
      <c r="E81" s="1407"/>
    </row>
    <row r="82" spans="1:5" ht="15">
      <c r="A82" s="1049" t="s">
        <v>566</v>
      </c>
      <c r="B82" s="1049"/>
      <c r="C82" s="1049"/>
      <c r="D82" s="1049"/>
      <c r="E82" s="1049"/>
    </row>
    <row r="83" spans="1:5" ht="15">
      <c r="A83" s="1401"/>
      <c r="B83" s="1401"/>
      <c r="C83" s="1401"/>
      <c r="D83" s="1401"/>
      <c r="E83" s="1401"/>
    </row>
    <row r="84" spans="1:5" ht="15">
      <c r="A84" s="1049" t="s">
        <v>567</v>
      </c>
      <c r="B84" s="1049"/>
      <c r="C84" s="1049"/>
      <c r="D84" s="1049"/>
      <c r="E84" s="1049"/>
    </row>
    <row r="85" spans="1:5" ht="15">
      <c r="A85" s="1401"/>
      <c r="B85" s="1401"/>
      <c r="C85" s="1401"/>
      <c r="D85" s="1401"/>
      <c r="E85" s="1401"/>
    </row>
    <row r="86" spans="1:5" ht="15">
      <c r="A86" s="1408" t="s">
        <v>568</v>
      </c>
      <c r="B86" s="1408"/>
      <c r="C86" s="1408"/>
      <c r="D86" s="1408"/>
      <c r="E86" s="1408"/>
    </row>
    <row r="87" spans="1:5" ht="15">
      <c r="A87" s="1408" t="s">
        <v>569</v>
      </c>
      <c r="B87" s="1408"/>
      <c r="C87" s="1408"/>
      <c r="D87" s="1408"/>
      <c r="E87" s="1408"/>
    </row>
    <row r="88" spans="1:5" ht="15">
      <c r="A88" s="1408" t="s">
        <v>570</v>
      </c>
      <c r="B88" s="1408"/>
      <c r="C88" s="1408"/>
      <c r="D88" s="1408"/>
      <c r="E88" s="1408"/>
    </row>
    <row r="89" spans="1:5" ht="15">
      <c r="A89" s="1401"/>
      <c r="B89" s="1401"/>
      <c r="C89" s="1401"/>
      <c r="D89" s="1401"/>
      <c r="E89" s="1401"/>
    </row>
    <row r="90" spans="1:5" ht="32.25" customHeight="1">
      <c r="A90" s="1049" t="s">
        <v>571</v>
      </c>
      <c r="B90" s="1049"/>
      <c r="C90" s="1049"/>
      <c r="D90" s="1049"/>
      <c r="E90" s="1049"/>
    </row>
    <row r="91" spans="1:5">
      <c r="A91" s="62"/>
      <c r="B91" s="62"/>
      <c r="C91" s="62"/>
      <c r="D91" s="478"/>
      <c r="E91" s="479"/>
    </row>
    <row r="92" spans="1:5" ht="24.95" customHeight="1">
      <c r="A92" s="37" t="s">
        <v>7</v>
      </c>
      <c r="B92" s="101" t="str">
        <f>'Attach 3(JV)'!B24</f>
        <v>--</v>
      </c>
      <c r="D92" s="55" t="s">
        <v>5</v>
      </c>
      <c r="E92" s="265" t="str">
        <f>'Attach 3(JV)'!E24</f>
        <v/>
      </c>
    </row>
    <row r="93" spans="1:5" ht="34.5" customHeight="1">
      <c r="A93" s="37" t="s">
        <v>8</v>
      </c>
      <c r="B93" s="265" t="str">
        <f>'Attach 3(JV)'!B25</f>
        <v/>
      </c>
      <c r="D93" s="55" t="s">
        <v>6</v>
      </c>
      <c r="E93" s="265" t="str">
        <f>'Attach 3(JV)'!E25</f>
        <v/>
      </c>
    </row>
    <row r="94" spans="1:5" ht="24.95" customHeight="1">
      <c r="D94" s="55"/>
      <c r="E94" s="80"/>
    </row>
    <row r="95" spans="1:5" ht="48" customHeight="1">
      <c r="A95" s="39"/>
    </row>
    <row r="96" spans="1:5" ht="96" customHeight="1"/>
    <row r="97" spans="1:1" ht="20.100000000000001" customHeight="1">
      <c r="A97" s="39"/>
    </row>
    <row r="98" spans="1:1" ht="46.5" customHeight="1"/>
    <row r="99" spans="1:1" ht="20.100000000000001" customHeight="1">
      <c r="A99" s="39"/>
    </row>
    <row r="100" spans="1:1" ht="20.100000000000001" customHeight="1"/>
    <row r="101" spans="1:1" ht="20.100000000000001" customHeight="1">
      <c r="A101" s="39"/>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password="CFB5" sheet="1" formatColumns="0" formatRows="0" selectLockedCells="1"/>
  <customSheetViews>
    <customSheetView guid="{905D51A0-3EB6-4E99-B277-C6036291BBFE}" scale="130" showPageBreaks="1" showGridLines="0" fitToPage="1" printArea="1" hiddenRows="1" hiddenColumns="1" view="pageBreakPreview">
      <selection activeCell="E30" sqref="E30"/>
      <rowBreaks count="1" manualBreakCount="1">
        <brk id="35"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0"/>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s>
  <mergeCells count="82">
    <mergeCell ref="A90:E90"/>
    <mergeCell ref="A89:E89"/>
    <mergeCell ref="A41:A42"/>
    <mergeCell ref="B41:D42"/>
    <mergeCell ref="B43:D43"/>
    <mergeCell ref="A81:E81"/>
    <mergeCell ref="A82:E82"/>
    <mergeCell ref="A87:E87"/>
    <mergeCell ref="A88:E88"/>
    <mergeCell ref="A83:E83"/>
    <mergeCell ref="A84:E84"/>
    <mergeCell ref="A85:E85"/>
    <mergeCell ref="A86:E86"/>
    <mergeCell ref="B51:D51"/>
    <mergeCell ref="B59:D59"/>
    <mergeCell ref="B74:D74"/>
    <mergeCell ref="B30:D30"/>
    <mergeCell ref="B31:D31"/>
    <mergeCell ref="B13:D13"/>
    <mergeCell ref="B16:E16"/>
    <mergeCell ref="A20:E20"/>
    <mergeCell ref="B21:E21"/>
    <mergeCell ref="B22:E22"/>
    <mergeCell ref="B24:D24"/>
    <mergeCell ref="B25:D25"/>
    <mergeCell ref="E39:E40"/>
    <mergeCell ref="A3:E3"/>
    <mergeCell ref="A5:E5"/>
    <mergeCell ref="A8:D8"/>
    <mergeCell ref="B10:D10"/>
    <mergeCell ref="B11:D11"/>
    <mergeCell ref="B17:E17"/>
    <mergeCell ref="B14:D14"/>
    <mergeCell ref="B12:D12"/>
    <mergeCell ref="A9:B9"/>
    <mergeCell ref="B40:D40"/>
    <mergeCell ref="B35:D35"/>
    <mergeCell ref="B36:D36"/>
    <mergeCell ref="B32:D32"/>
    <mergeCell ref="B27:E27"/>
    <mergeCell ref="B28:D28"/>
    <mergeCell ref="B33:D33"/>
    <mergeCell ref="B34:D34"/>
    <mergeCell ref="B29:D29"/>
    <mergeCell ref="B73:D73"/>
    <mergeCell ref="B79:D79"/>
    <mergeCell ref="B68:D68"/>
    <mergeCell ref="B77:D77"/>
    <mergeCell ref="B54:D54"/>
    <mergeCell ref="B60:D60"/>
    <mergeCell ref="B66:D66"/>
    <mergeCell ref="B67:D67"/>
    <mergeCell ref="B61:D61"/>
    <mergeCell ref="B63:D63"/>
    <mergeCell ref="B45:D45"/>
    <mergeCell ref="B37:D37"/>
    <mergeCell ref="B38:D38"/>
    <mergeCell ref="B75:D75"/>
    <mergeCell ref="B76:D76"/>
    <mergeCell ref="B65:D65"/>
    <mergeCell ref="A80:E80"/>
    <mergeCell ref="B69:D69"/>
    <mergeCell ref="B70:D70"/>
    <mergeCell ref="B71:D71"/>
    <mergeCell ref="B72:D72"/>
    <mergeCell ref="B78:D78"/>
    <mergeCell ref="A1:D1"/>
    <mergeCell ref="B64:D64"/>
    <mergeCell ref="B52:D52"/>
    <mergeCell ref="B53:D53"/>
    <mergeCell ref="B55:D55"/>
    <mergeCell ref="B56:D56"/>
    <mergeCell ref="B57:D57"/>
    <mergeCell ref="B58:D58"/>
    <mergeCell ref="B46:D46"/>
    <mergeCell ref="B47:D47"/>
    <mergeCell ref="B48:D48"/>
    <mergeCell ref="B62:D62"/>
    <mergeCell ref="B49:D49"/>
    <mergeCell ref="B50:D50"/>
    <mergeCell ref="B44:D44"/>
    <mergeCell ref="B39:D39"/>
  </mergeCells>
  <dataValidations count="3">
    <dataValidation type="list" allowBlank="1" showInputMessage="1" showErrorMessage="1" sqref="E18:E19">
      <formula1>"Yes, No"</formula1>
    </dataValidation>
    <dataValidation type="list" allowBlank="1" showInputMessage="1" showErrorMessage="1" sqref="E76">
      <formula1>$Z$75:$Z$76</formula1>
    </dataValidation>
    <dataValidation type="list" allowBlank="1" showInputMessage="1" showErrorMessage="1" sqref="E41 E44">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5"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76</xdr:row>
                    <xdr:rowOff>19050</xdr:rowOff>
                  </from>
                  <to>
                    <xdr:col>1</xdr:col>
                    <xdr:colOff>2124075</xdr:colOff>
                    <xdr:row>76</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76</xdr:row>
                    <xdr:rowOff>19050</xdr:rowOff>
                  </from>
                  <to>
                    <xdr:col>3</xdr:col>
                    <xdr:colOff>923925</xdr:colOff>
                    <xdr:row>76</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BB96"/>
  <sheetViews>
    <sheetView showGridLines="0" showZeros="0" view="pageBreakPreview" zoomScale="110" zoomScaleSheetLayoutView="110" workbookViewId="0">
      <selection activeCell="C88" sqref="C88"/>
    </sheetView>
  </sheetViews>
  <sheetFormatPr defaultColWidth="9.140625" defaultRowHeight="16.5"/>
  <cols>
    <col min="1" max="1" width="12.140625" style="734" customWidth="1"/>
    <col min="2" max="2" width="18.140625" style="734" customWidth="1"/>
    <col min="3" max="5" width="7.42578125" style="734" customWidth="1"/>
    <col min="6" max="8" width="7.42578125" style="761" customWidth="1"/>
    <col min="9" max="12" width="7.42578125" style="404" customWidth="1"/>
    <col min="13" max="54" width="9.140625" style="659"/>
    <col min="55" max="16384" width="9.140625" style="404"/>
  </cols>
  <sheetData>
    <row r="1" spans="1:26" s="760" customFormat="1" ht="21" customHeight="1">
      <c r="A1" s="1439" t="str">
        <f>'Attach 15'!A1:D1</f>
        <v>Specification No. :CC/NT/W-CIVIL/DOM/A06/23/00358</v>
      </c>
      <c r="B1" s="1439"/>
      <c r="C1" s="1439"/>
      <c r="D1" s="1439"/>
      <c r="E1" s="1439"/>
      <c r="F1" s="1439"/>
      <c r="G1" s="1439"/>
      <c r="H1" s="1440" t="s">
        <v>839</v>
      </c>
      <c r="I1" s="1440"/>
      <c r="J1" s="1440"/>
      <c r="K1" s="1440"/>
      <c r="L1" s="1440"/>
    </row>
    <row r="2" spans="1:26" ht="11.25" customHeight="1">
      <c r="Z2" s="762">
        <f>'[18]Attach 3(JV)'!Z2</f>
        <v>0</v>
      </c>
    </row>
    <row r="3" spans="1:26" ht="89.25" customHeight="1">
      <c r="A3" s="1317" t="str">
        <f>'Attach 15'!A3:E3</f>
        <v>Package DC-C&amp;ME for Construction &amp; Interiors of Green Field Data Centre Building including Mechanical &amp; Electrical Works under Establishment of Pilot Data Centre at POWERGRID Manesar substation</v>
      </c>
      <c r="B3" s="1318"/>
      <c r="C3" s="1318"/>
      <c r="D3" s="1318"/>
      <c r="E3" s="1318"/>
      <c r="F3" s="1318"/>
      <c r="G3" s="1318"/>
      <c r="H3" s="1318"/>
      <c r="I3" s="1318"/>
      <c r="J3" s="1318"/>
      <c r="K3" s="1318"/>
      <c r="L3" s="1318"/>
    </row>
    <row r="4" spans="1:26" ht="15.95" customHeight="1">
      <c r="A4" s="763"/>
      <c r="H4" s="31"/>
      <c r="I4" s="11"/>
    </row>
    <row r="5" spans="1:26" ht="20.100000000000001" customHeight="1">
      <c r="A5" s="1441" t="s">
        <v>9</v>
      </c>
      <c r="B5" s="1441"/>
      <c r="C5" s="1441"/>
      <c r="D5" s="1441"/>
      <c r="E5" s="1441"/>
      <c r="F5" s="1441"/>
      <c r="G5" s="1441"/>
      <c r="H5" s="1441"/>
      <c r="I5" s="1441"/>
      <c r="J5" s="1441"/>
      <c r="K5" s="1441"/>
      <c r="L5" s="1441"/>
    </row>
    <row r="6" spans="1:26" ht="15.95" customHeight="1">
      <c r="A6" s="764"/>
      <c r="H6" s="31"/>
      <c r="I6" s="13"/>
    </row>
    <row r="7" spans="1:26" ht="20.100000000000001" customHeight="1">
      <c r="A7" s="765" t="str">
        <f>'Attach 15'!A8:D8</f>
        <v>Bidder’s Name and Address  :</v>
      </c>
      <c r="G7" s="16" t="str">
        <f>'[18]Attach 3(JV)'!E7</f>
        <v>To:</v>
      </c>
      <c r="I7" s="13"/>
    </row>
    <row r="8" spans="1:26" ht="36" customHeight="1">
      <c r="A8" s="1442" t="str">
        <f>'[18]Attach 3(JV)'!A8</f>
        <v/>
      </c>
      <c r="B8" s="1442"/>
      <c r="C8" s="1442"/>
      <c r="D8" s="1442"/>
      <c r="E8" s="1442"/>
      <c r="F8" s="1442"/>
      <c r="G8" s="12" t="str">
        <f>'[18]Attach 3(JV)'!E8</f>
        <v>Contract Services</v>
      </c>
      <c r="I8" s="13"/>
    </row>
    <row r="9" spans="1:26" ht="20.100000000000001" customHeight="1">
      <c r="A9" s="14" t="s">
        <v>348</v>
      </c>
      <c r="B9" s="1238">
        <f>'Attach 15'!B10:D10</f>
        <v>0</v>
      </c>
      <c r="C9" s="1238"/>
      <c r="D9" s="1238"/>
      <c r="E9" s="1238"/>
      <c r="F9" s="1238"/>
      <c r="G9" s="12" t="str">
        <f>'[18]Attach 3(JV)'!E9</f>
        <v>Power Grid Corporation of India Ltd.,</v>
      </c>
      <c r="I9" s="13"/>
    </row>
    <row r="10" spans="1:26" ht="20.100000000000001" customHeight="1">
      <c r="A10" s="14" t="s">
        <v>350</v>
      </c>
      <c r="B10" s="1238">
        <f>'Attach 15'!B11:D11</f>
        <v>0</v>
      </c>
      <c r="C10" s="1238"/>
      <c r="D10" s="1238"/>
      <c r="E10" s="1238"/>
      <c r="F10" s="1238"/>
      <c r="G10" s="12" t="str">
        <f>'[18]Attach 3(JV)'!E10</f>
        <v>"Saudamini", Plot No. 2, Sector 29</v>
      </c>
      <c r="I10" s="13"/>
    </row>
    <row r="11" spans="1:26" ht="20.100000000000001" customHeight="1">
      <c r="B11" s="1238">
        <f>'Attach 15'!B12:D12</f>
        <v>0</v>
      </c>
      <c r="C11" s="1238"/>
      <c r="D11" s="1238"/>
      <c r="E11" s="1238"/>
      <c r="F11" s="1238"/>
      <c r="G11" s="12" t="str">
        <f>'[18]Attach 3(JV)'!E11</f>
        <v>Gurgaon (Haryana) - 122001</v>
      </c>
    </row>
    <row r="12" spans="1:26" ht="20.100000000000001" customHeight="1">
      <c r="A12" s="764"/>
      <c r="B12" s="1238">
        <f>'Attach 15'!B13:D13</f>
        <v>0</v>
      </c>
      <c r="C12" s="1238"/>
      <c r="D12" s="1238"/>
      <c r="E12" s="1238"/>
      <c r="F12" s="1238"/>
      <c r="G12" s="12"/>
    </row>
    <row r="13" spans="1:26" ht="15.95" customHeight="1">
      <c r="A13" s="764"/>
      <c r="B13" s="127"/>
      <c r="C13" s="127"/>
      <c r="D13" s="127"/>
      <c r="E13" s="127"/>
      <c r="F13" s="127"/>
    </row>
    <row r="14" spans="1:26" ht="20.100000000000001" customHeight="1">
      <c r="A14" s="734" t="s">
        <v>343</v>
      </c>
    </row>
    <row r="15" spans="1:26" ht="20.100000000000001" customHeight="1">
      <c r="A15" s="764"/>
    </row>
    <row r="16" spans="1:26" ht="57.75" customHeight="1">
      <c r="A16" s="1434" t="s">
        <v>827</v>
      </c>
      <c r="B16" s="1434"/>
      <c r="C16" s="1434"/>
      <c r="D16" s="1434"/>
      <c r="E16" s="1434"/>
      <c r="F16" s="1434"/>
      <c r="G16" s="1434"/>
      <c r="H16" s="1434"/>
      <c r="I16" s="1434"/>
      <c r="J16" s="1434"/>
      <c r="K16" s="1434"/>
      <c r="L16" s="1434"/>
    </row>
    <row r="17" spans="1:12" ht="20.100000000000001" customHeight="1">
      <c r="A17" s="766">
        <v>1</v>
      </c>
      <c r="B17" s="767" t="s">
        <v>13</v>
      </c>
    </row>
    <row r="18" spans="1:12" ht="82.5" customHeight="1">
      <c r="A18" s="768"/>
      <c r="B18" s="1419" t="s">
        <v>829</v>
      </c>
      <c r="C18" s="1419"/>
      <c r="D18" s="1419"/>
      <c r="E18" s="1419"/>
      <c r="F18" s="1419"/>
      <c r="G18" s="1419"/>
      <c r="H18" s="1419"/>
      <c r="I18" s="1419"/>
      <c r="J18" s="1419"/>
      <c r="K18" s="1419"/>
      <c r="L18" s="1419"/>
    </row>
    <row r="19" spans="1:12" ht="60.75" customHeight="1">
      <c r="A19" s="759">
        <v>1.1000000000000001</v>
      </c>
      <c r="B19" s="1435" t="s">
        <v>14</v>
      </c>
      <c r="C19" s="1435"/>
      <c r="D19" s="1435"/>
      <c r="E19" s="1435"/>
      <c r="F19" s="1435"/>
      <c r="G19" s="1435"/>
      <c r="H19" s="1435"/>
      <c r="I19" s="1435"/>
      <c r="J19" s="1435"/>
      <c r="K19" s="1435"/>
      <c r="L19" s="1435"/>
    </row>
    <row r="20" spans="1:12" ht="33" customHeight="1">
      <c r="A20" s="768"/>
      <c r="B20" s="1431" t="str">
        <f>IF('[18]Names of Bidder'!I6="Sole Bidder","Name of the Bidder (Sole Bidder)", "Name of Bidder (Lead Partner)")</f>
        <v>Name of the Bidder (Sole Bidder)</v>
      </c>
      <c r="C20" s="1431"/>
      <c r="D20" s="1431"/>
      <c r="E20" s="1431"/>
      <c r="F20" s="1431"/>
      <c r="G20" s="1431"/>
      <c r="H20" s="1443">
        <f>B9</f>
        <v>0</v>
      </c>
      <c r="I20" s="1443"/>
      <c r="J20" s="1443"/>
      <c r="K20" s="1443"/>
      <c r="L20" s="1443"/>
    </row>
    <row r="21" spans="1:12" ht="33" customHeight="1">
      <c r="A21" s="769"/>
      <c r="B21" s="1431" t="s">
        <v>15</v>
      </c>
      <c r="C21" s="1431"/>
      <c r="D21" s="1431"/>
      <c r="E21" s="1431"/>
      <c r="F21" s="1431"/>
      <c r="G21" s="1431"/>
      <c r="H21" s="1432" t="s">
        <v>55</v>
      </c>
      <c r="I21" s="1432"/>
      <c r="J21" s="1432"/>
      <c r="K21" s="1432"/>
      <c r="L21" s="1432"/>
    </row>
    <row r="22" spans="1:12" ht="33" customHeight="1">
      <c r="A22" s="769"/>
      <c r="B22" s="1431" t="s">
        <v>16</v>
      </c>
      <c r="C22" s="1431"/>
      <c r="D22" s="1431"/>
      <c r="E22" s="1431"/>
      <c r="F22" s="1431"/>
      <c r="G22" s="1431"/>
      <c r="H22" s="1432"/>
      <c r="I22" s="1432"/>
      <c r="J22" s="1432"/>
      <c r="K22" s="1432"/>
      <c r="L22" s="1432"/>
    </row>
    <row r="23" spans="1:12" ht="33" customHeight="1">
      <c r="A23" s="769"/>
      <c r="B23" s="1431" t="s">
        <v>17</v>
      </c>
      <c r="C23" s="1431"/>
      <c r="D23" s="1431"/>
      <c r="E23" s="1431"/>
      <c r="F23" s="1431"/>
      <c r="G23" s="1431"/>
      <c r="H23" s="1432"/>
      <c r="I23" s="1432"/>
      <c r="J23" s="1432"/>
      <c r="K23" s="1432"/>
      <c r="L23" s="1432"/>
    </row>
    <row r="24" spans="1:12" ht="33" customHeight="1">
      <c r="A24" s="769"/>
      <c r="B24" s="1431" t="s">
        <v>18</v>
      </c>
      <c r="C24" s="1431"/>
      <c r="D24" s="1431"/>
      <c r="E24" s="1431"/>
      <c r="F24" s="1431"/>
      <c r="G24" s="1431"/>
      <c r="H24" s="1432"/>
      <c r="I24" s="1432"/>
      <c r="J24" s="1432"/>
      <c r="K24" s="1432"/>
      <c r="L24" s="1432"/>
    </row>
    <row r="25" spans="1:12" ht="6" customHeight="1">
      <c r="A25" s="769"/>
      <c r="B25" s="770"/>
      <c r="C25" s="770"/>
      <c r="D25" s="770"/>
      <c r="E25" s="770"/>
      <c r="F25" s="770"/>
      <c r="G25" s="770"/>
      <c r="H25" s="729"/>
      <c r="I25" s="729"/>
      <c r="J25" s="729"/>
      <c r="K25" s="729"/>
      <c r="L25" s="729"/>
    </row>
    <row r="26" spans="1:12" ht="18.95" customHeight="1">
      <c r="A26" s="759">
        <v>1.2</v>
      </c>
      <c r="B26" s="1433" t="s">
        <v>172</v>
      </c>
      <c r="C26" s="1433"/>
      <c r="D26" s="1433"/>
      <c r="E26" s="1433"/>
      <c r="F26" s="1433"/>
      <c r="G26" s="1433"/>
      <c r="H26" s="1433"/>
      <c r="I26" s="1433"/>
      <c r="J26" s="1433"/>
      <c r="K26" s="1433"/>
      <c r="L26" s="1433"/>
    </row>
    <row r="27" spans="1:12" ht="18.95" customHeight="1">
      <c r="A27" s="771" t="s">
        <v>19</v>
      </c>
      <c r="B27" s="772" t="s">
        <v>20</v>
      </c>
      <c r="C27" s="772"/>
      <c r="D27" s="773"/>
      <c r="E27" s="773"/>
    </row>
    <row r="28" spans="1:12" ht="18.95" customHeight="1">
      <c r="A28" s="769"/>
      <c r="B28" s="1213" t="s">
        <v>21</v>
      </c>
      <c r="C28" s="1213"/>
      <c r="D28" s="1413"/>
      <c r="E28" s="1413"/>
      <c r="F28" s="1413"/>
      <c r="G28" s="1413"/>
      <c r="H28" s="1413"/>
      <c r="I28" s="1413"/>
      <c r="J28" s="1413"/>
      <c r="K28" s="1413"/>
      <c r="L28" s="1413"/>
    </row>
    <row r="29" spans="1:12" ht="18.95" customHeight="1">
      <c r="A29" s="769"/>
      <c r="B29" s="1436" t="s">
        <v>22</v>
      </c>
      <c r="C29" s="1437"/>
      <c r="D29" s="1438"/>
      <c r="E29" s="1438"/>
      <c r="F29" s="1438"/>
      <c r="G29" s="1438"/>
      <c r="H29" s="1438"/>
      <c r="I29" s="1438"/>
      <c r="J29" s="1438"/>
      <c r="K29" s="1438"/>
      <c r="L29" s="1438"/>
    </row>
    <row r="30" spans="1:12" ht="18.95" customHeight="1">
      <c r="A30" s="769"/>
      <c r="B30" s="774"/>
      <c r="C30" s="775"/>
      <c r="D30" s="1429"/>
      <c r="E30" s="1429"/>
      <c r="F30" s="1429"/>
      <c r="G30" s="1429"/>
      <c r="H30" s="1429"/>
      <c r="I30" s="1429"/>
      <c r="J30" s="1429"/>
      <c r="K30" s="1429"/>
      <c r="L30" s="1429"/>
    </row>
    <row r="31" spans="1:12" ht="18.95" customHeight="1">
      <c r="A31" s="769"/>
      <c r="B31" s="774"/>
      <c r="C31" s="775"/>
      <c r="D31" s="1429"/>
      <c r="E31" s="1429"/>
      <c r="F31" s="1429"/>
      <c r="G31" s="1429"/>
      <c r="H31" s="1429"/>
      <c r="I31" s="1429"/>
      <c r="J31" s="1429"/>
      <c r="K31" s="1429"/>
      <c r="L31" s="1429"/>
    </row>
    <row r="32" spans="1:12" ht="18.95" customHeight="1">
      <c r="A32" s="769"/>
      <c r="B32" s="776"/>
      <c r="C32" s="777"/>
      <c r="D32" s="1430"/>
      <c r="E32" s="1430"/>
      <c r="F32" s="1430"/>
      <c r="G32" s="1430"/>
      <c r="H32" s="1430"/>
      <c r="I32" s="1430"/>
      <c r="J32" s="1430"/>
      <c r="K32" s="1430"/>
      <c r="L32" s="1430"/>
    </row>
    <row r="33" spans="1:54" ht="18.95" customHeight="1">
      <c r="A33" s="769"/>
      <c r="B33" s="1213" t="s">
        <v>23</v>
      </c>
      <c r="C33" s="1213"/>
      <c r="D33" s="1413"/>
      <c r="E33" s="1413"/>
      <c r="F33" s="1413"/>
      <c r="G33" s="1413"/>
      <c r="H33" s="1413"/>
      <c r="I33" s="1413"/>
      <c r="J33" s="1413"/>
      <c r="K33" s="1413"/>
      <c r="L33" s="1413"/>
    </row>
    <row r="34" spans="1:54" ht="18.95" customHeight="1">
      <c r="A34" s="769"/>
      <c r="B34" s="1213" t="s">
        <v>24</v>
      </c>
      <c r="C34" s="1213"/>
      <c r="D34" s="1413"/>
      <c r="E34" s="1413"/>
      <c r="F34" s="1413"/>
      <c r="G34" s="1413"/>
      <c r="H34" s="1413"/>
      <c r="I34" s="1413"/>
      <c r="J34" s="1413"/>
      <c r="K34" s="1413"/>
      <c r="L34" s="1413"/>
    </row>
    <row r="35" spans="1:54" ht="18.95" customHeight="1">
      <c r="A35" s="769"/>
      <c r="B35" s="1213" t="s">
        <v>25</v>
      </c>
      <c r="C35" s="1213"/>
      <c r="D35" s="1413"/>
      <c r="E35" s="1413"/>
      <c r="F35" s="1413"/>
      <c r="G35" s="1413"/>
      <c r="H35" s="1413"/>
      <c r="I35" s="1413"/>
      <c r="J35" s="1413"/>
      <c r="K35" s="1413"/>
      <c r="L35" s="1413"/>
    </row>
    <row r="36" spans="1:54" ht="18.95" customHeight="1">
      <c r="A36" s="769"/>
      <c r="B36" s="1213" t="s">
        <v>26</v>
      </c>
      <c r="C36" s="1213"/>
      <c r="D36" s="1413"/>
      <c r="E36" s="1413"/>
      <c r="F36" s="1413"/>
      <c r="G36" s="1413"/>
      <c r="H36" s="1413"/>
      <c r="I36" s="1413"/>
      <c r="J36" s="1413"/>
      <c r="K36" s="1413"/>
      <c r="L36" s="1413"/>
    </row>
    <row r="37" spans="1:54" ht="8.1" customHeight="1">
      <c r="A37" s="769"/>
      <c r="B37" s="778"/>
      <c r="C37" s="778"/>
      <c r="D37" s="779"/>
      <c r="E37" s="779"/>
      <c r="F37" s="779"/>
      <c r="G37" s="779"/>
      <c r="H37" s="779"/>
      <c r="I37" s="779"/>
      <c r="J37" s="779"/>
      <c r="K37" s="779"/>
      <c r="L37" s="779"/>
    </row>
    <row r="38" spans="1:54" ht="61.5" customHeight="1">
      <c r="A38" s="780" t="s">
        <v>28</v>
      </c>
      <c r="B38" s="1419" t="s">
        <v>27</v>
      </c>
      <c r="C38" s="1419"/>
      <c r="D38" s="1419"/>
      <c r="E38" s="1419"/>
      <c r="F38" s="1419"/>
      <c r="G38" s="1419"/>
      <c r="H38" s="1419"/>
      <c r="I38" s="1419"/>
      <c r="J38" s="1419"/>
      <c r="K38" s="1419"/>
      <c r="L38" s="1419"/>
    </row>
    <row r="39" spans="1:54" ht="33.75" customHeight="1">
      <c r="A39" s="769"/>
      <c r="B39" s="781" t="s">
        <v>346</v>
      </c>
      <c r="C39" s="1212" t="s">
        <v>29</v>
      </c>
      <c r="D39" s="1212"/>
      <c r="E39" s="1212"/>
      <c r="F39" s="1212"/>
      <c r="G39" s="1212" t="s">
        <v>30</v>
      </c>
      <c r="H39" s="1212"/>
      <c r="I39" s="1212" t="s">
        <v>31</v>
      </c>
      <c r="J39" s="1212"/>
      <c r="K39" s="1212"/>
      <c r="L39" s="1212"/>
    </row>
    <row r="40" spans="1:54" ht="38.1" customHeight="1">
      <c r="B40" s="782"/>
      <c r="C40" s="1413"/>
      <c r="D40" s="1413"/>
      <c r="E40" s="1413"/>
      <c r="F40" s="1413"/>
      <c r="G40" s="1414"/>
      <c r="H40" s="1414"/>
      <c r="I40" s="1413"/>
      <c r="J40" s="1413"/>
      <c r="K40" s="1413"/>
      <c r="L40" s="1413"/>
    </row>
    <row r="41" spans="1:54" ht="38.1" customHeight="1">
      <c r="A41" s="769"/>
      <c r="B41" s="782"/>
      <c r="C41" s="1413"/>
      <c r="D41" s="1413"/>
      <c r="E41" s="1413"/>
      <c r="F41" s="1413"/>
      <c r="G41" s="1414"/>
      <c r="H41" s="1414"/>
      <c r="I41" s="1413"/>
      <c r="J41" s="1413"/>
      <c r="K41" s="1413"/>
      <c r="L41" s="1413"/>
    </row>
    <row r="42" spans="1:54" ht="55.5" customHeight="1">
      <c r="A42" s="783" t="s">
        <v>473</v>
      </c>
      <c r="B42" s="1419" t="s">
        <v>836</v>
      </c>
      <c r="C42" s="1419"/>
      <c r="D42" s="1419"/>
      <c r="E42" s="1419"/>
      <c r="F42" s="1419"/>
      <c r="G42" s="1419"/>
      <c r="H42" s="1419"/>
      <c r="I42" s="1419"/>
      <c r="J42" s="1419"/>
      <c r="K42" s="1419"/>
      <c r="L42" s="1419"/>
    </row>
    <row r="43" spans="1:54" ht="57" customHeight="1">
      <c r="A43" s="769"/>
      <c r="B43" s="781" t="s">
        <v>346</v>
      </c>
      <c r="C43" s="1212" t="s">
        <v>837</v>
      </c>
      <c r="D43" s="1212"/>
      <c r="E43" s="1212"/>
      <c r="F43" s="1212"/>
      <c r="G43" s="1212" t="s">
        <v>838</v>
      </c>
      <c r="H43" s="1212"/>
      <c r="I43" s="1212" t="s">
        <v>119</v>
      </c>
      <c r="J43" s="1212"/>
      <c r="K43" s="1212"/>
      <c r="L43" s="1212"/>
    </row>
    <row r="44" spans="1:54" ht="38.1" customHeight="1">
      <c r="A44" s="769"/>
      <c r="B44" s="782"/>
      <c r="C44" s="1413"/>
      <c r="D44" s="1413"/>
      <c r="E44" s="1413"/>
      <c r="F44" s="1413"/>
      <c r="G44" s="1414"/>
      <c r="H44" s="1414"/>
      <c r="I44" s="1413"/>
      <c r="J44" s="1413"/>
      <c r="K44" s="1413"/>
      <c r="L44" s="1413"/>
    </row>
    <row r="45" spans="1:54" ht="38.1" customHeight="1">
      <c r="A45" s="769"/>
      <c r="B45" s="782"/>
      <c r="C45" s="1413"/>
      <c r="D45" s="1413"/>
      <c r="E45" s="1413"/>
      <c r="F45" s="1413"/>
      <c r="G45" s="1414"/>
      <c r="H45" s="1414"/>
      <c r="I45" s="1413"/>
      <c r="J45" s="1413"/>
      <c r="K45" s="1413"/>
      <c r="L45" s="1413"/>
    </row>
    <row r="46" spans="1:54" ht="20.100000000000001" customHeight="1">
      <c r="A46" s="766">
        <v>2</v>
      </c>
      <c r="B46" s="784" t="s">
        <v>32</v>
      </c>
    </row>
    <row r="47" spans="1:54" ht="78.75" customHeight="1">
      <c r="B47" s="1419" t="s">
        <v>830</v>
      </c>
      <c r="C47" s="1419"/>
      <c r="D47" s="1419"/>
      <c r="E47" s="1419"/>
      <c r="F47" s="1419"/>
      <c r="G47" s="1419"/>
      <c r="H47" s="1419"/>
      <c r="I47" s="1419"/>
      <c r="J47" s="1419"/>
      <c r="K47" s="1419"/>
      <c r="L47" s="1419"/>
    </row>
    <row r="48" spans="1:54" s="761" customFormat="1" ht="34.5" customHeight="1">
      <c r="A48" s="759">
        <v>2.1</v>
      </c>
      <c r="B48" s="1419" t="s">
        <v>33</v>
      </c>
      <c r="C48" s="1419"/>
      <c r="D48" s="1419"/>
      <c r="E48" s="1419"/>
      <c r="F48" s="1419"/>
      <c r="G48" s="1419"/>
      <c r="H48" s="1419"/>
      <c r="I48" s="1419"/>
      <c r="J48" s="1419"/>
      <c r="K48" s="1419"/>
      <c r="L48" s="1419"/>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8"/>
      <c r="BB48" s="658"/>
    </row>
    <row r="49" spans="1:12" ht="51" customHeight="1">
      <c r="A49" s="769"/>
      <c r="B49" s="781" t="s">
        <v>34</v>
      </c>
      <c r="C49" s="1212" t="s">
        <v>35</v>
      </c>
      <c r="D49" s="1212"/>
      <c r="E49" s="1212"/>
      <c r="F49" s="1212"/>
      <c r="G49" s="1212" t="s">
        <v>36</v>
      </c>
      <c r="H49" s="1212"/>
      <c r="I49" s="1212" t="s">
        <v>117</v>
      </c>
      <c r="J49" s="1212"/>
      <c r="K49" s="1212" t="s">
        <v>118</v>
      </c>
      <c r="L49" s="1212"/>
    </row>
    <row r="50" spans="1:12" ht="27.95" customHeight="1">
      <c r="A50" s="769"/>
      <c r="B50" s="782">
        <v>1</v>
      </c>
      <c r="C50" s="1413"/>
      <c r="D50" s="1413"/>
      <c r="E50" s="1413"/>
      <c r="F50" s="1413"/>
      <c r="G50" s="1414"/>
      <c r="H50" s="1414"/>
      <c r="I50" s="1414"/>
      <c r="J50" s="1414"/>
      <c r="K50" s="1426"/>
      <c r="L50" s="1426"/>
    </row>
    <row r="51" spans="1:12" ht="27.95" customHeight="1">
      <c r="A51" s="769"/>
      <c r="B51" s="782">
        <v>2</v>
      </c>
      <c r="C51" s="1413"/>
      <c r="D51" s="1413"/>
      <c r="E51" s="1413"/>
      <c r="F51" s="1413"/>
      <c r="G51" s="1414"/>
      <c r="H51" s="1414"/>
      <c r="I51" s="1414"/>
      <c r="J51" s="1414"/>
      <c r="K51" s="1426"/>
      <c r="L51" s="1426"/>
    </row>
    <row r="52" spans="1:12" ht="27.95" customHeight="1">
      <c r="A52" s="769"/>
      <c r="B52" s="782">
        <v>3</v>
      </c>
      <c r="C52" s="1413"/>
      <c r="D52" s="1413"/>
      <c r="E52" s="1413"/>
      <c r="F52" s="1413"/>
      <c r="G52" s="1414"/>
      <c r="H52" s="1414"/>
      <c r="I52" s="1414"/>
      <c r="J52" s="1414"/>
      <c r="K52" s="1426"/>
      <c r="L52" s="1426"/>
    </row>
    <row r="53" spans="1:12" ht="27.95" customHeight="1">
      <c r="A53" s="769"/>
      <c r="B53" s="782">
        <v>4</v>
      </c>
      <c r="C53" s="1413"/>
      <c r="D53" s="1413"/>
      <c r="E53" s="1413"/>
      <c r="F53" s="1413"/>
      <c r="G53" s="1414"/>
      <c r="H53" s="1414"/>
      <c r="I53" s="1414"/>
      <c r="J53" s="1414"/>
      <c r="K53" s="1426"/>
      <c r="L53" s="1426"/>
    </row>
    <row r="54" spans="1:12" ht="27.95" customHeight="1">
      <c r="A54" s="769"/>
      <c r="B54" s="782">
        <v>5</v>
      </c>
      <c r="C54" s="1413"/>
      <c r="D54" s="1413"/>
      <c r="E54" s="1413"/>
      <c r="F54" s="1413"/>
      <c r="G54" s="1414"/>
      <c r="H54" s="1414"/>
      <c r="I54" s="1414"/>
      <c r="J54" s="1414"/>
      <c r="K54" s="1426"/>
      <c r="L54" s="1426"/>
    </row>
    <row r="55" spans="1:12" ht="27.95" customHeight="1">
      <c r="A55" s="769"/>
      <c r="B55" s="785"/>
      <c r="C55" s="786"/>
      <c r="D55" s="786"/>
      <c r="E55" s="786"/>
      <c r="F55" s="786"/>
      <c r="G55" s="785"/>
      <c r="H55" s="785"/>
      <c r="I55" s="785"/>
      <c r="J55" s="785"/>
      <c r="K55" s="787"/>
      <c r="L55" s="787"/>
    </row>
    <row r="56" spans="1:12" ht="27.95" customHeight="1">
      <c r="A56" s="788">
        <v>3</v>
      </c>
      <c r="B56" s="1427" t="s">
        <v>821</v>
      </c>
      <c r="C56" s="1427"/>
      <c r="D56" s="1427"/>
      <c r="E56" s="1427"/>
      <c r="F56" s="1427"/>
      <c r="G56" s="1427"/>
      <c r="H56" s="1427"/>
      <c r="I56" s="1427"/>
      <c r="J56" s="1427"/>
      <c r="K56" s="1427"/>
      <c r="L56" s="1427"/>
    </row>
    <row r="57" spans="1:12" ht="54.75" customHeight="1">
      <c r="A57" s="769"/>
      <c r="B57" s="1428" t="s">
        <v>822</v>
      </c>
      <c r="C57" s="1428"/>
      <c r="D57" s="1428"/>
      <c r="E57" s="1428"/>
      <c r="F57" s="1428"/>
      <c r="G57" s="1428"/>
      <c r="H57" s="1428"/>
      <c r="I57" s="1428"/>
      <c r="J57" s="1428"/>
      <c r="K57" s="1428"/>
      <c r="L57" s="1428"/>
    </row>
    <row r="58" spans="1:12" ht="27.95" customHeight="1">
      <c r="A58" s="788">
        <v>3.1</v>
      </c>
      <c r="B58" s="1424" t="s">
        <v>823</v>
      </c>
      <c r="C58" s="1424"/>
      <c r="D58" s="1424"/>
      <c r="E58" s="1424"/>
      <c r="F58" s="1424"/>
      <c r="G58" s="1424"/>
      <c r="H58" s="1424"/>
      <c r="I58" s="1424"/>
      <c r="J58" s="1424"/>
      <c r="K58" s="1424"/>
      <c r="L58" s="1424"/>
    </row>
    <row r="59" spans="1:12" ht="36.75" customHeight="1">
      <c r="A59" s="769"/>
      <c r="B59" s="789" t="s">
        <v>34</v>
      </c>
      <c r="C59" s="1425" t="s">
        <v>824</v>
      </c>
      <c r="D59" s="1425"/>
      <c r="E59" s="1425"/>
      <c r="F59" s="1425"/>
      <c r="G59" s="1425" t="s">
        <v>825</v>
      </c>
      <c r="H59" s="1425"/>
      <c r="I59" s="1425"/>
      <c r="J59" s="1425"/>
      <c r="K59" s="1425"/>
      <c r="L59" s="1425"/>
    </row>
    <row r="60" spans="1:12" ht="27.95" customHeight="1">
      <c r="A60" s="769"/>
      <c r="B60" s="782"/>
      <c r="C60" s="1421"/>
      <c r="D60" s="1422"/>
      <c r="E60" s="1422"/>
      <c r="F60" s="1423"/>
      <c r="G60" s="1421"/>
      <c r="H60" s="1422"/>
      <c r="I60" s="1422"/>
      <c r="J60" s="1422"/>
      <c r="K60" s="1422"/>
      <c r="L60" s="1423"/>
    </row>
    <row r="61" spans="1:12" ht="27.95" customHeight="1">
      <c r="A61" s="769"/>
      <c r="B61" s="782"/>
      <c r="C61" s="1421"/>
      <c r="D61" s="1422"/>
      <c r="E61" s="1422"/>
      <c r="F61" s="1423"/>
      <c r="G61" s="1421"/>
      <c r="H61" s="1422"/>
      <c r="I61" s="1422"/>
      <c r="J61" s="1422"/>
      <c r="K61" s="1422"/>
      <c r="L61" s="1423"/>
    </row>
    <row r="62" spans="1:12" ht="27.95" customHeight="1">
      <c r="A62" s="769"/>
      <c r="B62" s="782"/>
      <c r="C62" s="1421"/>
      <c r="D62" s="1422"/>
      <c r="E62" s="1422"/>
      <c r="F62" s="1423"/>
      <c r="G62" s="1421"/>
      <c r="H62" s="1422"/>
      <c r="I62" s="1422"/>
      <c r="J62" s="1422"/>
      <c r="K62" s="1422"/>
      <c r="L62" s="1423"/>
    </row>
    <row r="63" spans="1:12" ht="27.95" customHeight="1">
      <c r="A63" s="769"/>
      <c r="B63" s="782"/>
      <c r="C63" s="1421"/>
      <c r="D63" s="1422"/>
      <c r="E63" s="1422"/>
      <c r="F63" s="1423"/>
      <c r="G63" s="1421"/>
      <c r="H63" s="1422"/>
      <c r="I63" s="1422"/>
      <c r="J63" s="1422"/>
      <c r="K63" s="1422"/>
      <c r="L63" s="1423"/>
    </row>
    <row r="64" spans="1:12" ht="27.95" customHeight="1">
      <c r="A64" s="769"/>
      <c r="B64" s="782"/>
      <c r="C64" s="1421"/>
      <c r="D64" s="1422"/>
      <c r="E64" s="1422"/>
      <c r="F64" s="1423"/>
      <c r="G64" s="1421"/>
      <c r="H64" s="1422"/>
      <c r="I64" s="1422"/>
      <c r="J64" s="1422"/>
      <c r="K64" s="1422"/>
      <c r="L64" s="1423"/>
    </row>
    <row r="65" spans="1:54" ht="27.95" customHeight="1">
      <c r="A65" s="769"/>
      <c r="B65" s="782"/>
      <c r="C65" s="1421"/>
      <c r="D65" s="1422"/>
      <c r="E65" s="1422"/>
      <c r="F65" s="1423"/>
      <c r="G65" s="1421"/>
      <c r="H65" s="1422"/>
      <c r="I65" s="1422"/>
      <c r="J65" s="1422"/>
      <c r="K65" s="1422"/>
      <c r="L65" s="1423"/>
    </row>
    <row r="66" spans="1:54" ht="27.95" customHeight="1">
      <c r="A66" s="769"/>
      <c r="B66" s="782"/>
      <c r="C66" s="1421"/>
      <c r="D66" s="1422"/>
      <c r="E66" s="1422"/>
      <c r="F66" s="1423"/>
      <c r="G66" s="1421"/>
      <c r="H66" s="1422"/>
      <c r="I66" s="1422"/>
      <c r="J66" s="1422"/>
      <c r="K66" s="1422"/>
      <c r="L66" s="1423"/>
    </row>
    <row r="67" spans="1:54" ht="27.95" customHeight="1">
      <c r="A67" s="769"/>
      <c r="B67" s="782"/>
      <c r="C67" s="1421"/>
      <c r="D67" s="1422"/>
      <c r="E67" s="1422"/>
      <c r="F67" s="1423"/>
      <c r="G67" s="1421"/>
      <c r="H67" s="1422"/>
      <c r="I67" s="1422"/>
      <c r="J67" s="1422"/>
      <c r="K67" s="1422"/>
      <c r="L67" s="1423"/>
    </row>
    <row r="68" spans="1:54" ht="27.95" customHeight="1">
      <c r="A68" s="769"/>
      <c r="B68" s="782"/>
      <c r="C68" s="1421"/>
      <c r="D68" s="1422"/>
      <c r="E68" s="1422"/>
      <c r="F68" s="1423"/>
      <c r="G68" s="1421"/>
      <c r="H68" s="1422"/>
      <c r="I68" s="1422"/>
      <c r="J68" s="1422"/>
      <c r="K68" s="1422"/>
      <c r="L68" s="1423"/>
    </row>
    <row r="69" spans="1:54" ht="27.95" customHeight="1">
      <c r="A69" s="769"/>
      <c r="B69" s="782"/>
      <c r="C69" s="1421"/>
      <c r="D69" s="1422"/>
      <c r="E69" s="1422"/>
      <c r="F69" s="1423"/>
      <c r="G69" s="1421"/>
      <c r="H69" s="1422"/>
      <c r="I69" s="1422"/>
      <c r="J69" s="1422"/>
      <c r="K69" s="1422"/>
      <c r="L69" s="1423"/>
    </row>
    <row r="70" spans="1:54" ht="27.95" customHeight="1">
      <c r="A70" s="769"/>
      <c r="B70" s="790"/>
      <c r="C70" s="790"/>
      <c r="D70" s="790"/>
      <c r="E70" s="790"/>
      <c r="F70" s="790"/>
      <c r="G70" s="790"/>
      <c r="H70" s="790"/>
      <c r="I70" s="790"/>
      <c r="J70" s="790"/>
      <c r="K70" s="790"/>
      <c r="L70" s="790"/>
    </row>
    <row r="71" spans="1:54" ht="21" customHeight="1">
      <c r="A71" s="766">
        <v>4</v>
      </c>
      <c r="B71" s="791" t="s">
        <v>37</v>
      </c>
      <c r="C71" s="772"/>
      <c r="D71" s="779"/>
      <c r="E71" s="779"/>
      <c r="F71" s="779"/>
      <c r="G71" s="792"/>
    </row>
    <row r="72" spans="1:54" ht="18" customHeight="1">
      <c r="A72" s="793">
        <v>4.0999999999999996</v>
      </c>
      <c r="B72" s="1420" t="s">
        <v>38</v>
      </c>
      <c r="C72" s="1420"/>
      <c r="D72" s="1420"/>
      <c r="E72" s="1420"/>
      <c r="F72" s="779"/>
      <c r="G72" s="792"/>
    </row>
    <row r="73" spans="1:54" ht="67.5" customHeight="1">
      <c r="A73" s="769"/>
      <c r="B73" s="1419" t="s">
        <v>39</v>
      </c>
      <c r="C73" s="1419"/>
      <c r="D73" s="1419"/>
      <c r="E73" s="1419"/>
      <c r="F73" s="1419"/>
      <c r="G73" s="1419"/>
      <c r="H73" s="1419"/>
      <c r="I73" s="1419"/>
      <c r="J73" s="1419"/>
      <c r="K73" s="1419"/>
      <c r="L73" s="1419"/>
    </row>
    <row r="74" spans="1:54" s="761" customFormat="1" ht="35.25" customHeight="1">
      <c r="A74" s="769"/>
      <c r="B74" s="1415" t="s">
        <v>40</v>
      </c>
      <c r="C74" s="1415"/>
      <c r="D74" s="1415"/>
      <c r="E74" s="1416" t="s">
        <v>41</v>
      </c>
      <c r="F74" s="1417"/>
      <c r="G74" s="1417"/>
      <c r="H74" s="1418"/>
      <c r="I74" s="1415" t="s">
        <v>42</v>
      </c>
      <c r="J74" s="1415"/>
      <c r="K74" s="1415"/>
      <c r="L74" s="1415"/>
      <c r="M74" s="658"/>
      <c r="N74" s="658"/>
      <c r="O74" s="658"/>
      <c r="P74" s="658"/>
      <c r="Q74" s="658"/>
      <c r="R74" s="658"/>
      <c r="S74" s="658"/>
      <c r="T74" s="658"/>
      <c r="U74" s="658"/>
      <c r="V74" s="658"/>
      <c r="W74" s="658"/>
      <c r="X74" s="658"/>
      <c r="Y74" s="658"/>
      <c r="Z74" s="658"/>
      <c r="AA74" s="658"/>
      <c r="AB74" s="658"/>
      <c r="AC74" s="658"/>
      <c r="AD74" s="658"/>
      <c r="AE74" s="658"/>
      <c r="AF74" s="658"/>
      <c r="AG74" s="658"/>
      <c r="AH74" s="658"/>
      <c r="AI74" s="658"/>
      <c r="AJ74" s="658"/>
      <c r="AK74" s="658"/>
      <c r="AL74" s="658"/>
      <c r="AM74" s="658"/>
      <c r="AN74" s="658"/>
      <c r="AO74" s="658"/>
      <c r="AP74" s="658"/>
      <c r="AQ74" s="658"/>
      <c r="AR74" s="658"/>
      <c r="AS74" s="658"/>
      <c r="AT74" s="658"/>
      <c r="AU74" s="658"/>
      <c r="AV74" s="658"/>
      <c r="AW74" s="658"/>
      <c r="AX74" s="658"/>
      <c r="AY74" s="658"/>
      <c r="AZ74" s="658"/>
      <c r="BA74" s="658"/>
      <c r="BB74" s="658"/>
    </row>
    <row r="75" spans="1:54" ht="20.100000000000001" customHeight="1">
      <c r="A75" s="769"/>
      <c r="B75" s="1413"/>
      <c r="C75" s="1413"/>
      <c r="D75" s="1413"/>
      <c r="E75" s="1414"/>
      <c r="F75" s="1414"/>
      <c r="G75" s="1414"/>
      <c r="H75" s="1414"/>
      <c r="I75" s="1414"/>
      <c r="J75" s="1414"/>
      <c r="K75" s="1414"/>
      <c r="L75" s="1414"/>
    </row>
    <row r="76" spans="1:54" ht="20.100000000000001" customHeight="1">
      <c r="A76" s="769"/>
      <c r="B76" s="1413"/>
      <c r="C76" s="1413"/>
      <c r="D76" s="1413"/>
      <c r="E76" s="1414"/>
      <c r="F76" s="1414"/>
      <c r="G76" s="1414"/>
      <c r="H76" s="1414"/>
      <c r="I76" s="1414"/>
      <c r="J76" s="1414"/>
      <c r="K76" s="1414"/>
      <c r="L76" s="1414"/>
    </row>
    <row r="77" spans="1:54" ht="20.100000000000001" customHeight="1">
      <c r="A77" s="769"/>
      <c r="B77" s="1413"/>
      <c r="C77" s="1413"/>
      <c r="D77" s="1413"/>
      <c r="E77" s="1414"/>
      <c r="F77" s="1414"/>
      <c r="G77" s="1414"/>
      <c r="H77" s="1414"/>
      <c r="I77" s="1414"/>
      <c r="J77" s="1414"/>
      <c r="K77" s="1414"/>
      <c r="L77" s="1414"/>
    </row>
    <row r="78" spans="1:54" ht="20.100000000000001" customHeight="1">
      <c r="A78" s="769"/>
      <c r="B78" s="1413"/>
      <c r="C78" s="1413"/>
      <c r="D78" s="1413"/>
      <c r="E78" s="1414"/>
      <c r="F78" s="1414"/>
      <c r="G78" s="1414"/>
      <c r="H78" s="1414"/>
      <c r="I78" s="1414"/>
      <c r="J78" s="1414"/>
      <c r="K78" s="1414"/>
      <c r="L78" s="1414"/>
    </row>
    <row r="79" spans="1:54" ht="20.100000000000001" customHeight="1">
      <c r="A79" s="769"/>
      <c r="B79" s="1413"/>
      <c r="C79" s="1413"/>
      <c r="D79" s="1413"/>
      <c r="E79" s="1414"/>
      <c r="F79" s="1414"/>
      <c r="G79" s="1414"/>
      <c r="H79" s="1414"/>
      <c r="I79" s="1414"/>
      <c r="J79" s="1414"/>
      <c r="K79" s="1414"/>
      <c r="L79" s="1414"/>
    </row>
    <row r="80" spans="1:54" ht="20.100000000000001" customHeight="1">
      <c r="A80" s="769"/>
      <c r="B80" s="1413"/>
      <c r="C80" s="1413"/>
      <c r="D80" s="1413"/>
      <c r="E80" s="1414"/>
      <c r="F80" s="1414"/>
      <c r="G80" s="1414"/>
      <c r="H80" s="1414"/>
      <c r="I80" s="1414"/>
      <c r="J80" s="1414"/>
      <c r="K80" s="1414"/>
      <c r="L80" s="1414"/>
    </row>
    <row r="81" spans="1:54" s="761" customFormat="1" ht="20.100000000000001" customHeight="1">
      <c r="A81" s="768">
        <v>4.2</v>
      </c>
      <c r="B81" s="764" t="s">
        <v>43</v>
      </c>
      <c r="C81" s="794"/>
      <c r="D81" s="794"/>
      <c r="E81" s="794"/>
      <c r="F81" s="794"/>
      <c r="G81" s="792"/>
      <c r="M81" s="658"/>
      <c r="N81" s="658"/>
      <c r="O81" s="658"/>
      <c r="P81" s="658"/>
      <c r="Q81" s="658"/>
      <c r="R81" s="658"/>
      <c r="S81" s="658"/>
      <c r="T81" s="658"/>
      <c r="U81" s="658"/>
      <c r="V81" s="658"/>
      <c r="W81" s="658"/>
      <c r="X81" s="658"/>
      <c r="Y81" s="658"/>
      <c r="Z81" s="658"/>
      <c r="AA81" s="658"/>
      <c r="AB81" s="658"/>
      <c r="AC81" s="658"/>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8"/>
      <c r="BB81" s="658"/>
    </row>
    <row r="82" spans="1:54" s="761" customFormat="1" ht="20.100000000000001" customHeight="1">
      <c r="A82" s="764"/>
      <c r="B82" s="764"/>
      <c r="C82" s="794"/>
      <c r="D82" s="794"/>
      <c r="E82" s="794"/>
      <c r="F82" s="794"/>
      <c r="G82" s="792"/>
      <c r="K82" s="795" t="s">
        <v>121</v>
      </c>
      <c r="L82" s="796"/>
      <c r="M82" s="658"/>
      <c r="N82" s="658"/>
      <c r="O82" s="658"/>
      <c r="P82" s="658"/>
      <c r="Q82" s="658"/>
      <c r="R82" s="658"/>
      <c r="S82" s="658"/>
      <c r="T82" s="658"/>
      <c r="U82" s="658"/>
      <c r="V82" s="658"/>
      <c r="W82" s="658"/>
      <c r="X82" s="658"/>
      <c r="Y82" s="658"/>
      <c r="Z82" s="658"/>
      <c r="AA82" s="658"/>
      <c r="AB82" s="658"/>
      <c r="AC82" s="658"/>
      <c r="AD82" s="658"/>
      <c r="AE82" s="658"/>
      <c r="AF82" s="658"/>
      <c r="AG82" s="658"/>
      <c r="AH82" s="658"/>
      <c r="AI82" s="658"/>
      <c r="AJ82" s="658"/>
      <c r="AK82" s="658"/>
      <c r="AL82" s="658"/>
      <c r="AM82" s="658"/>
      <c r="AN82" s="658"/>
      <c r="AO82" s="658"/>
      <c r="AP82" s="658"/>
      <c r="AQ82" s="658"/>
      <c r="AR82" s="658"/>
      <c r="AS82" s="658"/>
      <c r="AT82" s="658"/>
      <c r="AU82" s="658"/>
      <c r="AV82" s="658"/>
      <c r="AW82" s="658"/>
      <c r="AX82" s="658"/>
      <c r="AY82" s="658"/>
      <c r="AZ82" s="658"/>
      <c r="BA82" s="658"/>
      <c r="BB82" s="658"/>
    </row>
    <row r="83" spans="1:54" s="761" customFormat="1" ht="20.100000000000001" customHeight="1">
      <c r="A83" s="764"/>
      <c r="B83" s="797" t="s">
        <v>119</v>
      </c>
      <c r="C83" s="1415" t="s">
        <v>120</v>
      </c>
      <c r="D83" s="1415"/>
      <c r="E83" s="1415"/>
      <c r="F83" s="1415"/>
      <c r="G83" s="1415"/>
      <c r="H83" s="1416" t="s">
        <v>44</v>
      </c>
      <c r="I83" s="1417"/>
      <c r="J83" s="1417"/>
      <c r="K83" s="1417"/>
      <c r="L83" s="141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8"/>
      <c r="BA83" s="658"/>
      <c r="BB83" s="658"/>
    </row>
    <row r="84" spans="1:54" s="802" customFormat="1" ht="33" customHeight="1">
      <c r="A84" s="798"/>
      <c r="B84" s="799"/>
      <c r="C84" s="800" t="s">
        <v>508</v>
      </c>
      <c r="D84" s="800" t="s">
        <v>507</v>
      </c>
      <c r="E84" s="800" t="s">
        <v>506</v>
      </c>
      <c r="F84" s="800" t="s">
        <v>0</v>
      </c>
      <c r="G84" s="800" t="s">
        <v>185</v>
      </c>
      <c r="H84" s="800" t="s">
        <v>512</v>
      </c>
      <c r="I84" s="800" t="s">
        <v>513</v>
      </c>
      <c r="J84" s="800" t="s">
        <v>536</v>
      </c>
      <c r="K84" s="800" t="s">
        <v>560</v>
      </c>
      <c r="L84" s="800" t="s">
        <v>831</v>
      </c>
      <c r="M84" s="801"/>
      <c r="N84" s="801"/>
      <c r="O84" s="801"/>
      <c r="P84" s="801"/>
      <c r="Q84" s="801"/>
      <c r="R84" s="801"/>
      <c r="S84" s="801"/>
      <c r="T84" s="801"/>
      <c r="U84" s="801"/>
      <c r="V84" s="801"/>
      <c r="W84" s="801"/>
      <c r="X84" s="801"/>
      <c r="Y84" s="801"/>
      <c r="Z84" s="801"/>
      <c r="AA84" s="801"/>
      <c r="AB84" s="801"/>
      <c r="AC84" s="801"/>
      <c r="AD84" s="801"/>
      <c r="AE84" s="801"/>
      <c r="AF84" s="801"/>
      <c r="AG84" s="801"/>
      <c r="AH84" s="801"/>
      <c r="AI84" s="801"/>
      <c r="AJ84" s="801"/>
      <c r="AK84" s="801"/>
      <c r="AL84" s="801"/>
      <c r="AM84" s="801"/>
      <c r="AN84" s="801"/>
      <c r="AO84" s="801"/>
      <c r="AP84" s="801"/>
      <c r="AQ84" s="801"/>
      <c r="AR84" s="801"/>
      <c r="AS84" s="801"/>
      <c r="AT84" s="801"/>
      <c r="AU84" s="801"/>
      <c r="AV84" s="801"/>
      <c r="AW84" s="801"/>
      <c r="AX84" s="801"/>
      <c r="AY84" s="801"/>
      <c r="AZ84" s="801"/>
      <c r="BA84" s="801"/>
      <c r="BB84" s="801"/>
    </row>
    <row r="85" spans="1:54" s="761" customFormat="1" ht="33" customHeight="1">
      <c r="A85" s="764"/>
      <c r="B85" s="799" t="s">
        <v>122</v>
      </c>
      <c r="C85" s="803"/>
      <c r="D85" s="803"/>
      <c r="E85" s="803"/>
      <c r="F85" s="803"/>
      <c r="G85" s="803"/>
      <c r="H85" s="803"/>
      <c r="I85" s="803"/>
      <c r="J85" s="803"/>
      <c r="K85" s="803"/>
      <c r="L85" s="803"/>
      <c r="M85" s="658"/>
      <c r="N85" s="658"/>
      <c r="O85" s="658"/>
      <c r="P85" s="658"/>
      <c r="Q85" s="658"/>
      <c r="R85" s="658"/>
      <c r="S85" s="658"/>
      <c r="T85" s="658"/>
      <c r="U85" s="658"/>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8"/>
      <c r="BA85" s="658"/>
      <c r="BB85" s="658"/>
    </row>
    <row r="86" spans="1:54" s="761" customFormat="1" ht="33" customHeight="1">
      <c r="A86" s="764"/>
      <c r="B86" s="799" t="s">
        <v>123</v>
      </c>
      <c r="C86" s="803"/>
      <c r="D86" s="803"/>
      <c r="E86" s="803"/>
      <c r="F86" s="803"/>
      <c r="G86" s="803"/>
      <c r="H86" s="803"/>
      <c r="I86" s="803"/>
      <c r="J86" s="803"/>
      <c r="K86" s="803"/>
      <c r="L86" s="803"/>
      <c r="M86" s="658"/>
      <c r="N86" s="658"/>
      <c r="O86" s="658"/>
      <c r="P86" s="658"/>
      <c r="Q86" s="658"/>
      <c r="R86" s="658"/>
      <c r="S86" s="658"/>
      <c r="T86" s="658"/>
      <c r="U86" s="658"/>
      <c r="V86" s="658"/>
      <c r="W86" s="658"/>
      <c r="X86" s="658"/>
      <c r="Y86" s="658"/>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8"/>
      <c r="BA86" s="658"/>
      <c r="BB86" s="658"/>
    </row>
    <row r="87" spans="1:54" s="761" customFormat="1" ht="33" customHeight="1">
      <c r="A87" s="764"/>
      <c r="B87" s="799" t="s">
        <v>125</v>
      </c>
      <c r="C87" s="803"/>
      <c r="D87" s="803"/>
      <c r="E87" s="803"/>
      <c r="F87" s="803"/>
      <c r="G87" s="803"/>
      <c r="H87" s="803"/>
      <c r="I87" s="803"/>
      <c r="J87" s="803"/>
      <c r="K87" s="803"/>
      <c r="L87" s="803"/>
      <c r="M87" s="658"/>
      <c r="N87" s="658"/>
      <c r="O87" s="658"/>
      <c r="P87" s="658"/>
      <c r="Q87" s="658"/>
      <c r="R87" s="658"/>
      <c r="S87" s="658"/>
      <c r="T87" s="658"/>
      <c r="U87" s="658"/>
      <c r="V87" s="658"/>
      <c r="W87" s="658"/>
      <c r="X87" s="658"/>
      <c r="Y87" s="658"/>
      <c r="Z87" s="658"/>
      <c r="AA87" s="658"/>
      <c r="AB87" s="658"/>
      <c r="AC87" s="658"/>
      <c r="AD87" s="658"/>
      <c r="AE87" s="658"/>
      <c r="AF87" s="658"/>
      <c r="AG87" s="658"/>
      <c r="AH87" s="658"/>
      <c r="AI87" s="658"/>
      <c r="AJ87" s="658"/>
      <c r="AK87" s="658"/>
      <c r="AL87" s="658"/>
      <c r="AM87" s="658"/>
      <c r="AN87" s="658"/>
      <c r="AO87" s="658"/>
      <c r="AP87" s="658"/>
      <c r="AQ87" s="658"/>
      <c r="AR87" s="658"/>
      <c r="AS87" s="658"/>
      <c r="AT87" s="658"/>
      <c r="AU87" s="658"/>
      <c r="AV87" s="658"/>
      <c r="AW87" s="658"/>
      <c r="AX87" s="658"/>
      <c r="AY87" s="658"/>
      <c r="AZ87" s="658"/>
      <c r="BA87" s="658"/>
      <c r="BB87" s="658"/>
    </row>
    <row r="88" spans="1:54" s="761" customFormat="1" ht="33" customHeight="1">
      <c r="A88" s="764"/>
      <c r="B88" s="799" t="s">
        <v>126</v>
      </c>
      <c r="C88" s="803"/>
      <c r="D88" s="803"/>
      <c r="E88" s="803"/>
      <c r="F88" s="803"/>
      <c r="G88" s="803"/>
      <c r="H88" s="803"/>
      <c r="I88" s="803"/>
      <c r="J88" s="803"/>
      <c r="K88" s="803"/>
      <c r="L88" s="803"/>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8"/>
      <c r="BB88" s="658"/>
    </row>
    <row r="89" spans="1:54" s="761" customFormat="1" ht="33" customHeight="1">
      <c r="A89" s="764"/>
      <c r="B89" s="799" t="s">
        <v>127</v>
      </c>
      <c r="C89" s="803"/>
      <c r="D89" s="803"/>
      <c r="E89" s="803"/>
      <c r="F89" s="803"/>
      <c r="G89" s="803"/>
      <c r="H89" s="803"/>
      <c r="I89" s="803"/>
      <c r="J89" s="803"/>
      <c r="K89" s="803"/>
      <c r="L89" s="803"/>
      <c r="M89" s="658"/>
      <c r="N89" s="658"/>
      <c r="O89" s="658"/>
      <c r="P89" s="658"/>
      <c r="Q89" s="658"/>
      <c r="R89" s="658"/>
      <c r="S89" s="658"/>
      <c r="T89" s="658"/>
      <c r="U89" s="658"/>
      <c r="V89" s="658"/>
      <c r="W89" s="658"/>
      <c r="X89" s="658"/>
      <c r="Y89" s="658"/>
      <c r="Z89" s="658"/>
      <c r="AA89" s="658"/>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c r="BB89" s="658"/>
    </row>
    <row r="90" spans="1:54" s="761" customFormat="1" ht="33" customHeight="1">
      <c r="A90" s="764"/>
      <c r="B90" s="799" t="s">
        <v>128</v>
      </c>
      <c r="C90" s="803"/>
      <c r="D90" s="803"/>
      <c r="E90" s="803"/>
      <c r="F90" s="803"/>
      <c r="G90" s="803"/>
      <c r="H90" s="803"/>
      <c r="I90" s="803"/>
      <c r="J90" s="803"/>
      <c r="K90" s="803"/>
      <c r="L90" s="803"/>
      <c r="M90" s="658"/>
      <c r="N90" s="658"/>
      <c r="O90" s="658"/>
      <c r="P90" s="658"/>
      <c r="Q90" s="658"/>
      <c r="R90" s="658"/>
      <c r="S90" s="658"/>
      <c r="T90" s="658"/>
      <c r="U90" s="658"/>
      <c r="V90" s="658"/>
      <c r="W90" s="658"/>
      <c r="X90" s="658"/>
      <c r="Y90" s="658"/>
      <c r="Z90" s="658"/>
      <c r="AA90" s="658"/>
      <c r="AB90" s="658"/>
      <c r="AC90" s="658"/>
      <c r="AD90" s="658"/>
      <c r="AE90" s="658"/>
      <c r="AF90" s="658"/>
      <c r="AG90" s="658"/>
      <c r="AH90" s="658"/>
      <c r="AI90" s="658"/>
      <c r="AJ90" s="658"/>
      <c r="AK90" s="658"/>
      <c r="AL90" s="658"/>
      <c r="AM90" s="658"/>
      <c r="AN90" s="658"/>
      <c r="AO90" s="658"/>
      <c r="AP90" s="658"/>
      <c r="AQ90" s="658"/>
      <c r="AR90" s="658"/>
      <c r="AS90" s="658"/>
      <c r="AT90" s="658"/>
      <c r="AU90" s="658"/>
      <c r="AV90" s="658"/>
      <c r="AW90" s="658"/>
      <c r="AX90" s="658"/>
      <c r="AY90" s="658"/>
      <c r="AZ90" s="658"/>
      <c r="BA90" s="658"/>
      <c r="BB90" s="658"/>
    </row>
    <row r="91" spans="1:54" ht="20.100000000000001" customHeight="1">
      <c r="A91" s="804"/>
      <c r="B91" s="804"/>
      <c r="C91" s="758"/>
      <c r="D91" s="758"/>
      <c r="E91" s="758"/>
      <c r="F91" s="758"/>
      <c r="G91" s="792"/>
    </row>
    <row r="92" spans="1:54">
      <c r="A92" s="768"/>
      <c r="B92" s="1419"/>
      <c r="C92" s="1419"/>
      <c r="D92" s="1419"/>
      <c r="E92" s="1419"/>
      <c r="F92" s="1419"/>
      <c r="G92" s="1419"/>
      <c r="H92" s="1419"/>
      <c r="I92" s="1419"/>
      <c r="J92" s="1419"/>
      <c r="K92" s="1419"/>
      <c r="L92" s="1419"/>
    </row>
    <row r="93" spans="1:54" ht="20.100000000000001" customHeight="1">
      <c r="A93" s="804"/>
      <c r="B93" s="804"/>
      <c r="C93" s="758"/>
      <c r="D93" s="758"/>
      <c r="E93" s="758"/>
      <c r="F93" s="758"/>
      <c r="G93" s="792"/>
    </row>
    <row r="94" spans="1:54" ht="24" customHeight="1">
      <c r="A94" s="804"/>
      <c r="B94" s="804"/>
      <c r="C94" s="758"/>
      <c r="D94" s="758"/>
      <c r="E94" s="758"/>
      <c r="F94" s="404"/>
      <c r="G94" s="805"/>
    </row>
    <row r="95" spans="1:54" ht="24" customHeight="1">
      <c r="A95" s="806" t="s">
        <v>7</v>
      </c>
      <c r="B95" s="1409" t="str">
        <f>'Attach 15'!B92</f>
        <v>--</v>
      </c>
      <c r="C95" s="1409"/>
      <c r="D95" s="1409"/>
      <c r="E95" s="404"/>
      <c r="G95" s="805" t="s">
        <v>5</v>
      </c>
      <c r="H95" s="1410" t="str">
        <f>'Attach 15'!E92</f>
        <v/>
      </c>
      <c r="I95" s="1411"/>
      <c r="J95" s="1411"/>
      <c r="K95" s="1411"/>
      <c r="L95" s="1411"/>
    </row>
    <row r="96" spans="1:54" ht="24" customHeight="1">
      <c r="A96" s="806" t="s">
        <v>8</v>
      </c>
      <c r="B96" s="1412" t="str">
        <f>'Attach 15'!B93</f>
        <v/>
      </c>
      <c r="C96" s="1412"/>
      <c r="D96" s="1412"/>
      <c r="E96" s="404"/>
      <c r="G96" s="805" t="s">
        <v>6</v>
      </c>
      <c r="H96" s="1410" t="str">
        <f>'Attach 15'!E93</f>
        <v/>
      </c>
      <c r="I96" s="1411"/>
      <c r="J96" s="1411"/>
      <c r="K96" s="1411"/>
      <c r="L96" s="1411"/>
    </row>
  </sheetData>
  <sheetProtection password="CBD2" sheet="1" objects="1" scenarios="1" formatColumns="0" formatRows="0" selectLockedCells="1"/>
  <customSheetViews>
    <customSheetView guid="{905D51A0-3EB6-4E99-B277-C6036291BBF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08" customWidth="1"/>
    <col min="2" max="2" width="31.28515625" style="308" customWidth="1"/>
    <col min="3" max="3" width="34.85546875" style="308" customWidth="1"/>
    <col min="4" max="4" width="18.85546875" style="308" customWidth="1"/>
    <col min="5" max="5" width="21.28515625" style="308" customWidth="1"/>
    <col min="6" max="8" width="9.140625" style="306"/>
    <col min="9" max="16384" width="9.140625" style="307"/>
  </cols>
  <sheetData>
    <row r="1" spans="1:26" s="641" customFormat="1" ht="15">
      <c r="A1" s="1446" t="str">
        <f>'Attach 3(JV)'!A1</f>
        <v>Specification No. :CC/NT/W-CIVIL/DOM/A06/23/00358</v>
      </c>
      <c r="B1" s="1446"/>
      <c r="C1" s="1446"/>
      <c r="D1" s="1445" t="str">
        <f>"Attachment-17 "&amp;'Attach 3(JV)'!AT1</f>
        <v xml:space="preserve">Attachment-17 </v>
      </c>
      <c r="E1" s="1445"/>
      <c r="F1" s="640"/>
      <c r="G1" s="640"/>
      <c r="H1" s="640"/>
    </row>
    <row r="2" spans="1:26" ht="10.5" customHeight="1">
      <c r="Z2" s="309">
        <f>'[5]Attach 3(JV)'!Z2</f>
        <v>0</v>
      </c>
    </row>
    <row r="3" spans="1:26" ht="77.2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310"/>
      <c r="G3" s="311"/>
      <c r="H3" s="310"/>
    </row>
    <row r="4" spans="1:26" ht="6.75" customHeight="1">
      <c r="A4" s="312"/>
      <c r="H4" s="31"/>
      <c r="I4" s="11"/>
    </row>
    <row r="5" spans="1:26" ht="19.5" customHeight="1">
      <c r="A5" s="1340" t="s">
        <v>493</v>
      </c>
      <c r="B5" s="1340"/>
      <c r="C5" s="1340"/>
      <c r="D5" s="1340"/>
      <c r="E5" s="1340"/>
      <c r="F5" s="313"/>
      <c r="H5" s="31"/>
      <c r="I5" s="13"/>
    </row>
    <row r="6" spans="1:26" ht="7.5" customHeight="1">
      <c r="A6" s="314"/>
      <c r="H6" s="31"/>
      <c r="I6" s="13"/>
    </row>
    <row r="7" spans="1:26" ht="19.5" customHeight="1">
      <c r="A7" s="315" t="str">
        <f>'Attach 3(JV)'!A7</f>
        <v>Bidder’s Name and Address  :</v>
      </c>
      <c r="B7" s="314"/>
      <c r="C7" s="314"/>
      <c r="D7" s="16" t="str">
        <f>'[5]Attach 3(JV)'!E7</f>
        <v>To:</v>
      </c>
      <c r="H7" s="31"/>
      <c r="I7" s="13"/>
    </row>
    <row r="8" spans="1:26" ht="26.25" customHeight="1">
      <c r="A8" s="1341" t="str">
        <f>'Attach 3(JV)'!A8</f>
        <v/>
      </c>
      <c r="B8" s="1341"/>
      <c r="C8" s="1341"/>
      <c r="D8" s="12" t="str">
        <f>'[5]Attach 3(JV)'!E8</f>
        <v>Contract Services</v>
      </c>
      <c r="H8" s="31"/>
      <c r="I8" s="13"/>
    </row>
    <row r="9" spans="1:26" ht="19.5" customHeight="1">
      <c r="A9" s="14" t="s">
        <v>348</v>
      </c>
      <c r="B9" s="1238">
        <f>'Attach 3(JV)'!B9</f>
        <v>0</v>
      </c>
      <c r="C9" s="1238"/>
      <c r="D9" s="12" t="str">
        <f>'[5]Attach 3(JV)'!E9</f>
        <v>Power Grid Corporation of India Ltd.,</v>
      </c>
      <c r="H9" s="31"/>
      <c r="I9" s="13"/>
    </row>
    <row r="10" spans="1:26" ht="19.5" customHeight="1">
      <c r="A10" s="14" t="s">
        <v>350</v>
      </c>
      <c r="B10" s="1238">
        <f>'Attach 3(JV)'!B10</f>
        <v>0</v>
      </c>
      <c r="C10" s="1238"/>
      <c r="D10" s="12" t="str">
        <f>'[5]Attach 3(JV)'!E10</f>
        <v>"Saudamini", Plot No. 2, Sector 29</v>
      </c>
      <c r="H10" s="31"/>
      <c r="I10" s="13"/>
    </row>
    <row r="11" spans="1:26" ht="19.5" customHeight="1">
      <c r="B11" s="1238">
        <f>'Attach 3(JV)'!B11</f>
        <v>0</v>
      </c>
      <c r="C11" s="1238"/>
      <c r="D11" s="12" t="str">
        <f>'[5]Attach 3(JV)'!E11</f>
        <v>Gurgaon (Haryana) - 122001</v>
      </c>
    </row>
    <row r="12" spans="1:26" ht="14.25" customHeight="1">
      <c r="A12" s="314"/>
      <c r="B12" s="1238">
        <f>'Attach 3(JV)'!B12</f>
        <v>0</v>
      </c>
      <c r="C12" s="1238"/>
      <c r="D12" s="12"/>
    </row>
    <row r="13" spans="1:26" ht="19.5" customHeight="1">
      <c r="A13" s="308" t="s">
        <v>343</v>
      </c>
      <c r="D13" s="316"/>
    </row>
    <row r="14" spans="1:26" ht="9.9499999999999993" customHeight="1">
      <c r="A14" s="314"/>
    </row>
    <row r="15" spans="1:26" ht="93.75" customHeight="1">
      <c r="A15" s="317">
        <v>1</v>
      </c>
      <c r="B15" s="1448" t="s">
        <v>494</v>
      </c>
      <c r="C15" s="1448"/>
      <c r="D15" s="1448"/>
      <c r="E15" s="1448"/>
      <c r="F15" s="318"/>
      <c r="G15" s="318"/>
      <c r="H15" s="318"/>
    </row>
    <row r="16" spans="1:26" ht="51.75" customHeight="1">
      <c r="A16" s="317">
        <v>2</v>
      </c>
      <c r="B16" s="1448" t="s">
        <v>495</v>
      </c>
      <c r="C16" s="1448"/>
      <c r="D16" s="1448"/>
      <c r="E16" s="1448"/>
      <c r="F16" s="318"/>
      <c r="G16" s="318"/>
      <c r="H16" s="318"/>
    </row>
    <row r="17" spans="1:8" ht="16.5" customHeight="1">
      <c r="A17" s="314"/>
      <c r="B17" s="314"/>
      <c r="C17" s="314"/>
      <c r="D17" s="314"/>
      <c r="E17" s="314"/>
      <c r="F17" s="318"/>
      <c r="G17" s="318"/>
      <c r="H17" s="318"/>
    </row>
    <row r="18" spans="1:8" s="306" customFormat="1" ht="97.5" customHeight="1">
      <c r="A18" s="319" t="s">
        <v>496</v>
      </c>
      <c r="B18" s="320" t="s">
        <v>346</v>
      </c>
      <c r="C18" s="320" t="s">
        <v>497</v>
      </c>
      <c r="D18" s="319" t="s">
        <v>498</v>
      </c>
      <c r="E18" s="319" t="s">
        <v>499</v>
      </c>
      <c r="G18" s="318"/>
      <c r="H18" s="318"/>
    </row>
    <row r="19" spans="1:8">
      <c r="A19" s="321"/>
      <c r="B19" s="322"/>
      <c r="C19" s="322"/>
      <c r="D19" s="323"/>
      <c r="E19" s="323"/>
      <c r="F19" s="318"/>
      <c r="G19" s="318"/>
      <c r="H19" s="318"/>
    </row>
    <row r="20" spans="1:8">
      <c r="A20" s="321"/>
      <c r="B20" s="322"/>
      <c r="C20" s="322"/>
      <c r="D20" s="323"/>
      <c r="E20" s="323"/>
      <c r="F20" s="318"/>
      <c r="G20" s="318"/>
      <c r="H20" s="318"/>
    </row>
    <row r="21" spans="1:8">
      <c r="A21" s="321"/>
      <c r="B21" s="322"/>
      <c r="C21" s="322"/>
      <c r="D21" s="323"/>
      <c r="E21" s="323"/>
      <c r="F21" s="318"/>
      <c r="G21" s="318"/>
      <c r="H21" s="318"/>
    </row>
    <row r="22" spans="1:8">
      <c r="A22" s="321"/>
      <c r="B22" s="322"/>
      <c r="C22" s="322"/>
      <c r="D22" s="323"/>
      <c r="E22" s="323"/>
      <c r="F22" s="318"/>
      <c r="G22" s="318"/>
      <c r="H22" s="318"/>
    </row>
    <row r="23" spans="1:8">
      <c r="A23" s="321"/>
      <c r="B23" s="322"/>
      <c r="C23" s="322"/>
      <c r="D23" s="323"/>
      <c r="E23" s="323"/>
      <c r="F23" s="318"/>
      <c r="G23" s="318"/>
      <c r="H23" s="318"/>
    </row>
    <row r="24" spans="1:8">
      <c r="A24" s="321"/>
      <c r="B24" s="322"/>
      <c r="C24" s="322"/>
      <c r="D24" s="323"/>
      <c r="E24" s="323"/>
      <c r="F24" s="318"/>
      <c r="G24" s="318"/>
      <c r="H24" s="318"/>
    </row>
    <row r="25" spans="1:8" ht="6" customHeight="1">
      <c r="A25" s="324"/>
      <c r="B25" s="325"/>
      <c r="C25" s="325"/>
      <c r="D25" s="326"/>
      <c r="E25" s="326"/>
      <c r="F25" s="318"/>
      <c r="G25" s="318"/>
      <c r="H25" s="318"/>
    </row>
    <row r="26" spans="1:8" ht="0.6" hidden="1" customHeight="1">
      <c r="A26" s="327"/>
      <c r="B26" s="328"/>
      <c r="C26" s="328"/>
      <c r="D26" s="329"/>
      <c r="E26" s="329"/>
      <c r="F26" s="318"/>
      <c r="G26" s="318"/>
      <c r="H26" s="318"/>
    </row>
    <row r="27" spans="1:8" ht="30" customHeight="1">
      <c r="A27" s="1449" t="s">
        <v>500</v>
      </c>
      <c r="B27" s="1449"/>
      <c r="C27" s="1449"/>
      <c r="D27" s="1449"/>
      <c r="E27" s="1449"/>
      <c r="F27" s="318"/>
      <c r="G27" s="318"/>
      <c r="H27" s="318"/>
    </row>
    <row r="28" spans="1:8">
      <c r="C28" s="330"/>
    </row>
    <row r="29" spans="1:8">
      <c r="A29" s="331" t="s">
        <v>7</v>
      </c>
      <c r="B29" s="332" t="str">
        <f>'Attach 3(JV)'!B24</f>
        <v>--</v>
      </c>
      <c r="C29" s="330" t="s">
        <v>5</v>
      </c>
      <c r="D29" s="333" t="str">
        <f>'Attach 3(JV)'!E24</f>
        <v/>
      </c>
    </row>
    <row r="30" spans="1:8">
      <c r="A30" s="331" t="s">
        <v>8</v>
      </c>
      <c r="B30" s="333" t="str">
        <f>'Attach 3(JV)'!B25</f>
        <v/>
      </c>
      <c r="C30" s="330" t="s">
        <v>6</v>
      </c>
      <c r="D30" s="333" t="str">
        <f>'Attach 3(JV)'!E25</f>
        <v/>
      </c>
    </row>
    <row r="31" spans="1:8">
      <c r="B31" s="334"/>
      <c r="C31" s="330"/>
      <c r="D31" s="330"/>
      <c r="E31" s="334"/>
    </row>
    <row r="32" spans="1:8" hidden="1">
      <c r="A32" s="303" t="str">
        <f>A1</f>
        <v>Specification No. :CC/NT/W-CIVIL/DOM/A06/23/00358</v>
      </c>
      <c r="B32" s="304"/>
      <c r="C32" s="304"/>
      <c r="D32" s="304"/>
      <c r="E32" s="305" t="str">
        <f>D1</f>
        <v xml:space="preserve">Attachment-17 </v>
      </c>
    </row>
    <row r="33" spans="1:8" hidden="1"/>
    <row r="34" spans="1:8" ht="15" hidden="1">
      <c r="A34" s="1450" t="str">
        <f>A3</f>
        <v>Package DC-C&amp;ME for Construction &amp; Interiors of Green Field Data Centre Building including Mechanical &amp; Electrical Works under Establishment of Pilot Data Centre at POWERGRID Manesar substation</v>
      </c>
      <c r="B34" s="1450"/>
      <c r="C34" s="1450"/>
      <c r="D34" s="1450"/>
      <c r="E34" s="1450"/>
    </row>
    <row r="35" spans="1:8" hidden="1">
      <c r="A35" s="312"/>
    </row>
    <row r="36" spans="1:8" ht="15" hidden="1">
      <c r="A36" s="1452" t="s">
        <v>388</v>
      </c>
      <c r="B36" s="1452"/>
      <c r="C36" s="1452"/>
      <c r="D36" s="1452"/>
      <c r="E36" s="1452"/>
      <c r="F36" s="307"/>
      <c r="G36" s="307"/>
      <c r="H36" s="307"/>
    </row>
    <row r="37" spans="1:8" hidden="1">
      <c r="A37" s="314"/>
      <c r="F37" s="307"/>
      <c r="G37" s="307"/>
      <c r="H37" s="307"/>
    </row>
    <row r="38" spans="1:8" hidden="1">
      <c r="A38" s="315" t="str">
        <f>'[5]Attach 3(JV)'!A15</f>
        <v>Name(s) and Addresse(s) of other partner(s)</v>
      </c>
      <c r="B38" s="314"/>
      <c r="C38" s="314"/>
      <c r="D38" s="16" t="str">
        <f>D7</f>
        <v>To:</v>
      </c>
      <c r="F38" s="307"/>
      <c r="G38" s="307"/>
      <c r="H38" s="307"/>
    </row>
    <row r="39" spans="1:8" hidden="1">
      <c r="A39" s="315" t="str">
        <f>'[5]Attach 3(JV)'!B16</f>
        <v/>
      </c>
      <c r="B39" s="314"/>
      <c r="C39" s="314"/>
      <c r="D39" s="12" t="str">
        <f>D8</f>
        <v>Contract Services</v>
      </c>
      <c r="F39" s="307"/>
      <c r="G39" s="307"/>
      <c r="H39" s="307"/>
    </row>
    <row r="40" spans="1:8" hidden="1">
      <c r="A40" s="14" t="s">
        <v>348</v>
      </c>
      <c r="B40" s="1238" t="str">
        <f>'[5]Attach 3(JV)'!B17:D17</f>
        <v xml:space="preserve">…… ……. …….. …… ……. …….. </v>
      </c>
      <c r="C40" s="1238"/>
      <c r="D40" s="12" t="str">
        <f>D9</f>
        <v>Power Grid Corporation of India Ltd.,</v>
      </c>
      <c r="F40" s="307"/>
      <c r="G40" s="307"/>
      <c r="H40" s="307"/>
    </row>
    <row r="41" spans="1:8" hidden="1">
      <c r="A41" s="14" t="s">
        <v>350</v>
      </c>
      <c r="B41" s="1238" t="str">
        <f>'[5]Attach 3(JV)'!B18:D18</f>
        <v xml:space="preserve">…… ……. …….. …… ……. …….. </v>
      </c>
      <c r="C41" s="1238"/>
      <c r="D41" s="12" t="str">
        <f>D10</f>
        <v>"Saudamini", Plot No. 2, Sector 29</v>
      </c>
      <c r="F41" s="307"/>
      <c r="G41" s="307"/>
      <c r="H41" s="307"/>
    </row>
    <row r="42" spans="1:8" hidden="1">
      <c r="B42" s="1238" t="str">
        <f>'[5]Attach 3(JV)'!B19:D19</f>
        <v xml:space="preserve">…… ……. …….. …… ……. …….. </v>
      </c>
      <c r="C42" s="1238"/>
      <c r="D42" s="12" t="str">
        <f>D11</f>
        <v>Gurgaon (Haryana) - 122001</v>
      </c>
      <c r="F42" s="307"/>
      <c r="G42" s="307"/>
      <c r="H42" s="307"/>
    </row>
    <row r="43" spans="1:8" hidden="1">
      <c r="A43" s="314"/>
      <c r="B43" s="1238" t="str">
        <f>'[5]Attach 3(JV)'!B20:D20</f>
        <v xml:space="preserve">…… ……. …….. …… ……. …….. </v>
      </c>
      <c r="C43" s="1238"/>
      <c r="D43" s="12"/>
      <c r="F43" s="307"/>
      <c r="G43" s="307"/>
      <c r="H43" s="307"/>
    </row>
    <row r="44" spans="1:8" hidden="1">
      <c r="A44" s="308" t="s">
        <v>343</v>
      </c>
      <c r="D44" s="316"/>
      <c r="F44" s="307"/>
      <c r="G44" s="307"/>
      <c r="H44" s="307"/>
    </row>
    <row r="45" spans="1:8" hidden="1">
      <c r="A45" s="314"/>
      <c r="F45" s="307"/>
      <c r="G45" s="307"/>
      <c r="H45" s="307"/>
    </row>
    <row r="46" spans="1:8" hidden="1">
      <c r="A46" s="1451" t="s">
        <v>389</v>
      </c>
      <c r="B46" s="1451"/>
      <c r="C46" s="1451"/>
      <c r="D46" s="1451"/>
      <c r="E46" s="1451"/>
      <c r="F46" s="307"/>
      <c r="G46" s="307"/>
      <c r="H46" s="307"/>
    </row>
    <row r="47" spans="1:8" hidden="1">
      <c r="A47" s="314"/>
      <c r="B47" s="314"/>
      <c r="C47" s="314"/>
      <c r="D47" s="314"/>
      <c r="E47" s="314"/>
      <c r="F47" s="307"/>
      <c r="G47" s="307"/>
      <c r="H47" s="307"/>
    </row>
    <row r="48" spans="1:8" ht="66" hidden="1">
      <c r="A48" s="319" t="s">
        <v>346</v>
      </c>
      <c r="B48" s="1447" t="s">
        <v>114</v>
      </c>
      <c r="C48" s="1447"/>
      <c r="D48" s="319" t="s">
        <v>115</v>
      </c>
      <c r="E48" s="319" t="s">
        <v>116</v>
      </c>
      <c r="F48" s="307"/>
      <c r="G48" s="307"/>
      <c r="H48" s="307"/>
    </row>
    <row r="49" spans="1:8" hidden="1">
      <c r="A49" s="335">
        <v>1</v>
      </c>
      <c r="B49" s="1444"/>
      <c r="C49" s="1444"/>
      <c r="D49" s="336"/>
      <c r="E49" s="336"/>
      <c r="F49" s="307"/>
      <c r="G49" s="307"/>
      <c r="H49" s="307"/>
    </row>
    <row r="50" spans="1:8" hidden="1">
      <c r="A50" s="335">
        <v>2</v>
      </c>
      <c r="B50" s="1444"/>
      <c r="C50" s="1444"/>
      <c r="D50" s="336"/>
      <c r="E50" s="336"/>
      <c r="F50" s="307"/>
      <c r="G50" s="307"/>
      <c r="H50" s="307"/>
    </row>
    <row r="51" spans="1:8" hidden="1">
      <c r="A51" s="335">
        <v>3</v>
      </c>
      <c r="B51" s="1444"/>
      <c r="C51" s="1444"/>
      <c r="D51" s="336"/>
      <c r="E51" s="336"/>
      <c r="F51" s="307"/>
      <c r="G51" s="307"/>
      <c r="H51" s="307"/>
    </row>
    <row r="52" spans="1:8" hidden="1">
      <c r="A52" s="335">
        <v>4</v>
      </c>
      <c r="B52" s="1444"/>
      <c r="C52" s="1444"/>
      <c r="D52" s="336"/>
      <c r="E52" s="336"/>
      <c r="F52" s="307"/>
      <c r="G52" s="307"/>
      <c r="H52" s="307"/>
    </row>
    <row r="53" spans="1:8" hidden="1">
      <c r="A53" s="335">
        <v>5</v>
      </c>
      <c r="B53" s="1444"/>
      <c r="C53" s="1444"/>
      <c r="D53" s="336"/>
      <c r="E53" s="336"/>
      <c r="F53" s="307"/>
      <c r="G53" s="307"/>
      <c r="H53" s="307"/>
    </row>
    <row r="54" spans="1:8" hidden="1">
      <c r="A54" s="335">
        <v>6</v>
      </c>
      <c r="B54" s="1444"/>
      <c r="C54" s="1444"/>
      <c r="D54" s="336"/>
      <c r="E54" s="336"/>
      <c r="F54" s="307"/>
      <c r="G54" s="307"/>
      <c r="H54" s="307"/>
    </row>
    <row r="55" spans="1:8" hidden="1">
      <c r="A55" s="314"/>
      <c r="B55" s="314"/>
      <c r="C55" s="314"/>
      <c r="D55" s="314"/>
      <c r="E55" s="314"/>
      <c r="F55" s="307"/>
      <c r="G55" s="307"/>
      <c r="H55" s="307"/>
    </row>
    <row r="56" spans="1:8" ht="15" hidden="1">
      <c r="A56" s="337"/>
      <c r="B56" s="337"/>
      <c r="C56" s="337"/>
      <c r="D56" s="337"/>
      <c r="E56" s="337"/>
      <c r="F56" s="307"/>
      <c r="G56" s="307"/>
      <c r="H56" s="307"/>
    </row>
    <row r="57" spans="1:8" ht="15" hidden="1">
      <c r="A57" s="337" t="s">
        <v>7</v>
      </c>
      <c r="B57" s="332" t="str">
        <f>B29</f>
        <v>--</v>
      </c>
      <c r="C57" s="337" t="s">
        <v>5</v>
      </c>
      <c r="D57" s="337" t="str">
        <f>D29</f>
        <v/>
      </c>
      <c r="E57" s="337"/>
      <c r="F57" s="307"/>
      <c r="G57" s="307"/>
      <c r="H57" s="307"/>
    </row>
    <row r="58" spans="1:8" ht="15" hidden="1">
      <c r="A58" s="337" t="s">
        <v>8</v>
      </c>
      <c r="B58" s="337" t="str">
        <f>B30</f>
        <v/>
      </c>
      <c r="C58" s="337" t="s">
        <v>6</v>
      </c>
      <c r="D58" s="337" t="str">
        <f>D30</f>
        <v/>
      </c>
      <c r="E58" s="337"/>
      <c r="F58" s="307"/>
      <c r="G58" s="307"/>
      <c r="H58" s="307"/>
    </row>
    <row r="59" spans="1:8" ht="15" hidden="1">
      <c r="A59" s="337"/>
      <c r="B59" s="337"/>
      <c r="C59" s="337"/>
      <c r="D59" s="337"/>
      <c r="E59" s="337"/>
      <c r="F59" s="307"/>
      <c r="G59" s="307"/>
      <c r="H59" s="307"/>
    </row>
    <row r="60" spans="1:8" hidden="1">
      <c r="A60" s="303" t="str">
        <f>A32</f>
        <v>Specification No. :CC/NT/W-CIVIL/DOM/A06/23/00358</v>
      </c>
      <c r="B60" s="304"/>
      <c r="C60" s="304"/>
      <c r="D60" s="304"/>
      <c r="E60" s="305" t="str">
        <f>E32</f>
        <v xml:space="preserve">Attachment-17 </v>
      </c>
      <c r="F60" s="307"/>
      <c r="G60" s="307"/>
      <c r="H60" s="307"/>
    </row>
    <row r="61" spans="1:8" hidden="1">
      <c r="F61" s="307"/>
      <c r="G61" s="307"/>
      <c r="H61" s="307"/>
    </row>
    <row r="62" spans="1:8" ht="15" hidden="1">
      <c r="A62" s="1450" t="str">
        <f>A34</f>
        <v>Package DC-C&amp;ME for Construction &amp; Interiors of Green Field Data Centre Building including Mechanical &amp; Electrical Works under Establishment of Pilot Data Centre at POWERGRID Manesar substation</v>
      </c>
      <c r="B62" s="1450"/>
      <c r="C62" s="1450"/>
      <c r="D62" s="1450"/>
      <c r="E62" s="1450"/>
      <c r="F62" s="307"/>
      <c r="G62" s="307"/>
      <c r="H62" s="307"/>
    </row>
    <row r="63" spans="1:8" hidden="1">
      <c r="A63" s="312"/>
      <c r="F63" s="307"/>
      <c r="G63" s="307"/>
      <c r="H63" s="307"/>
    </row>
    <row r="64" spans="1:8" ht="15" hidden="1">
      <c r="A64" s="1452" t="s">
        <v>388</v>
      </c>
      <c r="B64" s="1452"/>
      <c r="C64" s="1452"/>
      <c r="D64" s="1452"/>
      <c r="E64" s="1452"/>
      <c r="F64" s="307"/>
      <c r="G64" s="307"/>
      <c r="H64" s="307"/>
    </row>
    <row r="65" spans="1:8" hidden="1">
      <c r="A65" s="314"/>
      <c r="F65" s="307"/>
      <c r="G65" s="307"/>
      <c r="H65" s="307"/>
    </row>
    <row r="66" spans="1:8" hidden="1">
      <c r="A66" s="315" t="str">
        <f>'[5]Attach 3(JV)'!A15</f>
        <v>Name(s) and Addresse(s) of other partner(s)</v>
      </c>
      <c r="B66" s="314"/>
      <c r="C66" s="314"/>
      <c r="D66" s="16" t="str">
        <f>D7</f>
        <v>To:</v>
      </c>
      <c r="F66" s="307"/>
      <c r="G66" s="307"/>
      <c r="H66" s="307"/>
    </row>
    <row r="67" spans="1:8" hidden="1">
      <c r="A67" s="315" t="str">
        <f>'[5]Attach 3(JV)'!E16</f>
        <v/>
      </c>
      <c r="B67" s="314"/>
      <c r="C67" s="314"/>
      <c r="D67" s="12" t="str">
        <f>D8</f>
        <v>Contract Services</v>
      </c>
      <c r="F67" s="307"/>
      <c r="G67" s="307"/>
      <c r="H67" s="307"/>
    </row>
    <row r="68" spans="1:8" hidden="1">
      <c r="A68" s="14" t="s">
        <v>348</v>
      </c>
      <c r="B68" s="1238" t="str">
        <f>'[5]Attach 3(JV)'!E17</f>
        <v/>
      </c>
      <c r="C68" s="1238"/>
      <c r="D68" s="12" t="str">
        <f>D9</f>
        <v>Power Grid Corporation of India Ltd.,</v>
      </c>
      <c r="F68" s="307"/>
      <c r="G68" s="307"/>
      <c r="H68" s="307"/>
    </row>
    <row r="69" spans="1:8" hidden="1">
      <c r="A69" s="14" t="s">
        <v>350</v>
      </c>
      <c r="B69" s="1238" t="str">
        <f>'[5]Attach 3(JV)'!E18</f>
        <v/>
      </c>
      <c r="C69" s="1238"/>
      <c r="D69" s="12" t="str">
        <f>D10</f>
        <v>"Saudamini", Plot No. 2, Sector 29</v>
      </c>
      <c r="F69" s="307"/>
      <c r="G69" s="307"/>
      <c r="H69" s="307"/>
    </row>
    <row r="70" spans="1:8" hidden="1">
      <c r="B70" s="1238" t="str">
        <f>'[5]Attach 3(JV)'!E19</f>
        <v/>
      </c>
      <c r="C70" s="1238"/>
      <c r="D70" s="12" t="str">
        <f>D11</f>
        <v>Gurgaon (Haryana) - 122001</v>
      </c>
      <c r="F70" s="307"/>
      <c r="G70" s="307"/>
      <c r="H70" s="307"/>
    </row>
    <row r="71" spans="1:8" hidden="1">
      <c r="A71" s="314"/>
      <c r="B71" s="1238" t="str">
        <f>'[5]Attach 3(JV)'!E20</f>
        <v/>
      </c>
      <c r="C71" s="1238"/>
      <c r="D71" s="12"/>
      <c r="F71" s="307"/>
      <c r="G71" s="307"/>
      <c r="H71" s="307"/>
    </row>
    <row r="72" spans="1:8" hidden="1">
      <c r="A72" s="308" t="s">
        <v>343</v>
      </c>
      <c r="D72" s="316"/>
      <c r="F72" s="307"/>
      <c r="G72" s="307"/>
      <c r="H72" s="307"/>
    </row>
    <row r="73" spans="1:8" hidden="1">
      <c r="A73" s="314"/>
      <c r="F73" s="307"/>
      <c r="G73" s="307"/>
      <c r="H73" s="307"/>
    </row>
    <row r="74" spans="1:8" hidden="1">
      <c r="A74" s="1451" t="s">
        <v>389</v>
      </c>
      <c r="B74" s="1451"/>
      <c r="C74" s="1451"/>
      <c r="D74" s="1451"/>
      <c r="E74" s="1451"/>
      <c r="F74" s="307"/>
      <c r="G74" s="307"/>
      <c r="H74" s="307"/>
    </row>
    <row r="75" spans="1:8" hidden="1">
      <c r="A75" s="314"/>
      <c r="B75" s="314"/>
      <c r="C75" s="314"/>
      <c r="D75" s="314"/>
      <c r="E75" s="314"/>
      <c r="F75" s="307"/>
      <c r="G75" s="307"/>
      <c r="H75" s="307"/>
    </row>
    <row r="76" spans="1:8" ht="66" hidden="1">
      <c r="A76" s="319" t="s">
        <v>346</v>
      </c>
      <c r="B76" s="1447" t="s">
        <v>114</v>
      </c>
      <c r="C76" s="1447"/>
      <c r="D76" s="319" t="s">
        <v>115</v>
      </c>
      <c r="E76" s="319" t="s">
        <v>116</v>
      </c>
      <c r="F76" s="307"/>
      <c r="G76" s="307"/>
      <c r="H76" s="307"/>
    </row>
    <row r="77" spans="1:8" hidden="1">
      <c r="A77" s="335">
        <v>1</v>
      </c>
      <c r="B77" s="1444"/>
      <c r="C77" s="1444"/>
      <c r="D77" s="336"/>
      <c r="E77" s="336"/>
      <c r="F77" s="307"/>
      <c r="G77" s="307"/>
      <c r="H77" s="307"/>
    </row>
    <row r="78" spans="1:8" hidden="1">
      <c r="A78" s="335">
        <v>2</v>
      </c>
      <c r="B78" s="1444"/>
      <c r="C78" s="1444"/>
      <c r="D78" s="336"/>
      <c r="E78" s="336"/>
      <c r="F78" s="307"/>
      <c r="G78" s="307"/>
      <c r="H78" s="307"/>
    </row>
    <row r="79" spans="1:8" hidden="1">
      <c r="A79" s="335">
        <v>3</v>
      </c>
      <c r="B79" s="1444"/>
      <c r="C79" s="1444"/>
      <c r="D79" s="336"/>
      <c r="E79" s="336"/>
      <c r="F79" s="307"/>
      <c r="G79" s="307"/>
      <c r="H79" s="307"/>
    </row>
    <row r="80" spans="1:8" hidden="1">
      <c r="A80" s="335">
        <v>4</v>
      </c>
      <c r="B80" s="1444"/>
      <c r="C80" s="1444"/>
      <c r="D80" s="336"/>
      <c r="E80" s="336"/>
      <c r="F80" s="307"/>
      <c r="G80" s="307"/>
      <c r="H80" s="307"/>
    </row>
    <row r="81" spans="1:8" hidden="1">
      <c r="A81" s="335">
        <v>5</v>
      </c>
      <c r="B81" s="1444"/>
      <c r="C81" s="1444"/>
      <c r="D81" s="336"/>
      <c r="E81" s="336"/>
      <c r="F81" s="307"/>
      <c r="G81" s="307"/>
      <c r="H81" s="307"/>
    </row>
    <row r="82" spans="1:8" hidden="1">
      <c r="A82" s="335">
        <v>6</v>
      </c>
      <c r="B82" s="1444"/>
      <c r="C82" s="1444"/>
      <c r="D82" s="336"/>
      <c r="E82" s="336"/>
      <c r="F82" s="307"/>
      <c r="G82" s="307"/>
      <c r="H82" s="307"/>
    </row>
    <row r="83" spans="1:8" hidden="1">
      <c r="A83" s="314"/>
      <c r="B83" s="314"/>
      <c r="C83" s="314"/>
      <c r="D83" s="314"/>
      <c r="E83" s="314"/>
      <c r="F83" s="307"/>
      <c r="G83" s="307"/>
      <c r="H83" s="307"/>
    </row>
    <row r="84" spans="1:8" ht="15" hidden="1">
      <c r="A84" s="337"/>
      <c r="B84" s="337"/>
      <c r="C84" s="337"/>
      <c r="D84" s="337"/>
      <c r="E84" s="337"/>
      <c r="F84" s="307"/>
      <c r="G84" s="307"/>
      <c r="H84" s="307"/>
    </row>
    <row r="85" spans="1:8" ht="15" hidden="1">
      <c r="A85" s="337" t="s">
        <v>7</v>
      </c>
      <c r="B85" s="332" t="str">
        <f>B57</f>
        <v>--</v>
      </c>
      <c r="C85" s="337" t="s">
        <v>5</v>
      </c>
      <c r="D85" s="337" t="str">
        <f>D57</f>
        <v/>
      </c>
      <c r="E85" s="337"/>
      <c r="F85" s="307"/>
      <c r="G85" s="307"/>
      <c r="H85" s="307"/>
    </row>
    <row r="86" spans="1:8" ht="15" hidden="1">
      <c r="A86" s="337" t="s">
        <v>8</v>
      </c>
      <c r="B86" s="337" t="str">
        <f>B58</f>
        <v/>
      </c>
      <c r="C86" s="337" t="s">
        <v>6</v>
      </c>
      <c r="D86" s="337" t="str">
        <f>D58</f>
        <v/>
      </c>
      <c r="E86" s="337"/>
      <c r="F86" s="307"/>
      <c r="G86" s="307"/>
      <c r="H86" s="307"/>
    </row>
    <row r="87" spans="1:8" ht="15" hidden="1">
      <c r="A87" s="337"/>
      <c r="B87" s="337"/>
      <c r="C87" s="337"/>
      <c r="D87" s="337"/>
      <c r="E87" s="337"/>
      <c r="F87" s="307"/>
      <c r="G87" s="307"/>
      <c r="H87" s="307"/>
    </row>
    <row r="88" spans="1:8" hidden="1">
      <c r="A88" s="338"/>
      <c r="B88" s="338"/>
      <c r="C88" s="338"/>
      <c r="D88" s="338"/>
      <c r="E88" s="338"/>
      <c r="F88" s="307"/>
      <c r="G88" s="307"/>
      <c r="H88" s="30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905D51A0-3EB6-4E99-B277-C6036291BBFE}" showPageBreaks="1" fitToPage="1" printArea="1" hiddenRows="1" view="pageBreakPreview">
      <selection activeCell="A19" sqref="A19"/>
      <pageMargins left="0.7" right="0.7" top="0.44" bottom="0.2" header="0.25" footer="0.2"/>
      <pageSetup scale="82" fitToHeight="0" orientation="portrait" r:id="rId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2"/>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4"/>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5"/>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6"/>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7"/>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8"/>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9"/>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0"/>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1"/>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2"/>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3"/>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4"/>
    </customSheetView>
    <customSheetView guid="{F9FE2C60-2849-4C32-B532-2B1A89FFA9CD}" fitToPage="1" hiddenRows="1" topLeftCell="A19">
      <selection activeCell="A19" sqref="A19"/>
      <pageMargins left="0.7" right="0.7" top="0.44" bottom="0.2" header="0.25" footer="0.2"/>
      <pageSetup paperSize="9" fitToHeight="0" orientation="portrait" r:id="rId15"/>
    </customSheetView>
    <customSheetView guid="{7A9EA6D6-4DDF-43D9-92E6-C6AFAD14E266}" fitToPage="1" hiddenRows="1" topLeftCell="A11">
      <selection activeCell="A19" sqref="A19"/>
      <pageMargins left="0.7" right="0.7" top="0.44" bottom="0.2" header="0.25" footer="0.2"/>
      <pageSetup paperSize="9" fitToHeight="0" orientation="portrait" r:id="rId16"/>
    </customSheetView>
    <customSheetView guid="{DC28ED1E-3E35-4094-9C2B-5C0A1C1D459C}" showPageBreaks="1" fitToPage="1" printArea="1" hiddenRows="1">
      <selection activeCell="A19" sqref="A19"/>
      <pageMargins left="0.7" right="0.7" top="0.44" bottom="0.2" header="0.25" footer="0.2"/>
      <pageSetup paperSize="9" fitToHeight="0" orientation="portrait" r:id="rId17"/>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8"/>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9"/>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2"/>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3"/>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4"/>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5"/>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6"/>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7"/>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8"/>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29"/>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0"/>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1"/>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82" fitToHeight="0" orientation="portrait" r:id="rId32"/>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I34"/>
  <sheetViews>
    <sheetView showGridLines="0" view="pageBreakPreview" topLeftCell="A34"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36" customFormat="1" ht="14.25">
      <c r="A1" s="1242" t="str">
        <f>'Attach 3(JV)'!A1</f>
        <v>Specification No. :CC/NT/W-CIVIL/DOM/A06/23/00358</v>
      </c>
      <c r="B1" s="1242"/>
      <c r="C1" s="1242"/>
      <c r="D1" s="1242"/>
      <c r="E1" s="652" t="str">
        <f>"Attachment-18 " &amp; 'Attach 3(JV)'!AT1</f>
        <v xml:space="preserve">Attachment-18 </v>
      </c>
      <c r="F1" s="635"/>
      <c r="G1" s="635"/>
      <c r="H1" s="635"/>
    </row>
    <row r="3" spans="1:9" ht="83.25" customHeight="1">
      <c r="A3" s="1453" t="str">
        <f>'Attach 3(JV)'!A3</f>
        <v>Package DC-C&amp;ME for Construction &amp; Interiors of Green Field Data Centre Building including Mechanical &amp; Electrical Works under Establishment of Pilot Data Centre at POWERGRID Manesar substation</v>
      </c>
      <c r="B3" s="1454"/>
      <c r="C3" s="1454"/>
      <c r="D3" s="1454"/>
      <c r="E3" s="1454"/>
      <c r="F3" s="27"/>
      <c r="G3" s="28"/>
      <c r="H3" s="27"/>
    </row>
    <row r="4" spans="1:9" ht="20.100000000000001" customHeight="1">
      <c r="A4" s="29"/>
      <c r="H4" s="31"/>
      <c r="I4" s="11"/>
    </row>
    <row r="5" spans="1:9" ht="20.100000000000001" customHeight="1">
      <c r="A5" s="950" t="s">
        <v>509</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2" t="str">
        <f>'Attach 3(JV)'!E8</f>
        <v>Contract Services</v>
      </c>
      <c r="H8" s="31"/>
      <c r="I8" s="13"/>
    </row>
    <row r="9" spans="1:9" ht="20.100000000000001" customHeight="1">
      <c r="A9" s="14" t="s">
        <v>348</v>
      </c>
      <c r="B9" s="1238">
        <f>'Attach 3(JV)'!B9</f>
        <v>0</v>
      </c>
      <c r="C9" s="1238"/>
      <c r="D9" s="1238"/>
      <c r="E9" s="12" t="str">
        <f>'Attach 3(JV)'!E9</f>
        <v>Power Grid Corporation of India Ltd.,</v>
      </c>
      <c r="H9" s="31"/>
      <c r="I9" s="13"/>
    </row>
    <row r="10" spans="1:9" ht="20.100000000000001" customHeight="1">
      <c r="A10" s="14" t="s">
        <v>350</v>
      </c>
      <c r="B10" s="1238">
        <f>'Attach 3(JV)'!B10</f>
        <v>0</v>
      </c>
      <c r="C10" s="1238"/>
      <c r="D10" s="1238"/>
      <c r="E10" s="12" t="str">
        <f>'Attach 3(JV)'!E10</f>
        <v>"Saudamini", Plot No. 2, Sector 29</v>
      </c>
      <c r="H10" s="31"/>
      <c r="I10" s="13"/>
    </row>
    <row r="11" spans="1:9" ht="20.100000000000001" customHeight="1">
      <c r="B11" s="1238">
        <f>'Attach 3(JV)'!B11</f>
        <v>0</v>
      </c>
      <c r="C11" s="1238"/>
      <c r="D11" s="1238"/>
      <c r="E11" s="12" t="str">
        <f>'Attach 3(JV)'!E11</f>
        <v>Gurgaon (Haryana) - 122001</v>
      </c>
    </row>
    <row r="12" spans="1:9" ht="20.100000000000001" customHeight="1">
      <c r="A12" s="33"/>
      <c r="B12" s="1238">
        <f>'Attach 3(JV)'!B12</f>
        <v>0</v>
      </c>
      <c r="C12" s="1238"/>
      <c r="D12" s="1238"/>
      <c r="E12" s="12"/>
    </row>
    <row r="13" spans="1:9" ht="20.100000000000001" customHeight="1">
      <c r="A13" s="33"/>
      <c r="B13" s="127"/>
      <c r="C13" s="127"/>
      <c r="D13" s="127"/>
      <c r="E13" s="26"/>
    </row>
    <row r="14" spans="1:9" ht="20.100000000000001" customHeight="1">
      <c r="A14" s="30" t="s">
        <v>343</v>
      </c>
    </row>
    <row r="15" spans="1:9" ht="20.100000000000001" customHeight="1">
      <c r="A15" s="33"/>
    </row>
    <row r="16" spans="1:9" ht="20.100000000000001" customHeight="1">
      <c r="A16" s="1343" t="s">
        <v>538</v>
      </c>
      <c r="B16" s="1343"/>
      <c r="C16" s="1343"/>
      <c r="D16" s="1343"/>
      <c r="E16" s="1343"/>
    </row>
    <row r="17" spans="1:5" ht="20.100000000000001" customHeight="1">
      <c r="A17" s="33"/>
    </row>
    <row r="18" spans="1:5" ht="20.100000000000001" customHeight="1">
      <c r="A18" s="33"/>
    </row>
    <row r="19" spans="1:5">
      <c r="A19" s="37" t="s">
        <v>7</v>
      </c>
      <c r="B19" s="66" t="str">
        <f>'Attach 3(JV)'!B24</f>
        <v>--</v>
      </c>
      <c r="C19" s="41"/>
      <c r="D19" s="38" t="s">
        <v>5</v>
      </c>
      <c r="E19" s="266" t="str">
        <f>'Attach 3(JV)'!E24</f>
        <v/>
      </c>
    </row>
    <row r="20" spans="1:5">
      <c r="A20" s="37" t="s">
        <v>8</v>
      </c>
      <c r="B20" s="266" t="str">
        <f>'Attach 3(JV)'!B25</f>
        <v/>
      </c>
      <c r="C20" s="41"/>
      <c r="D20" s="38" t="s">
        <v>6</v>
      </c>
      <c r="E20" s="266"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905D51A0-3EB6-4E99-B277-C6036291BBFE}" scale="130" showPageBreaks="1" showGridLines="0" fitToPage="1" printArea="1" view="pageBreakPreview" topLeftCell="A34">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8"/>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
  <sheetViews>
    <sheetView view="pageBreakPreview" topLeftCell="A82" zoomScale="145" zoomScaleNormal="100" zoomScaleSheetLayoutView="145" workbookViewId="0">
      <selection activeCell="A48" sqref="A48:I48"/>
    </sheetView>
  </sheetViews>
  <sheetFormatPr defaultColWidth="9.140625" defaultRowHeight="13.5"/>
  <cols>
    <col min="1" max="1" width="10" style="404" customWidth="1"/>
    <col min="2" max="2" width="10.7109375" style="404" customWidth="1"/>
    <col min="3" max="3" width="10.85546875" style="404" customWidth="1"/>
    <col min="4" max="8" width="10.7109375" style="404" customWidth="1"/>
    <col min="9" max="9" width="23" style="404" customWidth="1"/>
    <col min="10" max="10" width="9.140625" style="404" hidden="1" customWidth="1"/>
    <col min="11" max="16" width="10.28515625" style="404" hidden="1" customWidth="1"/>
    <col min="17" max="41" width="0" style="404" hidden="1" customWidth="1"/>
    <col min="42" max="16384" width="9.140625" style="404"/>
  </cols>
  <sheetData>
    <row r="1" spans="1:9" ht="27" customHeight="1">
      <c r="A1" s="1456" t="s">
        <v>856</v>
      </c>
      <c r="B1" s="1457"/>
      <c r="C1" s="1457"/>
      <c r="D1" s="1457"/>
      <c r="E1" s="1457"/>
      <c r="F1" s="1457"/>
      <c r="G1" s="1457"/>
      <c r="H1" s="1457"/>
      <c r="I1" s="1458"/>
    </row>
    <row r="2" spans="1:9" ht="31.5" customHeight="1">
      <c r="A2" s="830" t="s">
        <v>483</v>
      </c>
      <c r="B2" s="1459" t="s">
        <v>857</v>
      </c>
      <c r="C2" s="1459"/>
      <c r="D2" s="1459"/>
      <c r="E2" s="1459"/>
      <c r="F2" s="1459"/>
      <c r="G2" s="1459"/>
      <c r="H2" s="1459"/>
      <c r="I2" s="1460"/>
    </row>
    <row r="3" spans="1:9" ht="36" customHeight="1">
      <c r="A3" s="830" t="s">
        <v>485</v>
      </c>
      <c r="B3" s="1459" t="s">
        <v>858</v>
      </c>
      <c r="C3" s="1459"/>
      <c r="D3" s="1459"/>
      <c r="E3" s="1459"/>
      <c r="F3" s="1459"/>
      <c r="G3" s="1459"/>
      <c r="H3" s="1459"/>
      <c r="I3" s="1460"/>
    </row>
    <row r="4" spans="1:9" ht="36" customHeight="1">
      <c r="A4" s="830" t="s">
        <v>487</v>
      </c>
      <c r="B4" s="1459" t="s">
        <v>859</v>
      </c>
      <c r="C4" s="1459"/>
      <c r="D4" s="1459"/>
      <c r="E4" s="1459"/>
      <c r="F4" s="1459"/>
      <c r="G4" s="1459"/>
      <c r="H4" s="1459"/>
      <c r="I4" s="1460"/>
    </row>
    <row r="5" spans="1:9" ht="36" customHeight="1">
      <c r="A5" s="830" t="s">
        <v>489</v>
      </c>
      <c r="B5" s="1459" t="s">
        <v>490</v>
      </c>
      <c r="C5" s="1459"/>
      <c r="D5" s="1459"/>
      <c r="E5" s="1459"/>
      <c r="F5" s="1459"/>
      <c r="G5" s="1459"/>
      <c r="H5" s="1459"/>
      <c r="I5" s="1460"/>
    </row>
    <row r="6" spans="1:9" ht="19.5" customHeight="1">
      <c r="A6" s="831" t="s">
        <v>491</v>
      </c>
      <c r="B6" s="966" t="s">
        <v>860</v>
      </c>
      <c r="C6" s="966"/>
      <c r="D6" s="966"/>
      <c r="E6" s="966"/>
      <c r="F6" s="966"/>
      <c r="G6" s="966"/>
      <c r="H6" s="966"/>
      <c r="I6" s="1461"/>
    </row>
    <row r="7" spans="1:9" ht="15.75">
      <c r="A7" s="353"/>
      <c r="C7" s="353"/>
      <c r="D7" s="353"/>
      <c r="E7" s="353"/>
      <c r="F7" s="353"/>
      <c r="G7" s="353"/>
      <c r="H7" s="353"/>
      <c r="I7" s="353"/>
    </row>
    <row r="27" spans="1:11" ht="15">
      <c r="K27" s="832">
        <v>0</v>
      </c>
    </row>
    <row r="28" spans="1:11">
      <c r="A28" s="833"/>
      <c r="B28" s="833"/>
      <c r="C28" s="833"/>
      <c r="D28" s="833"/>
      <c r="E28" s="833"/>
      <c r="F28" s="833"/>
      <c r="G28" s="833"/>
      <c r="H28" s="833"/>
      <c r="I28" s="833"/>
      <c r="J28" s="833"/>
      <c r="K28" s="834">
        <v>0</v>
      </c>
    </row>
    <row r="29" spans="1:11">
      <c r="A29" s="833"/>
      <c r="B29" s="833"/>
      <c r="C29" s="833"/>
      <c r="D29" s="833"/>
      <c r="E29" s="833"/>
      <c r="F29" s="833"/>
      <c r="G29" s="833"/>
      <c r="H29" s="833"/>
      <c r="I29" s="833"/>
      <c r="J29" s="833"/>
      <c r="K29" s="834">
        <v>0</v>
      </c>
    </row>
    <row r="30" spans="1:11">
      <c r="A30" s="833"/>
      <c r="B30" s="833"/>
      <c r="C30" s="833"/>
      <c r="D30" s="833"/>
      <c r="E30" s="833"/>
      <c r="F30" s="833"/>
      <c r="G30" s="833"/>
      <c r="H30" s="833"/>
      <c r="I30" s="833"/>
      <c r="J30" s="833"/>
      <c r="K30" s="834">
        <v>0</v>
      </c>
    </row>
    <row r="31" spans="1:11">
      <c r="A31" s="833"/>
      <c r="B31" s="833"/>
      <c r="C31" s="833"/>
      <c r="D31" s="833"/>
      <c r="E31" s="833"/>
      <c r="F31" s="833"/>
      <c r="G31" s="833"/>
      <c r="H31" s="833"/>
      <c r="I31" s="833"/>
      <c r="J31" s="833"/>
    </row>
    <row r="32" spans="1:11" s="836" customFormat="1" ht="18.75">
      <c r="A32" s="1462" t="s">
        <v>861</v>
      </c>
      <c r="B32" s="1462"/>
      <c r="C32" s="1462"/>
      <c r="D32" s="1462"/>
      <c r="E32" s="1462"/>
      <c r="F32" s="1462"/>
      <c r="G32" s="1462"/>
      <c r="H32" s="1462"/>
      <c r="I32" s="1462"/>
      <c r="J32" s="835"/>
    </row>
    <row r="33" spans="1:16" s="836" customFormat="1" ht="18.75">
      <c r="A33" s="837"/>
      <c r="B33" s="837"/>
      <c r="C33" s="837"/>
      <c r="D33" s="837"/>
      <c r="E33" s="837"/>
      <c r="F33" s="837"/>
      <c r="G33" s="837"/>
      <c r="H33" s="837"/>
      <c r="I33" s="837"/>
      <c r="J33" s="835"/>
    </row>
    <row r="34" spans="1:16" ht="15.75">
      <c r="A34" s="1455" t="s">
        <v>400</v>
      </c>
      <c r="B34" s="1455"/>
      <c r="C34" s="1455"/>
      <c r="D34" s="1455"/>
      <c r="E34" s="1455"/>
      <c r="F34" s="1455"/>
      <c r="G34" s="1455"/>
      <c r="H34" s="1455"/>
      <c r="I34" s="1455"/>
      <c r="J34" s="833"/>
      <c r="K34" s="832" t="e">
        <v>#REF!</v>
      </c>
      <c r="L34" s="838"/>
      <c r="M34" s="838"/>
      <c r="N34" s="838"/>
      <c r="O34" s="834" t="e">
        <v>#REF!</v>
      </c>
    </row>
    <row r="35" spans="1:16" ht="16.5">
      <c r="A35" s="1463" t="s">
        <v>401</v>
      </c>
      <c r="B35" s="1463"/>
      <c r="C35" s="1463"/>
      <c r="D35" s="1463"/>
      <c r="E35" s="1463"/>
      <c r="F35" s="1463"/>
      <c r="G35" s="1463"/>
      <c r="H35" s="1463"/>
      <c r="I35" s="1463"/>
      <c r="J35" s="833"/>
      <c r="K35" s="834" t="e">
        <v>#REF!</v>
      </c>
      <c r="L35" s="838"/>
      <c r="M35" s="838"/>
      <c r="N35" s="838"/>
      <c r="O35" s="834" t="e">
        <v>#REF!</v>
      </c>
    </row>
    <row r="36" spans="1:16" ht="36" customHeight="1">
      <c r="A36" s="1464" t="s">
        <v>862</v>
      </c>
      <c r="B36" s="1464"/>
      <c r="C36" s="1464"/>
      <c r="D36" s="1464"/>
      <c r="E36" s="1464"/>
      <c r="F36" s="1464"/>
      <c r="G36" s="1464"/>
      <c r="H36" s="1464"/>
      <c r="I36" s="1464"/>
      <c r="J36" s="833"/>
      <c r="K36" s="834" t="e">
        <v>#REF!</v>
      </c>
      <c r="L36" s="838"/>
      <c r="M36" s="838"/>
      <c r="N36" s="838"/>
      <c r="O36" s="834" t="e">
        <v>#REF!</v>
      </c>
    </row>
    <row r="37" spans="1:16" ht="16.5">
      <c r="A37" s="1463" t="s">
        <v>863</v>
      </c>
      <c r="B37" s="1463"/>
      <c r="C37" s="1463"/>
      <c r="D37" s="1463"/>
      <c r="E37" s="1463"/>
      <c r="F37" s="1463"/>
      <c r="G37" s="1463"/>
      <c r="H37" s="1463"/>
      <c r="I37" s="1463"/>
      <c r="J37" s="833"/>
      <c r="K37" s="834" t="e">
        <v>#REF!</v>
      </c>
      <c r="L37" s="838"/>
      <c r="M37" s="838"/>
      <c r="N37" s="838"/>
      <c r="O37" s="834" t="e">
        <v>#REF!</v>
      </c>
    </row>
    <row r="38" spans="1:16" ht="15.75">
      <c r="A38" s="1455" t="s">
        <v>403</v>
      </c>
      <c r="B38" s="1455"/>
      <c r="C38" s="1455"/>
      <c r="D38" s="1455"/>
      <c r="E38" s="1455"/>
      <c r="F38" s="1455"/>
      <c r="G38" s="1455"/>
      <c r="H38" s="1455"/>
      <c r="I38" s="1455"/>
      <c r="J38" s="833"/>
    </row>
    <row r="39" spans="1:16" ht="18.75" customHeight="1">
      <c r="A39" s="1467">
        <f>'[19]Names of Bidder'!D10</f>
        <v>0</v>
      </c>
      <c r="B39" s="1467"/>
      <c r="C39" s="1467"/>
      <c r="D39" s="1467"/>
      <c r="E39" s="1467"/>
      <c r="F39" s="1467"/>
      <c r="G39" s="1467"/>
      <c r="H39" s="1467"/>
      <c r="I39" s="1467"/>
      <c r="J39" s="833"/>
      <c r="K39" s="405">
        <v>1</v>
      </c>
      <c r="M39" s="839" t="s">
        <v>864</v>
      </c>
      <c r="P39" s="839" t="s">
        <v>865</v>
      </c>
    </row>
    <row r="40" spans="1:16" ht="17.25" customHeight="1">
      <c r="A40" s="1468" t="str">
        <f xml:space="preserve"> "having its Registered Office at " &amp;'[19]Names of Bidder'!D11 &amp; ","&amp;'[19]Names of Bidder'!D12&amp;","&amp;'[19]Names of Bidder'!D13</f>
        <v>having its Registered Office at ,,</v>
      </c>
      <c r="B40" s="1468"/>
      <c r="C40" s="1468"/>
      <c r="D40" s="1468"/>
      <c r="E40" s="1468"/>
      <c r="F40" s="1468"/>
      <c r="G40" s="1468"/>
      <c r="H40" s="1468"/>
      <c r="I40" s="1468"/>
      <c r="J40" s="833"/>
      <c r="K40" s="405">
        <v>1</v>
      </c>
      <c r="M40" s="839" t="s">
        <v>866</v>
      </c>
    </row>
    <row r="41" spans="1:16" ht="15.75">
      <c r="A41" s="1455" t="s">
        <v>403</v>
      </c>
      <c r="B41" s="1455"/>
      <c r="C41" s="1455"/>
      <c r="D41" s="1455"/>
      <c r="E41" s="1455"/>
      <c r="F41" s="1455"/>
      <c r="G41" s="1455"/>
      <c r="H41" s="1455"/>
      <c r="I41" s="1455"/>
      <c r="J41" s="833"/>
    </row>
    <row r="42" spans="1:16" ht="15.75">
      <c r="A42" s="1455" t="str">
        <f>IF('[19]Names of Bidder'!D6= "Sole Bidder", "", IF('[19]Names of Bidder'!D7=1,'[19]Names of Bidder'!D15,IF('[19]Names of Bidder'!D7=2,'[19]Names of Bidder'!D15&amp;" &amp; "&amp;'[19]Names of Bidder'!D20,"")))</f>
        <v/>
      </c>
      <c r="B42" s="1455"/>
      <c r="C42" s="1455"/>
      <c r="D42" s="1455"/>
      <c r="E42" s="1455"/>
      <c r="F42" s="1455"/>
      <c r="G42" s="1455"/>
      <c r="H42" s="1455"/>
      <c r="I42" s="1455"/>
      <c r="J42" s="833"/>
    </row>
    <row r="43" spans="1:16" ht="18" customHeight="1">
      <c r="A43" s="1464"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464"/>
      <c r="C43" s="1464"/>
      <c r="D43" s="1464"/>
      <c r="E43" s="1464"/>
      <c r="F43" s="1464"/>
      <c r="G43" s="1464"/>
      <c r="H43" s="1464"/>
      <c r="I43" s="1464"/>
      <c r="J43" s="833"/>
    </row>
    <row r="44" spans="1:16" ht="15.75">
      <c r="A44" s="1455" t="s">
        <v>404</v>
      </c>
      <c r="B44" s="1455"/>
      <c r="C44" s="1455"/>
      <c r="D44" s="1455"/>
      <c r="E44" s="1455"/>
      <c r="F44" s="1455"/>
      <c r="G44" s="1455"/>
      <c r="H44" s="1455"/>
      <c r="I44" s="1455"/>
      <c r="J44" s="833"/>
    </row>
    <row r="45" spans="1:16" ht="15.75">
      <c r="A45" s="753"/>
      <c r="B45" s="753"/>
      <c r="C45" s="753"/>
      <c r="D45" s="753"/>
      <c r="E45" s="753"/>
      <c r="F45" s="753"/>
      <c r="G45" s="753"/>
      <c r="H45" s="753"/>
      <c r="I45" s="753"/>
      <c r="J45" s="833"/>
    </row>
    <row r="46" spans="1:16" ht="16.5">
      <c r="A46" s="1463" t="s">
        <v>405</v>
      </c>
      <c r="B46" s="1463"/>
      <c r="C46" s="1463"/>
      <c r="D46" s="1463"/>
      <c r="E46" s="1463"/>
      <c r="F46" s="1463"/>
      <c r="G46" s="1463"/>
      <c r="H46" s="1463"/>
      <c r="I46" s="1463"/>
      <c r="J46" s="833"/>
    </row>
    <row r="47" spans="1:16" ht="30.75" customHeight="1">
      <c r="A47" s="1463" t="s">
        <v>406</v>
      </c>
      <c r="B47" s="1463"/>
      <c r="C47" s="1463"/>
      <c r="D47" s="1463"/>
      <c r="E47" s="1463"/>
      <c r="F47" s="1463"/>
      <c r="G47" s="1463"/>
      <c r="H47" s="1463"/>
      <c r="I47" s="1463"/>
      <c r="J47" s="833"/>
    </row>
    <row r="48" spans="1:16" ht="120.75" customHeight="1">
      <c r="A48" s="1099" t="str">
        <f>"POWERGRID intends to award, under laid-down organisational procedures, contract(s) for "&amp;Basic!B1&amp;" Specification Number:"&amp;Basic!B3</f>
        <v>POWERGRID intends to award, under laid-down organisational procedures, contract(s) for Package DC-C&amp;ME for Construction &amp; Interiors of Green Field Data Centre Building including Mechanical &amp; Electrical Works under Establishment of Pilot Data Centre at POWERGRID Manesar substation Specification Number:CC/NT/W-CIVIL/DOM/A06/23/00358</v>
      </c>
      <c r="B48" s="1099"/>
      <c r="C48" s="1099"/>
      <c r="D48" s="1099"/>
      <c r="E48" s="1099"/>
      <c r="F48" s="1099"/>
      <c r="G48" s="1099"/>
      <c r="H48" s="1099"/>
      <c r="I48" s="1099"/>
      <c r="J48" s="833"/>
    </row>
    <row r="49" spans="1:10" ht="21" customHeight="1">
      <c r="A49" s="1469" t="s">
        <v>407</v>
      </c>
      <c r="B49" s="1469"/>
      <c r="C49" s="1469"/>
      <c r="D49" s="1469"/>
      <c r="E49" s="1470" t="s">
        <v>407</v>
      </c>
      <c r="F49" s="1470"/>
      <c r="G49" s="1470"/>
      <c r="H49" s="1470"/>
      <c r="I49" s="1470"/>
      <c r="J49" s="833"/>
    </row>
    <row r="50" spans="1:10" ht="33" customHeight="1">
      <c r="A50" s="1465" t="s">
        <v>408</v>
      </c>
      <c r="B50" s="1465"/>
      <c r="C50" s="1465"/>
      <c r="D50" s="1465"/>
      <c r="E50" s="1466" t="s">
        <v>867</v>
      </c>
      <c r="F50" s="1466"/>
      <c r="G50" s="1466"/>
      <c r="H50" s="1466"/>
      <c r="I50" s="1466"/>
      <c r="J50" s="833"/>
    </row>
    <row r="51" spans="1:10" ht="22.5" customHeight="1">
      <c r="A51" s="407" t="s">
        <v>509</v>
      </c>
      <c r="B51" s="408"/>
      <c r="C51" s="408"/>
      <c r="D51" s="408"/>
      <c r="E51" s="840"/>
      <c r="F51" s="408"/>
      <c r="G51" s="408"/>
      <c r="H51" s="408"/>
      <c r="I51" s="841" t="s">
        <v>868</v>
      </c>
      <c r="J51" s="833"/>
    </row>
    <row r="52" spans="1:10" ht="40.5" customHeight="1">
      <c r="A52" s="1471" t="s">
        <v>869</v>
      </c>
      <c r="B52" s="1471"/>
      <c r="C52" s="1471"/>
      <c r="D52" s="1471"/>
      <c r="E52" s="1471"/>
      <c r="F52" s="1471"/>
      <c r="G52" s="1471"/>
      <c r="H52" s="1471"/>
      <c r="I52" s="1471"/>
    </row>
    <row r="53" spans="1:10" ht="40.5" customHeight="1">
      <c r="A53" s="1471" t="s">
        <v>870</v>
      </c>
      <c r="B53" s="1471"/>
      <c r="C53" s="1471"/>
      <c r="D53" s="1471"/>
      <c r="E53" s="1471"/>
      <c r="F53" s="1471"/>
      <c r="G53" s="1471"/>
      <c r="H53" s="1471"/>
      <c r="I53" s="1471"/>
    </row>
    <row r="54" spans="1:10" ht="13.5" customHeight="1">
      <c r="A54" s="842"/>
      <c r="B54" s="353"/>
      <c r="C54" s="353"/>
      <c r="D54" s="353"/>
      <c r="E54" s="353"/>
      <c r="F54" s="353"/>
      <c r="G54" s="353"/>
      <c r="H54" s="353"/>
      <c r="I54" s="353"/>
    </row>
    <row r="55" spans="1:10" ht="15.75">
      <c r="A55" s="1472" t="s">
        <v>537</v>
      </c>
      <c r="B55" s="1472"/>
      <c r="C55" s="1472"/>
      <c r="D55" s="1472"/>
      <c r="E55" s="1472"/>
      <c r="F55" s="1472"/>
      <c r="G55" s="1472"/>
      <c r="H55" s="1472"/>
      <c r="I55" s="1472"/>
    </row>
    <row r="56" spans="1:10" ht="15.75">
      <c r="A56" s="842"/>
      <c r="B56" s="842"/>
      <c r="C56" s="842"/>
      <c r="D56" s="842"/>
      <c r="E56" s="842"/>
      <c r="F56" s="842"/>
      <c r="G56" s="842"/>
      <c r="H56" s="842"/>
      <c r="I56" s="842"/>
    </row>
    <row r="57" spans="1:10" ht="16.5">
      <c r="A57" s="1473" t="s">
        <v>413</v>
      </c>
      <c r="B57" s="1473"/>
      <c r="C57" s="1473"/>
      <c r="D57" s="1473"/>
      <c r="E57" s="1473"/>
      <c r="F57" s="1473"/>
      <c r="G57" s="1473"/>
      <c r="H57" s="1473"/>
      <c r="I57" s="1473"/>
    </row>
    <row r="58" spans="1:10" ht="16.5">
      <c r="A58" s="843"/>
      <c r="B58" s="843"/>
      <c r="C58" s="843"/>
      <c r="D58" s="843"/>
      <c r="E58" s="843"/>
      <c r="F58" s="843"/>
      <c r="G58" s="843"/>
      <c r="H58" s="843"/>
      <c r="I58" s="843"/>
    </row>
    <row r="59" spans="1:10" ht="37.5" customHeight="1">
      <c r="A59" s="1099" t="s">
        <v>871</v>
      </c>
      <c r="B59" s="1099"/>
      <c r="C59" s="1099"/>
      <c r="D59" s="1099"/>
      <c r="E59" s="1099"/>
      <c r="F59" s="1099"/>
      <c r="G59" s="1099"/>
      <c r="H59" s="1099"/>
      <c r="I59" s="1099"/>
    </row>
    <row r="60" spans="1:10" ht="61.5" customHeight="1">
      <c r="A60" s="844" t="s">
        <v>483</v>
      </c>
      <c r="B60" s="1099" t="s">
        <v>872</v>
      </c>
      <c r="C60" s="1099"/>
      <c r="D60" s="1099"/>
      <c r="E60" s="1099"/>
      <c r="F60" s="1099"/>
      <c r="G60" s="1099"/>
      <c r="H60" s="1099"/>
      <c r="I60" s="1099"/>
    </row>
    <row r="61" spans="1:10" ht="53.25" customHeight="1">
      <c r="A61" s="844" t="s">
        <v>485</v>
      </c>
      <c r="B61" s="1099" t="s">
        <v>873</v>
      </c>
      <c r="C61" s="1099"/>
      <c r="D61" s="1099"/>
      <c r="E61" s="1099"/>
      <c r="F61" s="1099"/>
      <c r="G61" s="1099"/>
      <c r="H61" s="1099"/>
      <c r="I61" s="1099"/>
    </row>
    <row r="62" spans="1:10" ht="63" customHeight="1">
      <c r="A62" s="844" t="s">
        <v>487</v>
      </c>
      <c r="B62" s="1099" t="s">
        <v>874</v>
      </c>
      <c r="C62" s="1099"/>
      <c r="D62" s="1099"/>
      <c r="E62" s="1099"/>
      <c r="F62" s="1099"/>
      <c r="G62" s="1099"/>
      <c r="H62" s="1099"/>
      <c r="I62" s="1099"/>
    </row>
    <row r="63" spans="1:10" ht="62.25" customHeight="1">
      <c r="A63" s="844" t="s">
        <v>489</v>
      </c>
      <c r="B63" s="1099" t="s">
        <v>875</v>
      </c>
      <c r="C63" s="1099"/>
      <c r="D63" s="1099"/>
      <c r="E63" s="1099"/>
      <c r="F63" s="1099"/>
      <c r="G63" s="1099"/>
      <c r="H63" s="1099"/>
      <c r="I63" s="1099"/>
    </row>
    <row r="64" spans="1:10" ht="64.5" customHeight="1">
      <c r="A64" s="844" t="s">
        <v>491</v>
      </c>
      <c r="B64" s="1099" t="s">
        <v>876</v>
      </c>
      <c r="C64" s="1099"/>
      <c r="D64" s="1099"/>
      <c r="E64" s="1099"/>
      <c r="F64" s="1099"/>
      <c r="G64" s="1099"/>
      <c r="H64" s="1099"/>
      <c r="I64" s="1099"/>
    </row>
    <row r="65" spans="1:10" ht="62.25" customHeight="1">
      <c r="A65" s="844" t="s">
        <v>877</v>
      </c>
      <c r="B65" s="1099" t="s">
        <v>878</v>
      </c>
      <c r="C65" s="1099"/>
      <c r="D65" s="1099"/>
      <c r="E65" s="1099"/>
      <c r="F65" s="1099"/>
      <c r="G65" s="1099"/>
      <c r="H65" s="1099"/>
      <c r="I65" s="1099"/>
    </row>
    <row r="66" spans="1:10" ht="60.75" customHeight="1">
      <c r="A66" s="844" t="s">
        <v>879</v>
      </c>
      <c r="B66" s="1099" t="s">
        <v>880</v>
      </c>
      <c r="C66" s="1099"/>
      <c r="D66" s="1099"/>
      <c r="E66" s="1099"/>
      <c r="F66" s="1099"/>
      <c r="G66" s="1099"/>
      <c r="H66" s="1099"/>
      <c r="I66" s="1099"/>
    </row>
    <row r="67" spans="1:10" ht="72" customHeight="1">
      <c r="A67" s="844" t="s">
        <v>881</v>
      </c>
      <c r="B67" s="1099" t="s">
        <v>882</v>
      </c>
      <c r="C67" s="1099"/>
      <c r="D67" s="1099"/>
      <c r="E67" s="1099"/>
      <c r="F67" s="1099"/>
      <c r="G67" s="1099"/>
      <c r="H67" s="1099"/>
      <c r="I67" s="1099"/>
    </row>
    <row r="68" spans="1:10" ht="60" customHeight="1">
      <c r="A68" s="844" t="s">
        <v>883</v>
      </c>
      <c r="B68" s="1099" t="s">
        <v>884</v>
      </c>
      <c r="C68" s="1099"/>
      <c r="D68" s="1099"/>
      <c r="E68" s="1099"/>
      <c r="F68" s="1099"/>
      <c r="G68" s="1099"/>
      <c r="H68" s="1099"/>
      <c r="I68" s="1099"/>
    </row>
    <row r="69" spans="1:10" ht="21" customHeight="1">
      <c r="A69" s="1087" t="s">
        <v>407</v>
      </c>
      <c r="B69" s="1087"/>
      <c r="C69" s="1087"/>
      <c r="D69" s="1087"/>
      <c r="E69" s="1474" t="s">
        <v>407</v>
      </c>
      <c r="F69" s="1474"/>
      <c r="G69" s="1474"/>
      <c r="H69" s="1474"/>
      <c r="I69" s="1474"/>
      <c r="J69" s="833"/>
    </row>
    <row r="70" spans="1:10" ht="33" customHeight="1">
      <c r="A70" s="1222" t="s">
        <v>408</v>
      </c>
      <c r="B70" s="1222"/>
      <c r="C70" s="1222"/>
      <c r="D70" s="1222"/>
      <c r="E70" s="1475" t="s">
        <v>867</v>
      </c>
      <c r="F70" s="1475"/>
      <c r="G70" s="1475"/>
      <c r="H70" s="1475"/>
      <c r="I70" s="1475"/>
      <c r="J70" s="833"/>
    </row>
    <row r="71" spans="1:10" ht="20.25" customHeight="1">
      <c r="A71" s="407" t="s">
        <v>509</v>
      </c>
      <c r="B71" s="408"/>
      <c r="C71" s="408"/>
      <c r="D71" s="408"/>
      <c r="E71" s="408"/>
      <c r="F71" s="408"/>
      <c r="G71" s="408"/>
      <c r="H71" s="408"/>
      <c r="I71" s="841" t="s">
        <v>885</v>
      </c>
      <c r="J71" s="833"/>
    </row>
    <row r="72" spans="1:10" ht="24" customHeight="1">
      <c r="A72" s="1476"/>
      <c r="B72" s="1476"/>
      <c r="C72" s="1476"/>
      <c r="D72" s="1476"/>
      <c r="E72" s="1476"/>
      <c r="F72" s="1476"/>
      <c r="G72" s="1476"/>
      <c r="H72" s="1476"/>
      <c r="I72" s="1476"/>
      <c r="J72" s="833"/>
    </row>
    <row r="73" spans="1:10" ht="84" customHeight="1">
      <c r="A73" s="844" t="s">
        <v>886</v>
      </c>
      <c r="B73" s="1099" t="s">
        <v>887</v>
      </c>
      <c r="C73" s="1099"/>
      <c r="D73" s="1099"/>
      <c r="E73" s="1099"/>
      <c r="F73" s="1099"/>
      <c r="G73" s="1099"/>
      <c r="H73" s="1099"/>
      <c r="I73" s="1099"/>
    </row>
    <row r="74" spans="1:10" ht="30" customHeight="1">
      <c r="A74" s="845" t="s">
        <v>888</v>
      </c>
      <c r="B74" s="846"/>
      <c r="C74" s="846"/>
      <c r="D74" s="846"/>
      <c r="E74" s="846"/>
      <c r="F74" s="846"/>
      <c r="G74" s="846"/>
      <c r="H74" s="846"/>
      <c r="I74" s="846"/>
    </row>
    <row r="75" spans="1:10" ht="42" customHeight="1">
      <c r="A75" s="1477" t="s">
        <v>889</v>
      </c>
      <c r="B75" s="1477"/>
      <c r="C75" s="1477"/>
      <c r="D75" s="1477"/>
      <c r="E75" s="1477"/>
      <c r="F75" s="1477"/>
      <c r="G75" s="1477"/>
      <c r="H75" s="1477"/>
      <c r="I75" s="1477"/>
    </row>
    <row r="76" spans="1:10" ht="80.25" customHeight="1">
      <c r="A76" s="844" t="s">
        <v>483</v>
      </c>
      <c r="B76" s="1099" t="s">
        <v>890</v>
      </c>
      <c r="C76" s="1099"/>
      <c r="D76" s="1099"/>
      <c r="E76" s="1099"/>
      <c r="F76" s="1099"/>
      <c r="G76" s="1099"/>
      <c r="H76" s="1099"/>
      <c r="I76" s="1099"/>
    </row>
    <row r="77" spans="1:10" ht="72" customHeight="1">
      <c r="A77" s="844" t="s">
        <v>485</v>
      </c>
      <c r="B77" s="1099" t="s">
        <v>891</v>
      </c>
      <c r="C77" s="1099"/>
      <c r="D77" s="1099"/>
      <c r="E77" s="1099"/>
      <c r="F77" s="1099"/>
      <c r="G77" s="1099"/>
      <c r="H77" s="1099"/>
      <c r="I77" s="1099"/>
    </row>
    <row r="78" spans="1:10" ht="55.5" customHeight="1">
      <c r="A78" s="844" t="s">
        <v>487</v>
      </c>
      <c r="B78" s="1099" t="s">
        <v>892</v>
      </c>
      <c r="C78" s="1099"/>
      <c r="D78" s="1099"/>
      <c r="E78" s="1099"/>
      <c r="F78" s="1099"/>
      <c r="G78" s="1099"/>
      <c r="H78" s="1099"/>
      <c r="I78" s="1099"/>
    </row>
    <row r="79" spans="1:10" ht="69.75" customHeight="1">
      <c r="A79" s="844" t="s">
        <v>489</v>
      </c>
      <c r="B79" s="1099" t="s">
        <v>893</v>
      </c>
      <c r="C79" s="1099"/>
      <c r="D79" s="1099"/>
      <c r="E79" s="1099"/>
      <c r="F79" s="1099"/>
      <c r="G79" s="1099"/>
      <c r="H79" s="1099"/>
      <c r="I79" s="1099"/>
    </row>
    <row r="80" spans="1:10" ht="56.25" customHeight="1">
      <c r="A80" s="844" t="s">
        <v>491</v>
      </c>
      <c r="B80" s="1099" t="s">
        <v>894</v>
      </c>
      <c r="C80" s="1099"/>
      <c r="D80" s="1099"/>
      <c r="E80" s="1099"/>
      <c r="F80" s="1099"/>
      <c r="G80" s="1099"/>
      <c r="H80" s="1099"/>
      <c r="I80" s="1099"/>
    </row>
    <row r="81" spans="1:10" ht="70.5" customHeight="1">
      <c r="A81" s="844" t="s">
        <v>877</v>
      </c>
      <c r="B81" s="1099" t="s">
        <v>895</v>
      </c>
      <c r="C81" s="1099"/>
      <c r="D81" s="1099"/>
      <c r="E81" s="1099"/>
      <c r="F81" s="1099"/>
      <c r="G81" s="1099"/>
      <c r="H81" s="1099"/>
      <c r="I81" s="1099"/>
    </row>
    <row r="82" spans="1:10" ht="86.25" customHeight="1">
      <c r="A82" s="844" t="s">
        <v>879</v>
      </c>
      <c r="B82" s="1099" t="s">
        <v>896</v>
      </c>
      <c r="C82" s="1099"/>
      <c r="D82" s="1099"/>
      <c r="E82" s="1099"/>
      <c r="F82" s="1099"/>
      <c r="G82" s="1099"/>
      <c r="H82" s="1099"/>
      <c r="I82" s="1099"/>
    </row>
    <row r="83" spans="1:10" ht="72" customHeight="1">
      <c r="A83" s="844" t="s">
        <v>881</v>
      </c>
      <c r="B83" s="1099" t="s">
        <v>897</v>
      </c>
      <c r="C83" s="1099"/>
      <c r="D83" s="1099"/>
      <c r="E83" s="1099"/>
      <c r="F83" s="1099"/>
      <c r="G83" s="1099"/>
      <c r="H83" s="1099"/>
      <c r="I83" s="1099"/>
    </row>
    <row r="84" spans="1:10" ht="21" customHeight="1">
      <c r="A84" s="1087" t="s">
        <v>407</v>
      </c>
      <c r="B84" s="1087"/>
      <c r="C84" s="1087"/>
      <c r="D84" s="1087"/>
      <c r="E84" s="1474" t="s">
        <v>407</v>
      </c>
      <c r="F84" s="1474"/>
      <c r="G84" s="1474"/>
      <c r="H84" s="1474"/>
      <c r="I84" s="1474"/>
      <c r="J84" s="833"/>
    </row>
    <row r="85" spans="1:10" ht="33" customHeight="1">
      <c r="A85" s="1222" t="s">
        <v>408</v>
      </c>
      <c r="B85" s="1222"/>
      <c r="C85" s="1222"/>
      <c r="D85" s="1222"/>
      <c r="E85" s="1475" t="s">
        <v>867</v>
      </c>
      <c r="F85" s="1475"/>
      <c r="G85" s="1475"/>
      <c r="H85" s="1475"/>
      <c r="I85" s="1475"/>
      <c r="J85" s="833"/>
    </row>
    <row r="86" spans="1:10" ht="20.25" customHeight="1">
      <c r="A86" s="407" t="s">
        <v>509</v>
      </c>
      <c r="B86" s="408"/>
      <c r="C86" s="408"/>
      <c r="D86" s="408"/>
      <c r="E86" s="408"/>
      <c r="F86" s="408"/>
      <c r="G86" s="408"/>
      <c r="H86" s="408"/>
      <c r="I86" s="841" t="s">
        <v>898</v>
      </c>
      <c r="J86" s="833"/>
    </row>
    <row r="87" spans="1:10" ht="7.5" customHeight="1">
      <c r="A87" s="1473"/>
      <c r="B87" s="1473"/>
      <c r="C87" s="1473"/>
      <c r="D87" s="1473"/>
      <c r="E87" s="1473"/>
      <c r="F87" s="1473"/>
      <c r="G87" s="1473"/>
      <c r="H87" s="1473"/>
      <c r="I87" s="1473"/>
    </row>
    <row r="88" spans="1:10" ht="89.25" customHeight="1">
      <c r="A88" s="844" t="s">
        <v>883</v>
      </c>
      <c r="B88" s="1099" t="s">
        <v>899</v>
      </c>
      <c r="C88" s="1099"/>
      <c r="D88" s="1099"/>
      <c r="E88" s="1099"/>
      <c r="F88" s="1099"/>
      <c r="G88" s="1099"/>
      <c r="H88" s="1099"/>
      <c r="I88" s="1099"/>
    </row>
    <row r="89" spans="1:10" ht="75" customHeight="1">
      <c r="A89" s="844" t="s">
        <v>886</v>
      </c>
      <c r="B89" s="1099" t="s">
        <v>900</v>
      </c>
      <c r="C89" s="1099"/>
      <c r="D89" s="1099"/>
      <c r="E89" s="1099"/>
      <c r="F89" s="1099"/>
      <c r="G89" s="1099"/>
      <c r="H89" s="1099"/>
      <c r="I89" s="1099"/>
    </row>
    <row r="90" spans="1:10" ht="64.5" customHeight="1">
      <c r="A90" s="844" t="s">
        <v>901</v>
      </c>
      <c r="B90" s="1099" t="s">
        <v>902</v>
      </c>
      <c r="C90" s="1099"/>
      <c r="D90" s="1099"/>
      <c r="E90" s="1099"/>
      <c r="F90" s="1099"/>
      <c r="G90" s="1099"/>
      <c r="H90" s="1099"/>
      <c r="I90" s="1099"/>
    </row>
    <row r="91" spans="1:10" ht="95.25" customHeight="1">
      <c r="A91" s="844" t="s">
        <v>903</v>
      </c>
      <c r="B91" s="1099" t="s">
        <v>904</v>
      </c>
      <c r="C91" s="1099"/>
      <c r="D91" s="1099"/>
      <c r="E91" s="1099"/>
      <c r="F91" s="1099"/>
      <c r="G91" s="1099"/>
      <c r="H91" s="1099"/>
      <c r="I91" s="1099"/>
    </row>
    <row r="92" spans="1:10" ht="73.5" customHeight="1">
      <c r="A92" s="844" t="s">
        <v>905</v>
      </c>
      <c r="B92" s="1099" t="s">
        <v>906</v>
      </c>
      <c r="C92" s="1099"/>
      <c r="D92" s="1099"/>
      <c r="E92" s="1099"/>
      <c r="F92" s="1099"/>
      <c r="G92" s="1099"/>
      <c r="H92" s="1099"/>
      <c r="I92" s="1099"/>
    </row>
    <row r="93" spans="1:10" ht="58.5" customHeight="1">
      <c r="A93" s="844" t="s">
        <v>907</v>
      </c>
      <c r="B93" s="1099" t="s">
        <v>908</v>
      </c>
      <c r="C93" s="1099"/>
      <c r="D93" s="1099"/>
      <c r="E93" s="1099"/>
      <c r="F93" s="1099"/>
      <c r="G93" s="1099"/>
      <c r="H93" s="1099"/>
      <c r="I93" s="1099"/>
    </row>
    <row r="94" spans="1:10" ht="111.75" customHeight="1">
      <c r="A94" s="844" t="s">
        <v>909</v>
      </c>
      <c r="B94" s="1099" t="s">
        <v>910</v>
      </c>
      <c r="C94" s="1099"/>
      <c r="D94" s="1099"/>
      <c r="E94" s="1099"/>
      <c r="F94" s="1099"/>
      <c r="G94" s="1099"/>
      <c r="H94" s="1099"/>
      <c r="I94" s="1099"/>
    </row>
    <row r="95" spans="1:10" ht="84.75" customHeight="1">
      <c r="A95" s="844" t="s">
        <v>911</v>
      </c>
      <c r="B95" s="1099" t="s">
        <v>912</v>
      </c>
      <c r="C95" s="1099"/>
      <c r="D95" s="1099"/>
      <c r="E95" s="1099"/>
      <c r="F95" s="1099"/>
      <c r="G95" s="1099"/>
      <c r="H95" s="1099"/>
      <c r="I95" s="1099"/>
    </row>
    <row r="96" spans="1:10" ht="84.75" customHeight="1">
      <c r="A96" s="844" t="s">
        <v>913</v>
      </c>
      <c r="B96" s="1099" t="s">
        <v>914</v>
      </c>
      <c r="C96" s="1099"/>
      <c r="D96" s="1099"/>
      <c r="E96" s="1099"/>
      <c r="F96" s="1099"/>
      <c r="G96" s="1099"/>
      <c r="H96" s="1099"/>
      <c r="I96" s="1099"/>
    </row>
    <row r="97" spans="1:10" ht="21" customHeight="1">
      <c r="A97" s="1087" t="s">
        <v>407</v>
      </c>
      <c r="B97" s="1087"/>
      <c r="C97" s="1087"/>
      <c r="D97" s="1087"/>
      <c r="E97" s="1474" t="s">
        <v>407</v>
      </c>
      <c r="F97" s="1474"/>
      <c r="G97" s="1474"/>
      <c r="H97" s="1474"/>
      <c r="I97" s="1474"/>
      <c r="J97" s="833"/>
    </row>
    <row r="98" spans="1:10" ht="33" customHeight="1">
      <c r="A98" s="1222" t="s">
        <v>408</v>
      </c>
      <c r="B98" s="1222"/>
      <c r="C98" s="1222"/>
      <c r="D98" s="1222"/>
      <c r="E98" s="1475" t="s">
        <v>867</v>
      </c>
      <c r="F98" s="1475"/>
      <c r="G98" s="1475"/>
      <c r="H98" s="1475"/>
      <c r="I98" s="1475"/>
      <c r="J98" s="833"/>
    </row>
    <row r="99" spans="1:10" ht="19.5" customHeight="1">
      <c r="A99" s="407" t="s">
        <v>509</v>
      </c>
      <c r="B99" s="408"/>
      <c r="C99" s="408"/>
      <c r="D99" s="408"/>
      <c r="E99" s="408"/>
      <c r="F99" s="408"/>
      <c r="G99" s="408"/>
      <c r="H99" s="408"/>
      <c r="I99" s="841" t="s">
        <v>915</v>
      </c>
    </row>
    <row r="100" spans="1:10" ht="10.5" customHeight="1">
      <c r="A100" s="847"/>
      <c r="B100" s="848"/>
      <c r="C100" s="848"/>
      <c r="D100" s="848"/>
      <c r="E100" s="848"/>
      <c r="F100" s="848"/>
      <c r="G100" s="848"/>
      <c r="H100" s="848"/>
      <c r="I100" s="848"/>
    </row>
    <row r="101" spans="1:10" ht="79.5" customHeight="1">
      <c r="A101" s="844" t="s">
        <v>916</v>
      </c>
      <c r="B101" s="1099" t="s">
        <v>917</v>
      </c>
      <c r="C101" s="1099"/>
      <c r="D101" s="1099"/>
      <c r="E101" s="1099"/>
      <c r="F101" s="1099"/>
      <c r="G101" s="1099"/>
      <c r="H101" s="1099"/>
      <c r="I101" s="1099"/>
    </row>
    <row r="102" spans="1:10" ht="72" customHeight="1">
      <c r="A102" s="844" t="s">
        <v>918</v>
      </c>
      <c r="B102" s="1099" t="s">
        <v>919</v>
      </c>
      <c r="C102" s="1099"/>
      <c r="D102" s="1099"/>
      <c r="E102" s="1099"/>
      <c r="F102" s="1099"/>
      <c r="G102" s="1099"/>
      <c r="H102" s="1099"/>
      <c r="I102" s="1099"/>
    </row>
    <row r="103" spans="1:10" ht="72.75" customHeight="1">
      <c r="A103" s="844" t="s">
        <v>920</v>
      </c>
      <c r="B103" s="1099" t="s">
        <v>921</v>
      </c>
      <c r="C103" s="1099"/>
      <c r="D103" s="1099"/>
      <c r="E103" s="1099"/>
      <c r="F103" s="1099"/>
      <c r="G103" s="1099"/>
      <c r="H103" s="1099"/>
      <c r="I103" s="1099"/>
    </row>
    <row r="104" spans="1:10" ht="30" customHeight="1">
      <c r="A104" s="845" t="s">
        <v>922</v>
      </c>
      <c r="B104" s="846"/>
      <c r="C104" s="846"/>
      <c r="D104" s="846"/>
      <c r="E104" s="846"/>
      <c r="F104" s="846"/>
      <c r="G104" s="846"/>
      <c r="H104" s="846"/>
      <c r="I104" s="846"/>
    </row>
    <row r="105" spans="1:10" ht="32.25" customHeight="1">
      <c r="A105" s="844" t="s">
        <v>483</v>
      </c>
      <c r="B105" s="1099" t="s">
        <v>437</v>
      </c>
      <c r="C105" s="1099"/>
      <c r="D105" s="1099"/>
      <c r="E105" s="1099"/>
      <c r="F105" s="1099"/>
      <c r="G105" s="1099"/>
      <c r="H105" s="1099"/>
      <c r="I105" s="1099"/>
    </row>
    <row r="106" spans="1:10" ht="44.25" customHeight="1">
      <c r="A106" s="844" t="s">
        <v>485</v>
      </c>
      <c r="B106" s="1099" t="s">
        <v>923</v>
      </c>
      <c r="C106" s="1099"/>
      <c r="D106" s="1099"/>
      <c r="E106" s="1099"/>
      <c r="F106" s="1099"/>
      <c r="G106" s="1099"/>
      <c r="H106" s="1099"/>
      <c r="I106" s="1099"/>
    </row>
    <row r="107" spans="1:10" ht="12" customHeight="1">
      <c r="A107" s="844"/>
      <c r="B107" s="849"/>
      <c r="C107" s="849"/>
      <c r="D107" s="849"/>
      <c r="E107" s="849"/>
      <c r="F107" s="849"/>
      <c r="G107" s="849"/>
      <c r="H107" s="849"/>
      <c r="I107" s="849"/>
    </row>
    <row r="108" spans="1:10" ht="30" customHeight="1">
      <c r="A108" s="845" t="s">
        <v>924</v>
      </c>
      <c r="B108" s="846"/>
      <c r="C108" s="846"/>
      <c r="D108" s="846"/>
      <c r="E108" s="846"/>
      <c r="F108" s="846"/>
      <c r="G108" s="846"/>
      <c r="H108" s="846"/>
      <c r="I108" s="846"/>
    </row>
    <row r="109" spans="1:10" ht="40.5" customHeight="1">
      <c r="A109" s="1477" t="s">
        <v>925</v>
      </c>
      <c r="B109" s="1477"/>
      <c r="C109" s="1477"/>
      <c r="D109" s="1477"/>
      <c r="E109" s="1477"/>
      <c r="F109" s="1477"/>
      <c r="G109" s="1477"/>
      <c r="H109" s="1477"/>
      <c r="I109" s="1477"/>
    </row>
    <row r="110" spans="1:10" ht="30" customHeight="1">
      <c r="A110" s="845" t="s">
        <v>926</v>
      </c>
      <c r="B110" s="846"/>
      <c r="C110" s="846"/>
      <c r="D110" s="846"/>
      <c r="E110" s="846"/>
      <c r="F110" s="846"/>
      <c r="G110" s="846"/>
      <c r="H110" s="846"/>
      <c r="I110" s="846"/>
    </row>
    <row r="111" spans="1:10" ht="62.25" customHeight="1">
      <c r="A111" s="844" t="s">
        <v>483</v>
      </c>
      <c r="B111" s="1099" t="s">
        <v>927</v>
      </c>
      <c r="C111" s="1099"/>
      <c r="D111" s="1099"/>
      <c r="E111" s="1099"/>
      <c r="F111" s="1099"/>
      <c r="G111" s="1099"/>
      <c r="H111" s="1099"/>
      <c r="I111" s="1099"/>
    </row>
    <row r="112" spans="1:10" ht="45" customHeight="1">
      <c r="A112" s="844" t="s">
        <v>485</v>
      </c>
      <c r="B112" s="1099" t="s">
        <v>928</v>
      </c>
      <c r="C112" s="1099"/>
      <c r="D112" s="1099"/>
      <c r="E112" s="1099"/>
      <c r="F112" s="1099"/>
      <c r="G112" s="1099"/>
      <c r="H112" s="1099"/>
      <c r="I112" s="1099"/>
    </row>
    <row r="113" spans="1:10" ht="55.5" customHeight="1">
      <c r="A113" s="844" t="s">
        <v>487</v>
      </c>
      <c r="B113" s="1099" t="s">
        <v>929</v>
      </c>
      <c r="C113" s="1099"/>
      <c r="D113" s="1099"/>
      <c r="E113" s="1099"/>
      <c r="F113" s="1099"/>
      <c r="G113" s="1099"/>
      <c r="H113" s="1099"/>
      <c r="I113" s="1099"/>
    </row>
    <row r="114" spans="1:10" ht="58.5" customHeight="1">
      <c r="A114" s="844" t="s">
        <v>489</v>
      </c>
      <c r="B114" s="1099" t="s">
        <v>930</v>
      </c>
      <c r="C114" s="1099"/>
      <c r="D114" s="1099"/>
      <c r="E114" s="1099"/>
      <c r="F114" s="1099"/>
      <c r="G114" s="1099"/>
      <c r="H114" s="1099"/>
      <c r="I114" s="1099"/>
    </row>
    <row r="115" spans="1:10" ht="54" customHeight="1">
      <c r="A115" s="844" t="s">
        <v>491</v>
      </c>
      <c r="B115" s="1099" t="s">
        <v>931</v>
      </c>
      <c r="C115" s="1099"/>
      <c r="D115" s="1099"/>
      <c r="E115" s="1099"/>
      <c r="F115" s="1099"/>
      <c r="G115" s="1099"/>
      <c r="H115" s="1099"/>
      <c r="I115" s="1099"/>
    </row>
    <row r="116" spans="1:10" ht="17.45" customHeight="1">
      <c r="A116" s="847"/>
      <c r="B116" s="848"/>
      <c r="C116" s="848"/>
      <c r="D116" s="848"/>
      <c r="E116" s="848"/>
      <c r="F116" s="848"/>
      <c r="G116" s="848"/>
      <c r="H116" s="848"/>
      <c r="I116" s="848"/>
    </row>
    <row r="117" spans="1:10" ht="21" customHeight="1">
      <c r="A117" s="1087" t="s">
        <v>407</v>
      </c>
      <c r="B117" s="1087"/>
      <c r="C117" s="1087"/>
      <c r="D117" s="1087"/>
      <c r="E117" s="1474" t="s">
        <v>407</v>
      </c>
      <c r="F117" s="1474"/>
      <c r="G117" s="1474"/>
      <c r="H117" s="1474"/>
      <c r="I117" s="1474"/>
      <c r="J117" s="833"/>
    </row>
    <row r="118" spans="1:10" ht="33" customHeight="1">
      <c r="A118" s="1222" t="s">
        <v>408</v>
      </c>
      <c r="B118" s="1222"/>
      <c r="C118" s="1222"/>
      <c r="D118" s="1222"/>
      <c r="E118" s="1475" t="s">
        <v>867</v>
      </c>
      <c r="F118" s="1475"/>
      <c r="G118" s="1475"/>
      <c r="H118" s="1475"/>
      <c r="I118" s="1475"/>
      <c r="J118" s="833"/>
    </row>
    <row r="119" spans="1:10" ht="22.5" customHeight="1">
      <c r="A119" s="407" t="s">
        <v>509</v>
      </c>
      <c r="B119" s="408"/>
      <c r="C119" s="408"/>
      <c r="D119" s="408"/>
      <c r="E119" s="408"/>
      <c r="F119" s="408"/>
      <c r="G119" s="408"/>
      <c r="H119" s="408"/>
      <c r="I119" s="841" t="s">
        <v>932</v>
      </c>
      <c r="J119" s="833"/>
    </row>
    <row r="120" spans="1:10" ht="30.75" customHeight="1">
      <c r="A120" s="847"/>
      <c r="B120" s="1471"/>
      <c r="C120" s="1471"/>
      <c r="D120" s="1471"/>
      <c r="E120" s="1471"/>
      <c r="F120" s="1471"/>
      <c r="G120" s="1471"/>
      <c r="H120" s="1471"/>
      <c r="I120" s="1471"/>
    </row>
    <row r="121" spans="1:10" ht="21.95" customHeight="1">
      <c r="A121" s="353"/>
      <c r="B121" s="829"/>
      <c r="C121" s="409"/>
      <c r="D121" s="409"/>
      <c r="E121" s="409"/>
      <c r="F121" s="829"/>
      <c r="G121" s="409"/>
      <c r="H121" s="409"/>
      <c r="I121" s="409"/>
    </row>
    <row r="122" spans="1:10" ht="21.95" customHeight="1">
      <c r="A122" s="353"/>
      <c r="B122" s="1478" t="s">
        <v>464</v>
      </c>
      <c r="C122" s="1478"/>
      <c r="D122" s="850"/>
      <c r="E122" s="850"/>
      <c r="F122" s="1478" t="s">
        <v>464</v>
      </c>
      <c r="G122" s="1478"/>
      <c r="H122" s="850"/>
      <c r="I122" s="850"/>
    </row>
    <row r="123" spans="1:10" ht="35.25" customHeight="1">
      <c r="A123" s="353"/>
      <c r="B123" s="1479" t="s">
        <v>408</v>
      </c>
      <c r="C123" s="1479"/>
      <c r="D123" s="1479"/>
      <c r="E123" s="1479"/>
      <c r="F123" s="1479" t="s">
        <v>867</v>
      </c>
      <c r="G123" s="1479"/>
      <c r="H123" s="1479"/>
      <c r="I123" s="1479"/>
    </row>
    <row r="124" spans="1:10" ht="21.95" customHeight="1">
      <c r="A124" s="353"/>
      <c r="B124" s="851"/>
      <c r="C124" s="852"/>
      <c r="D124" s="852"/>
      <c r="E124" s="852"/>
      <c r="F124" s="853"/>
      <c r="G124" s="853"/>
      <c r="H124" s="853"/>
      <c r="I124" s="853"/>
    </row>
    <row r="125" spans="1:10" ht="21.95" customHeight="1">
      <c r="A125" s="353"/>
      <c r="B125" s="1087" t="s">
        <v>465</v>
      </c>
      <c r="C125" s="1087"/>
      <c r="D125" s="1087"/>
      <c r="E125" s="1087"/>
      <c r="F125" s="1087" t="s">
        <v>465</v>
      </c>
      <c r="G125" s="1087"/>
      <c r="H125" s="1087"/>
      <c r="I125" s="1087"/>
    </row>
    <row r="126" spans="1:10" ht="21.95" customHeight="1">
      <c r="A126" s="353"/>
      <c r="B126" s="829"/>
      <c r="C126" s="852"/>
      <c r="D126" s="852"/>
      <c r="E126" s="852"/>
      <c r="F126" s="829"/>
      <c r="G126" s="852"/>
      <c r="H126" s="852"/>
      <c r="I126" s="852"/>
    </row>
    <row r="127" spans="1:10" ht="21.95" customHeight="1">
      <c r="A127" s="353"/>
      <c r="B127" s="829"/>
      <c r="C127" s="852"/>
      <c r="D127" s="852"/>
      <c r="E127" s="852"/>
      <c r="F127" s="829"/>
      <c r="G127" s="852"/>
      <c r="H127" s="852"/>
      <c r="I127" s="852"/>
    </row>
    <row r="128" spans="1:10" ht="21.95" customHeight="1">
      <c r="A128" s="353"/>
      <c r="B128" s="408" t="s">
        <v>466</v>
      </c>
      <c r="C128" s="854"/>
      <c r="D128" s="408"/>
      <c r="E128" s="408"/>
      <c r="F128" s="1480" t="s">
        <v>466</v>
      </c>
      <c r="G128" s="1480"/>
      <c r="H128" s="1480"/>
      <c r="I128" s="1480"/>
    </row>
    <row r="129" spans="1:9" ht="21.95" customHeight="1">
      <c r="A129" s="353"/>
      <c r="B129" s="408" t="s">
        <v>6</v>
      </c>
      <c r="C129" s="854"/>
      <c r="D129" s="408"/>
      <c r="E129" s="408"/>
      <c r="F129" s="408" t="s">
        <v>933</v>
      </c>
      <c r="G129" s="850"/>
      <c r="H129" s="850"/>
      <c r="I129" s="850"/>
    </row>
    <row r="130" spans="1:9" ht="21.95" customHeight="1">
      <c r="A130" s="353"/>
      <c r="B130" s="850"/>
      <c r="C130" s="852"/>
      <c r="D130" s="852"/>
      <c r="E130" s="852"/>
      <c r="F130" s="850"/>
      <c r="G130" s="852"/>
      <c r="H130" s="852"/>
      <c r="I130" s="852"/>
    </row>
    <row r="131" spans="1:9" ht="21.95" customHeight="1">
      <c r="A131" s="353"/>
      <c r="B131" s="1087" t="s">
        <v>467</v>
      </c>
      <c r="C131" s="1087"/>
      <c r="D131" s="1087"/>
      <c r="E131" s="1087"/>
      <c r="F131" s="1087" t="s">
        <v>467</v>
      </c>
      <c r="G131" s="1087"/>
      <c r="H131" s="1087"/>
      <c r="I131" s="1087"/>
    </row>
    <row r="132" spans="1:9" ht="21.95" customHeight="1">
      <c r="A132" s="353"/>
      <c r="B132" s="408" t="s">
        <v>466</v>
      </c>
      <c r="C132" s="408"/>
      <c r="D132" s="408"/>
      <c r="E132" s="408"/>
      <c r="F132" s="408" t="s">
        <v>466</v>
      </c>
      <c r="G132" s="379"/>
      <c r="H132" s="379"/>
      <c r="I132" s="379"/>
    </row>
    <row r="133" spans="1:9" ht="21.95" customHeight="1">
      <c r="A133" s="353"/>
      <c r="B133" s="408" t="s">
        <v>6</v>
      </c>
      <c r="C133" s="408"/>
      <c r="D133" s="408"/>
      <c r="E133" s="408"/>
      <c r="F133" s="408" t="s">
        <v>6</v>
      </c>
      <c r="G133" s="353"/>
      <c r="H133" s="855"/>
      <c r="I133" s="855"/>
    </row>
    <row r="134" spans="1:9" ht="21.95" customHeight="1">
      <c r="A134" s="353"/>
      <c r="B134" s="353"/>
      <c r="C134" s="353"/>
      <c r="D134" s="353"/>
      <c r="E134" s="353"/>
      <c r="F134" s="353"/>
      <c r="G134" s="353"/>
      <c r="H134" s="353"/>
      <c r="I134" s="353"/>
    </row>
    <row r="135" spans="1:9" ht="21.95" customHeight="1">
      <c r="A135" s="353"/>
      <c r="B135" s="1087" t="s">
        <v>539</v>
      </c>
      <c r="C135" s="1087"/>
      <c r="D135" s="1087"/>
      <c r="E135" s="1087"/>
      <c r="F135" s="1087" t="s">
        <v>539</v>
      </c>
      <c r="G135" s="1087"/>
      <c r="H135" s="1087"/>
      <c r="I135" s="1087"/>
    </row>
    <row r="136" spans="1:9" ht="21.95" customHeight="1">
      <c r="A136" s="353"/>
      <c r="B136" s="408" t="s">
        <v>466</v>
      </c>
      <c r="C136" s="408"/>
      <c r="D136" s="408"/>
      <c r="E136" s="408"/>
      <c r="F136" s="408" t="s">
        <v>466</v>
      </c>
      <c r="G136" s="379"/>
      <c r="H136" s="379"/>
      <c r="I136" s="379"/>
    </row>
    <row r="137" spans="1:9" ht="21.95" customHeight="1">
      <c r="A137" s="409"/>
      <c r="B137" s="408" t="s">
        <v>6</v>
      </c>
      <c r="C137" s="408"/>
      <c r="D137" s="408"/>
      <c r="E137" s="408"/>
      <c r="F137" s="408" t="s">
        <v>6</v>
      </c>
      <c r="G137" s="409"/>
      <c r="H137" s="856"/>
      <c r="I137" s="856"/>
    </row>
    <row r="138" spans="1:9" ht="21.95" customHeight="1">
      <c r="A138" s="409"/>
      <c r="B138" s="408"/>
      <c r="C138" s="408"/>
      <c r="D138" s="408"/>
      <c r="E138" s="408"/>
      <c r="F138" s="408"/>
      <c r="G138" s="409"/>
      <c r="H138" s="856"/>
      <c r="I138" s="856"/>
    </row>
    <row r="139" spans="1:9" ht="21.95" customHeight="1">
      <c r="A139" s="409"/>
      <c r="B139" s="408"/>
      <c r="C139" s="408"/>
      <c r="D139" s="408"/>
      <c r="E139" s="408"/>
      <c r="F139" s="408"/>
      <c r="G139" s="409"/>
      <c r="H139" s="856"/>
      <c r="I139" s="856"/>
    </row>
    <row r="140" spans="1:9" ht="21.95" customHeight="1">
      <c r="A140" s="409"/>
      <c r="B140" s="408"/>
      <c r="C140" s="408"/>
      <c r="D140" s="408"/>
      <c r="E140" s="408"/>
      <c r="F140" s="408"/>
      <c r="G140" s="409"/>
      <c r="H140" s="856"/>
      <c r="I140" s="856"/>
    </row>
    <row r="141" spans="1:9" ht="21.95" customHeight="1">
      <c r="A141" s="409"/>
      <c r="B141" s="408"/>
      <c r="C141" s="408"/>
      <c r="D141" s="408"/>
      <c r="E141" s="408"/>
      <c r="F141" s="408"/>
      <c r="G141" s="409"/>
      <c r="H141" s="856"/>
      <c r="I141" s="856"/>
    </row>
    <row r="142" spans="1:9" ht="21.95" customHeight="1">
      <c r="A142" s="409"/>
      <c r="B142" s="408"/>
      <c r="C142" s="408"/>
      <c r="D142" s="408"/>
      <c r="E142" s="408"/>
      <c r="F142" s="408"/>
      <c r="G142" s="409"/>
      <c r="H142" s="856"/>
      <c r="I142" s="856"/>
    </row>
    <row r="143" spans="1:9" ht="21.95" customHeight="1">
      <c r="A143" s="409"/>
      <c r="B143" s="408"/>
      <c r="C143" s="408"/>
      <c r="D143" s="408"/>
      <c r="E143" s="408"/>
      <c r="F143" s="408"/>
      <c r="G143" s="409"/>
      <c r="H143" s="856"/>
      <c r="I143" s="856"/>
    </row>
    <row r="144" spans="1:9" ht="21.95" customHeight="1">
      <c r="A144" s="409"/>
      <c r="B144" s="408"/>
      <c r="C144" s="408"/>
      <c r="D144" s="408"/>
      <c r="E144" s="408"/>
      <c r="F144" s="408"/>
      <c r="G144" s="409"/>
      <c r="H144" s="856"/>
      <c r="I144" s="856"/>
    </row>
    <row r="145" spans="1:9" ht="21.95" customHeight="1">
      <c r="A145" s="409"/>
      <c r="B145" s="408"/>
      <c r="C145" s="408"/>
      <c r="D145" s="408"/>
      <c r="E145" s="408"/>
      <c r="F145" s="408"/>
      <c r="G145" s="409"/>
      <c r="H145" s="856"/>
      <c r="I145" s="856"/>
    </row>
    <row r="146" spans="1:9" ht="21.95" customHeight="1">
      <c r="A146" s="409"/>
      <c r="B146" s="408"/>
      <c r="C146" s="408"/>
      <c r="D146" s="408"/>
      <c r="E146" s="408"/>
      <c r="F146" s="408"/>
      <c r="G146" s="409"/>
      <c r="H146" s="856"/>
      <c r="I146" s="856"/>
    </row>
    <row r="147" spans="1:9" ht="21.95" customHeight="1">
      <c r="A147" s="409"/>
      <c r="B147" s="408"/>
      <c r="C147" s="408"/>
      <c r="D147" s="408"/>
      <c r="E147" s="408"/>
      <c r="F147" s="408"/>
      <c r="G147" s="409"/>
      <c r="H147" s="856"/>
      <c r="I147" s="856"/>
    </row>
    <row r="148" spans="1:9" ht="21.6" customHeight="1">
      <c r="A148" s="409"/>
      <c r="B148" s="408"/>
      <c r="C148" s="408"/>
      <c r="D148" s="408"/>
      <c r="E148" s="408"/>
      <c r="F148" s="408"/>
      <c r="G148" s="409"/>
      <c r="H148" s="856"/>
      <c r="I148" s="856"/>
    </row>
    <row r="149" spans="1:9" ht="21.6" hidden="1" customHeight="1">
      <c r="A149" s="409"/>
      <c r="B149" s="408"/>
      <c r="C149" s="408"/>
      <c r="D149" s="408"/>
      <c r="E149" s="408"/>
      <c r="F149" s="408"/>
      <c r="G149" s="409"/>
      <c r="H149" s="856"/>
      <c r="I149" s="856"/>
    </row>
    <row r="150" spans="1:9" ht="21.6" hidden="1" customHeight="1">
      <c r="A150" s="409"/>
      <c r="B150" s="408"/>
      <c r="C150" s="408"/>
      <c r="D150" s="408"/>
      <c r="E150" s="408"/>
      <c r="F150" s="408"/>
      <c r="G150" s="409"/>
      <c r="H150" s="856"/>
      <c r="I150" s="856"/>
    </row>
    <row r="151" spans="1:9" ht="18.600000000000001" hidden="1" customHeight="1">
      <c r="A151" s="409"/>
      <c r="B151" s="408"/>
      <c r="C151" s="408"/>
      <c r="D151" s="408"/>
      <c r="E151" s="408"/>
      <c r="F151" s="408"/>
      <c r="G151" s="409"/>
      <c r="H151" s="856"/>
      <c r="I151" s="856"/>
    </row>
    <row r="152" spans="1:9" ht="21.6" hidden="1" customHeight="1">
      <c r="A152" s="409"/>
      <c r="B152" s="408"/>
      <c r="C152" s="408"/>
      <c r="D152" s="408"/>
      <c r="E152" s="408"/>
      <c r="F152" s="408"/>
      <c r="G152" s="409"/>
      <c r="H152" s="856"/>
      <c r="I152" s="856"/>
    </row>
    <row r="153" spans="1:9" ht="21.6" hidden="1" customHeight="1">
      <c r="A153" s="409"/>
      <c r="B153" s="408"/>
      <c r="C153" s="408"/>
      <c r="D153" s="408"/>
      <c r="E153" s="408"/>
      <c r="F153" s="408"/>
      <c r="G153" s="409"/>
      <c r="H153" s="856"/>
      <c r="I153" s="856"/>
    </row>
    <row r="154" spans="1:9" ht="21.95" customHeight="1">
      <c r="A154" s="409"/>
      <c r="B154" s="408"/>
      <c r="C154" s="408"/>
      <c r="D154" s="408"/>
      <c r="E154" s="408"/>
      <c r="F154" s="408"/>
      <c r="G154" s="409"/>
      <c r="H154" s="856"/>
      <c r="I154" s="856"/>
    </row>
    <row r="155" spans="1:9" ht="21.95" customHeight="1">
      <c r="A155" s="409"/>
      <c r="B155" s="408"/>
      <c r="C155" s="408"/>
      <c r="D155" s="408"/>
      <c r="E155" s="408"/>
      <c r="F155" s="408"/>
      <c r="G155" s="409"/>
      <c r="H155" s="856"/>
      <c r="I155" s="856"/>
    </row>
    <row r="156" spans="1:9" ht="21.95" customHeight="1">
      <c r="A156" s="410"/>
      <c r="B156" s="350"/>
      <c r="C156" s="350"/>
      <c r="D156" s="350"/>
      <c r="E156" s="350"/>
      <c r="F156" s="350"/>
      <c r="G156" s="410"/>
      <c r="H156" s="857"/>
      <c r="I156" s="857"/>
    </row>
    <row r="157" spans="1:9" ht="21.95" customHeight="1">
      <c r="A157" s="407" t="s">
        <v>509</v>
      </c>
      <c r="B157" s="408"/>
      <c r="C157" s="408"/>
      <c r="D157" s="408"/>
      <c r="E157" s="408"/>
      <c r="F157" s="408"/>
      <c r="G157" s="408"/>
      <c r="H157" s="408"/>
      <c r="I157" s="841" t="s">
        <v>934</v>
      </c>
    </row>
    <row r="158" spans="1:9" ht="21.95" customHeight="1">
      <c r="A158" s="353"/>
      <c r="B158" s="408"/>
      <c r="C158" s="408"/>
      <c r="D158" s="408"/>
      <c r="E158" s="408"/>
      <c r="F158" s="408"/>
      <c r="G158" s="353"/>
      <c r="H158" s="353"/>
      <c r="I158" s="353"/>
    </row>
    <row r="159" spans="1:9" ht="21.95" customHeight="1">
      <c r="A159" s="353"/>
      <c r="B159" s="408"/>
      <c r="C159" s="408"/>
      <c r="D159" s="408"/>
      <c r="E159" s="408"/>
      <c r="F159" s="408"/>
      <c r="G159" s="353"/>
      <c r="H159" s="353"/>
      <c r="I159" s="353"/>
    </row>
    <row r="160" spans="1:9" ht="21.95" customHeight="1">
      <c r="A160" s="353"/>
      <c r="B160" s="408"/>
      <c r="C160" s="408"/>
      <c r="D160" s="408"/>
      <c r="E160" s="408"/>
      <c r="F160" s="408"/>
      <c r="G160" s="353"/>
      <c r="H160" s="353"/>
      <c r="I160" s="353"/>
    </row>
    <row r="161" spans="1:10" ht="21.95" customHeight="1">
      <c r="A161" s="353"/>
      <c r="B161" s="408"/>
      <c r="C161" s="408"/>
      <c r="D161" s="408"/>
      <c r="E161" s="408"/>
      <c r="F161" s="408"/>
      <c r="G161" s="353"/>
      <c r="H161" s="353"/>
      <c r="I161" s="353"/>
    </row>
    <row r="162" spans="1:10" ht="21.95" customHeight="1">
      <c r="A162" s="353"/>
      <c r="B162" s="408"/>
      <c r="C162" s="408"/>
      <c r="D162" s="408"/>
      <c r="E162" s="408"/>
      <c r="F162" s="408"/>
      <c r="G162" s="353"/>
      <c r="H162" s="353"/>
      <c r="I162" s="353"/>
    </row>
    <row r="163" spans="1:10" ht="21.95" customHeight="1">
      <c r="A163" s="353"/>
      <c r="B163" s="408"/>
      <c r="C163" s="408"/>
      <c r="D163" s="408"/>
      <c r="E163" s="408"/>
      <c r="F163" s="408"/>
      <c r="G163" s="353"/>
      <c r="H163" s="353"/>
      <c r="I163" s="353"/>
    </row>
    <row r="164" spans="1:10" ht="21.95" customHeight="1">
      <c r="A164" s="353"/>
      <c r="B164" s="408"/>
      <c r="C164" s="408"/>
      <c r="D164" s="408"/>
      <c r="E164" s="408"/>
      <c r="F164" s="408"/>
      <c r="G164" s="353"/>
      <c r="H164" s="353"/>
      <c r="I164" s="353"/>
    </row>
    <row r="165" spans="1:10" ht="21.95" customHeight="1">
      <c r="A165" s="353"/>
      <c r="B165" s="408"/>
      <c r="C165" s="408"/>
      <c r="D165" s="408"/>
      <c r="E165" s="408"/>
      <c r="F165" s="408"/>
      <c r="G165" s="353"/>
      <c r="H165" s="353"/>
      <c r="I165" s="353"/>
    </row>
    <row r="166" spans="1:10" ht="21.95" customHeight="1">
      <c r="A166" s="353"/>
      <c r="B166" s="408"/>
      <c r="C166" s="408"/>
      <c r="D166" s="408"/>
      <c r="E166" s="408"/>
      <c r="F166" s="408"/>
      <c r="G166" s="353"/>
      <c r="H166" s="353"/>
      <c r="I166" s="353"/>
    </row>
    <row r="167" spans="1:10" ht="21.95" customHeight="1">
      <c r="A167" s="353"/>
      <c r="B167" s="408"/>
      <c r="C167" s="408"/>
      <c r="D167" s="408"/>
      <c r="E167" s="408"/>
      <c r="F167" s="408"/>
      <c r="G167" s="353"/>
      <c r="H167" s="353"/>
      <c r="I167" s="353"/>
    </row>
    <row r="168" spans="1:10" ht="21.95" customHeight="1">
      <c r="A168" s="409"/>
      <c r="B168" s="408"/>
      <c r="C168" s="408"/>
      <c r="D168" s="408"/>
      <c r="E168" s="408"/>
      <c r="F168" s="408"/>
      <c r="G168" s="409"/>
      <c r="H168" s="409"/>
      <c r="I168" s="409"/>
      <c r="J168" s="838"/>
    </row>
    <row r="169" spans="1:10" ht="21.95" customHeight="1">
      <c r="A169" s="409"/>
      <c r="B169" s="408"/>
      <c r="C169" s="408"/>
      <c r="D169" s="408"/>
      <c r="E169" s="408"/>
      <c r="F169" s="408"/>
      <c r="G169" s="409"/>
      <c r="H169" s="409"/>
      <c r="I169" s="409"/>
      <c r="J169" s="838"/>
    </row>
    <row r="170" spans="1:10" ht="15.75">
      <c r="A170" s="409"/>
      <c r="B170" s="409"/>
      <c r="C170" s="409"/>
      <c r="D170" s="409"/>
      <c r="E170" s="409"/>
      <c r="F170" s="409"/>
      <c r="G170" s="409"/>
      <c r="H170" s="409"/>
      <c r="I170" s="409"/>
      <c r="J170" s="838"/>
    </row>
    <row r="171" spans="1:10">
      <c r="A171" s="838"/>
      <c r="B171" s="838"/>
      <c r="C171" s="838"/>
      <c r="D171" s="838"/>
      <c r="E171" s="838"/>
      <c r="F171" s="838"/>
      <c r="G171" s="838"/>
      <c r="H171" s="838"/>
      <c r="I171" s="838"/>
      <c r="J171" s="858"/>
    </row>
    <row r="172" spans="1:10" ht="15.75">
      <c r="A172" s="409"/>
      <c r="B172" s="409"/>
      <c r="C172" s="409"/>
      <c r="D172" s="409"/>
      <c r="E172" s="409"/>
      <c r="F172" s="409"/>
      <c r="G172" s="409"/>
      <c r="H172" s="409"/>
      <c r="I172" s="409"/>
      <c r="J172" s="838"/>
    </row>
    <row r="173" spans="1:10" ht="15.75">
      <c r="A173" s="409"/>
      <c r="B173" s="409"/>
      <c r="C173" s="409"/>
      <c r="D173" s="409"/>
      <c r="E173" s="409"/>
      <c r="F173" s="409"/>
      <c r="G173" s="409"/>
      <c r="H173" s="409"/>
      <c r="I173" s="409"/>
      <c r="J173" s="838"/>
    </row>
    <row r="174" spans="1:10" ht="15.75">
      <c r="A174" s="353"/>
      <c r="B174" s="353"/>
      <c r="C174" s="353"/>
      <c r="D174" s="353"/>
      <c r="E174" s="353"/>
      <c r="F174" s="353"/>
      <c r="G174" s="353"/>
      <c r="H174" s="353"/>
      <c r="I174" s="353"/>
    </row>
    <row r="175" spans="1:10" ht="15.75">
      <c r="A175" s="353"/>
      <c r="B175" s="353"/>
      <c r="C175" s="353"/>
      <c r="D175" s="353"/>
      <c r="E175" s="353"/>
      <c r="F175" s="353"/>
      <c r="G175" s="353"/>
      <c r="H175" s="353"/>
      <c r="I175" s="353"/>
    </row>
    <row r="176" spans="1:10" ht="15.75">
      <c r="A176" s="353"/>
      <c r="B176" s="353"/>
      <c r="C176" s="353"/>
      <c r="D176" s="353"/>
      <c r="E176" s="353"/>
      <c r="F176" s="353"/>
      <c r="G176" s="353"/>
      <c r="H176" s="353"/>
      <c r="I176" s="353"/>
    </row>
    <row r="177" spans="1:9" ht="15.75">
      <c r="A177" s="353"/>
      <c r="B177" s="353"/>
      <c r="C177" s="353"/>
      <c r="D177" s="353"/>
      <c r="E177" s="353"/>
      <c r="F177" s="353"/>
      <c r="G177" s="353"/>
      <c r="H177" s="353"/>
      <c r="I177" s="353"/>
    </row>
    <row r="178" spans="1:9" ht="15.75">
      <c r="A178" s="353"/>
      <c r="B178" s="353"/>
      <c r="C178" s="353"/>
      <c r="D178" s="353"/>
      <c r="E178" s="353"/>
      <c r="F178" s="353"/>
      <c r="G178" s="353"/>
      <c r="H178" s="353"/>
      <c r="I178" s="353"/>
    </row>
    <row r="179" spans="1:9" ht="15.75">
      <c r="A179" s="353"/>
      <c r="B179" s="353"/>
      <c r="C179" s="353"/>
      <c r="D179" s="353"/>
      <c r="E179" s="353"/>
      <c r="F179" s="353"/>
      <c r="G179" s="353"/>
      <c r="H179" s="353"/>
      <c r="I179" s="353"/>
    </row>
    <row r="180" spans="1:9" ht="15.75">
      <c r="A180" s="353"/>
      <c r="B180" s="353"/>
      <c r="C180" s="353"/>
      <c r="D180" s="353"/>
      <c r="E180" s="353"/>
      <c r="F180" s="353"/>
      <c r="G180" s="353"/>
      <c r="H180" s="353"/>
      <c r="I180" s="353"/>
    </row>
    <row r="181" spans="1:9" ht="15.75">
      <c r="A181" s="353"/>
      <c r="B181" s="353"/>
      <c r="C181" s="353"/>
      <c r="D181" s="353"/>
      <c r="E181" s="353"/>
      <c r="F181" s="353"/>
      <c r="G181" s="353"/>
      <c r="H181" s="353"/>
      <c r="I181" s="353"/>
    </row>
    <row r="182" spans="1:9" ht="15.75">
      <c r="A182" s="353"/>
      <c r="B182" s="353"/>
      <c r="C182" s="353"/>
      <c r="D182" s="353"/>
      <c r="E182" s="353"/>
      <c r="F182" s="353"/>
      <c r="G182" s="353"/>
      <c r="H182" s="353"/>
      <c r="I182" s="353"/>
    </row>
    <row r="183" spans="1:9" ht="15.75">
      <c r="A183" s="353"/>
      <c r="B183" s="353"/>
      <c r="C183" s="353"/>
      <c r="D183" s="353"/>
      <c r="E183" s="353"/>
      <c r="F183" s="353"/>
      <c r="G183" s="353"/>
      <c r="H183" s="353"/>
      <c r="I183" s="353"/>
    </row>
    <row r="184" spans="1:9" ht="15.75">
      <c r="A184" s="353"/>
      <c r="B184" s="353"/>
      <c r="C184" s="353"/>
      <c r="D184" s="353"/>
      <c r="E184" s="353"/>
      <c r="F184" s="353"/>
      <c r="G184" s="353"/>
      <c r="H184" s="353"/>
      <c r="I184" s="353"/>
    </row>
  </sheetData>
  <sheetProtection password="CBD2" sheet="1" formatColumns="0" formatRows="0" selectLockedCells="1"/>
  <customSheetViews>
    <customSheetView guid="{905D51A0-3EB6-4E99-B277-C6036291BBFE}" scale="145" showPageBreaks="1" printArea="1" hiddenRows="1" hiddenColumns="1" view="pageBreakPreview" topLeftCell="A82">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4"/>
  <headerFooter alignWithMargins="0"/>
  <rowBreaks count="5" manualBreakCount="5">
    <brk id="51" max="8" man="1"/>
    <brk id="71" max="8" man="1"/>
    <brk id="86" max="8" man="1"/>
    <brk id="99" max="8" man="1"/>
    <brk id="119" max="8" man="1"/>
  </rowBreaks>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pageSetUpPr fitToPage="1"/>
  </sheetPr>
  <dimension ref="A1:I45"/>
  <sheetViews>
    <sheetView showGridLines="0" showZeros="0" view="pageBreakPreview" topLeftCell="A17"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483" t="str">
        <f>'Attach 3(JV)'!A1</f>
        <v>Specification No. :CC/NT/W-CIVIL/DOM/A06/23/00358</v>
      </c>
      <c r="B1" s="1483"/>
      <c r="C1" s="1483"/>
      <c r="D1" s="1483"/>
      <c r="E1" s="628" t="str">
        <f>"Attachment-19 " &amp; 'Attach 3(JV)'!AT1</f>
        <v xml:space="preserve">Attachment-19 </v>
      </c>
      <c r="F1" s="94"/>
      <c r="G1" s="94"/>
      <c r="H1" s="94"/>
    </row>
    <row r="2" spans="1:9" ht="7.5" customHeight="1"/>
    <row r="3" spans="1:9" ht="91.5" customHeight="1">
      <c r="A3" s="1317" t="str">
        <f>'Attach 3(JV)'!A3</f>
        <v>Package DC-C&amp;ME for Construction &amp; Interiors of Green Field Data Centre Building including Mechanical &amp; Electrical Works under Establishment of Pilot Data Centre at POWERGRID Manesar substation</v>
      </c>
      <c r="B3" s="1318"/>
      <c r="C3" s="1318"/>
      <c r="D3" s="1318"/>
      <c r="E3" s="1318"/>
      <c r="F3" s="27"/>
      <c r="G3" s="28"/>
      <c r="H3" s="27"/>
    </row>
    <row r="4" spans="1:9" ht="20.100000000000001" customHeight="1">
      <c r="A4" s="29"/>
      <c r="H4" s="31"/>
      <c r="I4" s="11"/>
    </row>
    <row r="5" spans="1:9" ht="20.100000000000001" customHeight="1">
      <c r="A5" s="950" t="s">
        <v>3</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481" t="str">
        <f>'Attach 3(JV)'!A8</f>
        <v/>
      </c>
      <c r="B8" s="1481"/>
      <c r="C8" s="1481"/>
      <c r="D8" s="1481"/>
      <c r="E8" s="136" t="str">
        <f>'Attach 3(JV)'!E8</f>
        <v>Contract Services</v>
      </c>
      <c r="H8" s="31"/>
      <c r="I8" s="13"/>
    </row>
    <row r="9" spans="1:9" ht="20.100000000000001" customHeight="1">
      <c r="A9" s="14" t="s">
        <v>348</v>
      </c>
      <c r="B9" s="1342">
        <f>'Attach 3(JV)'!B9</f>
        <v>0</v>
      </c>
      <c r="C9" s="1342"/>
      <c r="D9" s="1342"/>
      <c r="E9" s="136" t="str">
        <f>'Attach 3(JV)'!E9</f>
        <v>Power Grid Corporation of India Ltd.,</v>
      </c>
      <c r="H9" s="31"/>
      <c r="I9" s="13"/>
    </row>
    <row r="10" spans="1:9" ht="20.100000000000001" customHeight="1">
      <c r="A10" s="14" t="s">
        <v>350</v>
      </c>
      <c r="B10" s="1342">
        <f>'Attach 3(JV)'!B10</f>
        <v>0</v>
      </c>
      <c r="C10" s="1342"/>
      <c r="D10" s="1342"/>
      <c r="E10" s="136" t="str">
        <f>'Attach 3(JV)'!E10</f>
        <v>"Saudamini", Plot No. 2, Sector 29</v>
      </c>
      <c r="H10" s="31"/>
      <c r="I10" s="13"/>
    </row>
    <row r="11" spans="1:9" ht="20.100000000000001" customHeight="1">
      <c r="B11" s="1342">
        <f>'Attach 3(JV)'!B11</f>
        <v>0</v>
      </c>
      <c r="C11" s="1342"/>
      <c r="D11" s="1342"/>
      <c r="E11" s="136" t="str">
        <f>'Attach 3(JV)'!E11</f>
        <v>Gurgaon (Haryana) - 122001</v>
      </c>
    </row>
    <row r="12" spans="1:9" ht="18" customHeight="1">
      <c r="A12" s="33"/>
      <c r="B12" s="1342">
        <f>'Attach 3(JV)'!B12</f>
        <v>0</v>
      </c>
      <c r="C12" s="1342"/>
      <c r="D12" s="1342"/>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343</v>
      </c>
    </row>
    <row r="16" spans="1:9" ht="6" customHeight="1">
      <c r="A16" s="33"/>
    </row>
    <row r="17" spans="1:8" ht="78.75" customHeight="1">
      <c r="A17" s="1185" t="s">
        <v>4</v>
      </c>
      <c r="B17" s="1185"/>
      <c r="C17" s="1185"/>
      <c r="D17" s="1185"/>
      <c r="E17" s="1185"/>
    </row>
    <row r="18" spans="1:8" ht="56.25" customHeight="1">
      <c r="A18" s="1482" t="s">
        <v>502</v>
      </c>
      <c r="B18" s="1482"/>
      <c r="C18" s="1482"/>
      <c r="D18" s="1482"/>
      <c r="E18" s="1482"/>
    </row>
    <row r="19" spans="1:8" ht="184.5" customHeight="1">
      <c r="A19" s="1482" t="s">
        <v>501</v>
      </c>
      <c r="B19" s="1482"/>
      <c r="C19" s="1482"/>
      <c r="D19" s="1482"/>
      <c r="E19" s="1482"/>
    </row>
    <row r="20" spans="1:8" ht="8.25" hidden="1" customHeight="1">
      <c r="A20" s="33"/>
    </row>
    <row r="21" spans="1:8" ht="20.100000000000001" hidden="1" customHeight="1">
      <c r="A21" s="33"/>
    </row>
    <row r="22" spans="1:8" ht="20.100000000000001" hidden="1" customHeight="1">
      <c r="A22" s="33"/>
    </row>
    <row r="23" spans="1:8" ht="57.75" hidden="1" customHeight="1">
      <c r="A23" s="1185"/>
      <c r="B23" s="1185"/>
      <c r="C23" s="1185"/>
      <c r="D23" s="1185"/>
      <c r="E23" s="1185"/>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6" t="str">
        <f>'Attach 3(JV)'!E24</f>
        <v/>
      </c>
    </row>
    <row r="31" spans="1:8" ht="33" customHeight="1">
      <c r="A31" s="37" t="s">
        <v>8</v>
      </c>
      <c r="B31" s="266" t="str">
        <f>'Attach 3(JV)'!B25</f>
        <v/>
      </c>
      <c r="C31" s="41"/>
      <c r="D31" s="38" t="s">
        <v>6</v>
      </c>
      <c r="E31" s="266"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905D51A0-3EB6-4E99-B277-C6036291BBFE}" showPageBreaks="1" showGridLines="0" zeroValues="0" fitToPage="1" printArea="1" hiddenRows="1" view="pageBreakPreview" topLeftCell="A1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0"/>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0"/>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2"/>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3"/>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4"/>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7"/>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3"/>
    <pageSetUpPr fitToPage="1"/>
  </sheetPr>
  <dimension ref="A1:AZ118"/>
  <sheetViews>
    <sheetView showGridLines="0" tabSelected="1" view="pageBreakPreview" topLeftCell="A84" zoomScale="90" zoomScaleSheetLayoutView="90" workbookViewId="0">
      <selection activeCell="B85" sqref="B85:F85"/>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4" style="43" hidden="1" customWidth="1"/>
    <col min="8" max="8" width="11.28515625" style="43" hidden="1" customWidth="1"/>
    <col min="9" max="9" width="13.5703125" style="56" hidden="1" customWidth="1"/>
    <col min="10" max="10" width="15.28515625" style="56" hidden="1" customWidth="1"/>
    <col min="11" max="11" width="9.140625" style="227" hidden="1" customWidth="1"/>
    <col min="12" max="13" width="9.140625" style="227" customWidth="1"/>
    <col min="14" max="25" width="9.140625" style="227"/>
    <col min="26" max="26" width="10" style="227" bestFit="1" customWidth="1"/>
    <col min="27" max="27" width="0" style="56" hidden="1" customWidth="1"/>
    <col min="28" max="28" width="0" style="59" hidden="1" customWidth="1"/>
    <col min="29" max="29" width="22.42578125" style="60" hidden="1" customWidth="1"/>
    <col min="30" max="31" width="0" style="228" hidden="1" customWidth="1"/>
    <col min="32" max="32" width="0" style="201" hidden="1" customWidth="1"/>
    <col min="33" max="33" width="10" style="201" hidden="1" customWidth="1"/>
    <col min="34" max="34" width="14.85546875" style="201" hidden="1" customWidth="1"/>
    <col min="35" max="35" width="0" style="201" hidden="1" customWidth="1"/>
    <col min="36" max="42" width="9.140625" style="201"/>
    <col min="43" max="16384" width="9.140625" style="26"/>
  </cols>
  <sheetData>
    <row r="1" spans="1:52" ht="36" customHeight="1">
      <c r="A1" s="1182" t="str">
        <f>'Attach 3(JV)'!A1</f>
        <v>Specification No. :CC/NT/W-CIVIL/DOM/A06/23/00358</v>
      </c>
      <c r="B1" s="1182"/>
      <c r="C1" s="1182"/>
      <c r="D1" s="1182"/>
      <c r="E1" s="1182"/>
      <c r="F1" s="344" t="s">
        <v>397</v>
      </c>
      <c r="G1" s="79"/>
      <c r="H1" s="79"/>
      <c r="AE1" s="229">
        <v>1</v>
      </c>
      <c r="AF1" s="201" t="s">
        <v>311</v>
      </c>
      <c r="AG1" s="230">
        <v>1</v>
      </c>
      <c r="AH1" s="230" t="s">
        <v>112</v>
      </c>
      <c r="AI1" s="231"/>
      <c r="AJ1" s="231"/>
      <c r="AK1" s="230">
        <v>1</v>
      </c>
      <c r="AL1" s="231" t="s">
        <v>113</v>
      </c>
      <c r="AQ1" s="146"/>
      <c r="AR1" s="146"/>
      <c r="AS1" s="146"/>
      <c r="AT1" s="146"/>
      <c r="AU1" s="146"/>
      <c r="AV1" s="146"/>
      <c r="AW1" s="146"/>
      <c r="AX1" s="146"/>
      <c r="AY1" s="146"/>
      <c r="AZ1" s="146"/>
    </row>
    <row r="2" spans="1:52">
      <c r="AE2" s="229">
        <v>2</v>
      </c>
      <c r="AF2" s="201" t="s">
        <v>312</v>
      </c>
      <c r="AG2" s="230">
        <v>2</v>
      </c>
      <c r="AH2" s="230" t="s">
        <v>289</v>
      </c>
      <c r="AI2" s="231"/>
      <c r="AJ2" s="231"/>
      <c r="AK2" s="230">
        <v>2</v>
      </c>
      <c r="AL2" s="231" t="s">
        <v>290</v>
      </c>
      <c r="AQ2" s="146"/>
      <c r="AR2" s="146"/>
      <c r="AS2" s="146"/>
      <c r="AT2" s="146"/>
      <c r="AU2" s="146"/>
      <c r="AV2" s="146"/>
      <c r="AW2" s="146"/>
      <c r="AX2" s="146"/>
      <c r="AY2" s="146"/>
      <c r="AZ2" s="146"/>
    </row>
    <row r="3" spans="1:52" ht="20.100000000000001" customHeight="1">
      <c r="A3" s="950" t="s">
        <v>52</v>
      </c>
      <c r="B3" s="950"/>
      <c r="C3" s="950"/>
      <c r="D3" s="950"/>
      <c r="E3" s="950"/>
      <c r="F3" s="950"/>
      <c r="G3" s="70"/>
      <c r="H3" s="70"/>
      <c r="I3" s="52"/>
      <c r="AB3" s="232"/>
      <c r="AC3" s="233"/>
      <c r="AE3" s="229">
        <v>3</v>
      </c>
      <c r="AF3" s="201" t="s">
        <v>313</v>
      </c>
      <c r="AG3" s="230">
        <v>3</v>
      </c>
      <c r="AH3" s="230" t="s">
        <v>291</v>
      </c>
      <c r="AI3" s="231"/>
      <c r="AJ3" s="231"/>
      <c r="AK3" s="230">
        <v>3</v>
      </c>
      <c r="AL3" s="231" t="s">
        <v>292</v>
      </c>
      <c r="AQ3" s="146"/>
      <c r="AR3" s="146"/>
      <c r="AS3" s="146"/>
      <c r="AT3" s="146"/>
      <c r="AU3" s="146"/>
      <c r="AV3" s="146"/>
      <c r="AW3" s="146"/>
      <c r="AX3" s="146"/>
      <c r="AY3" s="146"/>
      <c r="AZ3" s="146"/>
    </row>
    <row r="4" spans="1:52" ht="12" customHeight="1">
      <c r="A4" s="29"/>
      <c r="B4" s="29"/>
      <c r="C4" s="29"/>
      <c r="D4" s="29"/>
      <c r="E4" s="29"/>
      <c r="F4" s="29"/>
      <c r="G4" s="70"/>
      <c r="H4" s="70"/>
      <c r="I4" s="52"/>
      <c r="AB4" s="232"/>
      <c r="AC4" s="233"/>
      <c r="AE4" s="229">
        <v>4</v>
      </c>
      <c r="AF4" s="201" t="s">
        <v>314</v>
      </c>
      <c r="AG4" s="230">
        <v>4</v>
      </c>
      <c r="AH4" s="230" t="s">
        <v>293</v>
      </c>
      <c r="AI4" s="231"/>
      <c r="AJ4" s="231"/>
      <c r="AK4" s="230">
        <v>4</v>
      </c>
      <c r="AL4" s="231" t="s">
        <v>294</v>
      </c>
      <c r="AQ4" s="146"/>
      <c r="AR4" s="146"/>
      <c r="AS4" s="146"/>
      <c r="AT4" s="146"/>
      <c r="AU4" s="146"/>
      <c r="AV4" s="146"/>
      <c r="AW4" s="146"/>
      <c r="AX4" s="146"/>
      <c r="AY4" s="146"/>
      <c r="AZ4" s="146"/>
    </row>
    <row r="5" spans="1:52" ht="20.100000000000001" customHeight="1">
      <c r="A5" s="39" t="s">
        <v>310</v>
      </c>
      <c r="B5" s="39"/>
      <c r="C5" s="1486"/>
      <c r="D5" s="1486"/>
      <c r="E5" s="1486"/>
      <c r="F5" s="1486"/>
      <c r="G5" s="80"/>
      <c r="H5" s="80"/>
      <c r="AB5" s="232"/>
      <c r="AC5" s="233"/>
      <c r="AE5" s="229">
        <v>5</v>
      </c>
      <c r="AF5" s="201" t="s">
        <v>315</v>
      </c>
      <c r="AG5" s="230">
        <v>5</v>
      </c>
      <c r="AH5" s="230" t="s">
        <v>293</v>
      </c>
      <c r="AI5" s="231"/>
      <c r="AJ5" s="231"/>
      <c r="AK5" s="230">
        <v>5</v>
      </c>
      <c r="AL5" s="231" t="s">
        <v>295</v>
      </c>
      <c r="AQ5" s="146"/>
      <c r="AR5" s="146"/>
      <c r="AS5" s="146"/>
      <c r="AT5" s="146"/>
      <c r="AU5" s="146"/>
      <c r="AV5" s="146"/>
      <c r="AW5" s="146"/>
      <c r="AX5" s="146"/>
      <c r="AY5" s="146"/>
      <c r="AZ5" s="146"/>
    </row>
    <row r="6" spans="1:52" ht="20.100000000000001" customHeight="1">
      <c r="A6" s="39" t="s">
        <v>7</v>
      </c>
      <c r="B6" s="1486" t="str">
        <f>'Attach 3(JV)'!B24</f>
        <v>--</v>
      </c>
      <c r="C6" s="1486"/>
      <c r="AB6" s="232"/>
      <c r="AC6" s="233"/>
      <c r="AE6" s="229">
        <v>6</v>
      </c>
      <c r="AF6" s="201" t="s">
        <v>316</v>
      </c>
      <c r="AG6" s="230">
        <v>6</v>
      </c>
      <c r="AH6" s="230" t="s">
        <v>293</v>
      </c>
      <c r="AI6" s="234" t="e">
        <f>DAY(B6)</f>
        <v>#VALUE!</v>
      </c>
      <c r="AJ6" s="231"/>
      <c r="AK6" s="230">
        <v>6</v>
      </c>
      <c r="AL6" s="231" t="s">
        <v>296</v>
      </c>
      <c r="AQ6" s="146"/>
      <c r="AR6" s="146"/>
      <c r="AS6" s="146"/>
      <c r="AT6" s="146"/>
      <c r="AU6" s="146"/>
      <c r="AV6" s="146"/>
      <c r="AW6" s="146"/>
      <c r="AX6" s="146"/>
      <c r="AY6" s="146"/>
      <c r="AZ6" s="146"/>
    </row>
    <row r="7" spans="1:52" ht="20.100000000000001" customHeight="1">
      <c r="A7" s="39"/>
      <c r="B7" s="75"/>
      <c r="C7" s="75"/>
      <c r="AB7" s="232"/>
      <c r="AC7" s="233"/>
      <c r="AE7" s="229">
        <v>7</v>
      </c>
      <c r="AF7" s="201" t="s">
        <v>317</v>
      </c>
      <c r="AG7" s="230">
        <v>7</v>
      </c>
      <c r="AH7" s="230" t="s">
        <v>293</v>
      </c>
      <c r="AI7" s="234" t="e">
        <f>MONTH(B6)</f>
        <v>#VALUE!</v>
      </c>
      <c r="AJ7" s="231"/>
      <c r="AK7" s="230">
        <v>7</v>
      </c>
      <c r="AL7" s="231" t="s">
        <v>297</v>
      </c>
      <c r="AQ7" s="146"/>
      <c r="AR7" s="146"/>
      <c r="AS7" s="146"/>
      <c r="AT7" s="146"/>
      <c r="AU7" s="146"/>
      <c r="AV7" s="146"/>
      <c r="AW7" s="146"/>
      <c r="AX7" s="146"/>
      <c r="AY7" s="146"/>
      <c r="AZ7" s="146"/>
    </row>
    <row r="8" spans="1:52" ht="20.100000000000001" customHeight="1">
      <c r="A8" s="58" t="str">
        <f>'Attach 3(JV)'!E7</f>
        <v>To:</v>
      </c>
      <c r="B8" s="17"/>
      <c r="F8" s="33"/>
      <c r="G8" s="72"/>
      <c r="H8" s="72"/>
      <c r="AB8" s="232"/>
      <c r="AC8" s="233"/>
      <c r="AE8" s="229">
        <v>8</v>
      </c>
      <c r="AF8" s="201" t="s">
        <v>318</v>
      </c>
      <c r="AG8" s="230">
        <v>8</v>
      </c>
      <c r="AH8" s="230" t="s">
        <v>293</v>
      </c>
      <c r="AI8" s="234" t="e">
        <f>LOOKUP(AI7,AK1:AK12,AL1:AL12)</f>
        <v>#VALUE!</v>
      </c>
      <c r="AJ8" s="231"/>
      <c r="AK8" s="230">
        <v>8</v>
      </c>
      <c r="AL8" s="231" t="s">
        <v>298</v>
      </c>
      <c r="AQ8" s="146"/>
      <c r="AR8" s="146"/>
      <c r="AS8" s="146"/>
      <c r="AT8" s="146"/>
      <c r="AU8" s="146"/>
      <c r="AV8" s="146"/>
      <c r="AW8" s="146"/>
      <c r="AX8" s="146"/>
      <c r="AY8" s="146"/>
      <c r="AZ8" s="146"/>
    </row>
    <row r="9" spans="1:52" ht="20.100000000000001" customHeight="1">
      <c r="A9" s="58" t="str">
        <f>'Attach 3(JV)'!E8</f>
        <v>Contract Services</v>
      </c>
      <c r="B9" s="18"/>
      <c r="F9" s="33"/>
      <c r="G9" s="72"/>
      <c r="H9" s="72"/>
      <c r="AB9" s="232"/>
      <c r="AC9" s="233"/>
      <c r="AE9" s="229">
        <v>9</v>
      </c>
      <c r="AF9" s="201" t="s">
        <v>319</v>
      </c>
      <c r="AG9" s="230">
        <v>9</v>
      </c>
      <c r="AH9" s="230" t="s">
        <v>293</v>
      </c>
      <c r="AI9" s="234" t="e">
        <f>YEAR(B6)</f>
        <v>#VALUE!</v>
      </c>
      <c r="AJ9" s="231"/>
      <c r="AK9" s="230">
        <v>9</v>
      </c>
      <c r="AL9" s="231" t="s">
        <v>299</v>
      </c>
      <c r="AQ9" s="146"/>
      <c r="AR9" s="146"/>
      <c r="AS9" s="146"/>
      <c r="AT9" s="146"/>
      <c r="AU9" s="146"/>
      <c r="AV9" s="146"/>
      <c r="AW9" s="146"/>
      <c r="AX9" s="146"/>
      <c r="AY9" s="146"/>
      <c r="AZ9" s="146"/>
    </row>
    <row r="10" spans="1:52" ht="20.100000000000001" customHeight="1">
      <c r="A10" s="58" t="str">
        <f>'Attach 3(JV)'!E9</f>
        <v>Power Grid Corporation of India Ltd.,</v>
      </c>
      <c r="B10" s="18"/>
      <c r="F10" s="33"/>
      <c r="G10" s="72"/>
      <c r="H10" s="72"/>
      <c r="AB10" s="232"/>
      <c r="AC10" s="233"/>
      <c r="AE10" s="229">
        <v>10</v>
      </c>
      <c r="AF10" s="201" t="s">
        <v>320</v>
      </c>
      <c r="AG10" s="230">
        <v>10</v>
      </c>
      <c r="AH10" s="230" t="s">
        <v>293</v>
      </c>
      <c r="AI10" s="231"/>
      <c r="AJ10" s="231"/>
      <c r="AK10" s="230">
        <v>10</v>
      </c>
      <c r="AL10" s="231" t="s">
        <v>300</v>
      </c>
      <c r="AQ10" s="146"/>
      <c r="AR10" s="146"/>
      <c r="AS10" s="146"/>
      <c r="AT10" s="146"/>
      <c r="AU10" s="146"/>
      <c r="AV10" s="146"/>
      <c r="AW10" s="146"/>
      <c r="AX10" s="146"/>
      <c r="AY10" s="146"/>
      <c r="AZ10" s="146"/>
    </row>
    <row r="11" spans="1:52" ht="20.100000000000001" customHeight="1">
      <c r="A11" s="58" t="str">
        <f>'Attach 3(JV)'!E10</f>
        <v>"Saudamini", Plot No. 2, Sector 29</v>
      </c>
      <c r="B11" s="18"/>
      <c r="F11" s="33"/>
      <c r="G11" s="72"/>
      <c r="H11" s="72"/>
      <c r="AB11" s="232"/>
      <c r="AC11" s="233"/>
      <c r="AE11" s="229">
        <v>11</v>
      </c>
      <c r="AF11" s="201" t="s">
        <v>321</v>
      </c>
      <c r="AG11" s="230">
        <v>11</v>
      </c>
      <c r="AH11" s="230" t="s">
        <v>293</v>
      </c>
      <c r="AI11" s="231"/>
      <c r="AJ11" s="231"/>
      <c r="AK11" s="230">
        <v>11</v>
      </c>
      <c r="AL11" s="231" t="s">
        <v>301</v>
      </c>
      <c r="AQ11" s="146"/>
      <c r="AR11" s="146"/>
      <c r="AS11" s="146"/>
      <c r="AT11" s="146"/>
      <c r="AU11" s="146"/>
      <c r="AV11" s="146"/>
      <c r="AW11" s="146"/>
      <c r="AX11" s="146"/>
      <c r="AY11" s="146"/>
      <c r="AZ11" s="146"/>
    </row>
    <row r="12" spans="1:52" ht="20.100000000000001" customHeight="1">
      <c r="A12" s="58" t="str">
        <f>'Attach 3(JV)'!E11</f>
        <v>Gurgaon (Haryana) - 122001</v>
      </c>
      <c r="B12" s="18"/>
      <c r="F12" s="33"/>
      <c r="G12" s="72"/>
      <c r="H12" s="72"/>
      <c r="AB12" s="232"/>
      <c r="AC12" s="233"/>
      <c r="AE12" s="229">
        <v>12</v>
      </c>
      <c r="AF12" s="201" t="s">
        <v>322</v>
      </c>
      <c r="AG12" s="230">
        <v>12</v>
      </c>
      <c r="AH12" s="230" t="s">
        <v>293</v>
      </c>
      <c r="AI12" s="231"/>
      <c r="AJ12" s="231"/>
      <c r="AK12" s="230">
        <v>12</v>
      </c>
      <c r="AL12" s="231" t="s">
        <v>302</v>
      </c>
      <c r="AQ12" s="146"/>
      <c r="AR12" s="146"/>
      <c r="AS12" s="146"/>
      <c r="AT12" s="146"/>
      <c r="AU12" s="146"/>
      <c r="AV12" s="146"/>
      <c r="AW12" s="146"/>
      <c r="AX12" s="146"/>
      <c r="AY12" s="146"/>
      <c r="AZ12" s="146"/>
    </row>
    <row r="13" spans="1:52" ht="20.100000000000001" customHeight="1">
      <c r="A13" s="58"/>
      <c r="B13" s="18"/>
      <c r="F13" s="33"/>
      <c r="G13" s="72"/>
      <c r="H13" s="72"/>
      <c r="AB13" s="232"/>
      <c r="AC13" s="233"/>
      <c r="AE13" s="229">
        <v>13</v>
      </c>
      <c r="AF13" s="201" t="s">
        <v>323</v>
      </c>
      <c r="AG13" s="230">
        <v>13</v>
      </c>
      <c r="AH13" s="230" t="s">
        <v>293</v>
      </c>
      <c r="AI13" s="231"/>
      <c r="AJ13" s="231"/>
      <c r="AK13" s="231"/>
      <c r="AL13" s="231"/>
      <c r="AQ13" s="146"/>
      <c r="AR13" s="146"/>
      <c r="AS13" s="146"/>
      <c r="AT13" s="146"/>
      <c r="AU13" s="146"/>
      <c r="AV13" s="146"/>
      <c r="AW13" s="146"/>
      <c r="AX13" s="146"/>
      <c r="AY13" s="146"/>
      <c r="AZ13" s="146"/>
    </row>
    <row r="14" spans="1:52" ht="12" customHeight="1">
      <c r="A14" s="39"/>
      <c r="B14" s="39"/>
      <c r="F14" s="33"/>
      <c r="G14" s="72"/>
      <c r="H14" s="72"/>
      <c r="AB14" s="232"/>
      <c r="AC14" s="233"/>
      <c r="AE14" s="229">
        <v>14</v>
      </c>
      <c r="AF14" s="201" t="s">
        <v>324</v>
      </c>
      <c r="AG14" s="230">
        <v>14</v>
      </c>
      <c r="AH14" s="230" t="s">
        <v>293</v>
      </c>
      <c r="AI14" s="231"/>
      <c r="AJ14" s="231"/>
      <c r="AK14" s="231"/>
      <c r="AL14" s="231"/>
      <c r="AQ14" s="146"/>
      <c r="AR14" s="146"/>
      <c r="AS14" s="146"/>
      <c r="AT14" s="146"/>
      <c r="AU14" s="146"/>
      <c r="AV14" s="146"/>
      <c r="AW14" s="146"/>
      <c r="AX14" s="146"/>
      <c r="AY14" s="146"/>
      <c r="AZ14" s="146"/>
    </row>
    <row r="15" spans="1:52" ht="78" customHeight="1">
      <c r="A15" s="470" t="s">
        <v>334</v>
      </c>
      <c r="B15" s="1494" t="str">
        <f>Basic!B1</f>
        <v>Package DC-C&amp;ME for Construction &amp; Interiors of Green Field Data Centre Building including Mechanical &amp; Electrical Works under Establishment of Pilot Data Centre at POWERGRID Manesar substation</v>
      </c>
      <c r="C15" s="1494"/>
      <c r="D15" s="1494"/>
      <c r="E15" s="1494"/>
      <c r="F15" s="1494"/>
      <c r="G15" s="72"/>
      <c r="H15" s="72"/>
      <c r="AB15" s="232"/>
      <c r="AC15" s="233"/>
      <c r="AE15" s="229">
        <v>15</v>
      </c>
      <c r="AF15" s="201" t="s">
        <v>325</v>
      </c>
      <c r="AG15" s="230">
        <v>15</v>
      </c>
      <c r="AH15" s="230" t="s">
        <v>293</v>
      </c>
      <c r="AI15" s="231"/>
      <c r="AJ15" s="231"/>
      <c r="AK15" s="231"/>
      <c r="AL15" s="231"/>
      <c r="AQ15" s="146"/>
      <c r="AR15" s="146"/>
      <c r="AS15" s="146"/>
      <c r="AT15" s="146"/>
      <c r="AU15" s="146"/>
      <c r="AV15" s="146"/>
      <c r="AW15" s="146"/>
      <c r="AX15" s="146"/>
      <c r="AY15" s="146"/>
      <c r="AZ15" s="146"/>
    </row>
    <row r="16" spans="1:52" ht="30.75" customHeight="1">
      <c r="A16" s="30" t="s">
        <v>53</v>
      </c>
      <c r="C16" s="33"/>
      <c r="D16" s="33"/>
      <c r="E16" s="33"/>
      <c r="F16" s="33"/>
      <c r="G16" s="1489" t="s">
        <v>167</v>
      </c>
      <c r="H16" s="1489"/>
      <c r="AB16" s="232"/>
      <c r="AC16" s="233"/>
      <c r="AE16" s="229">
        <v>16</v>
      </c>
      <c r="AF16" s="201" t="s">
        <v>326</v>
      </c>
      <c r="AG16" s="230">
        <v>16</v>
      </c>
      <c r="AH16" s="230" t="s">
        <v>293</v>
      </c>
      <c r="AI16" s="231"/>
      <c r="AJ16" s="231"/>
      <c r="AK16" s="231"/>
      <c r="AL16" s="231"/>
      <c r="AQ16" s="146"/>
      <c r="AR16" s="146"/>
      <c r="AS16" s="146"/>
      <c r="AT16" s="146"/>
      <c r="AU16" s="146"/>
      <c r="AV16" s="146"/>
      <c r="AW16" s="146"/>
      <c r="AX16" s="146"/>
      <c r="AY16" s="146"/>
      <c r="AZ16" s="146"/>
    </row>
    <row r="17" spans="1:52" s="25" customFormat="1" ht="166.5" customHeight="1">
      <c r="A17" s="82">
        <v>1</v>
      </c>
      <c r="B17" s="1484"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84"/>
      <c r="D17" s="1484"/>
      <c r="E17" s="1484"/>
      <c r="F17" s="1484"/>
      <c r="G17" s="341"/>
      <c r="H17" s="342" t="s">
        <v>476</v>
      </c>
      <c r="I17" s="197"/>
      <c r="J17" s="56"/>
      <c r="K17" s="227"/>
      <c r="L17" s="227"/>
      <c r="M17" s="227"/>
      <c r="N17" s="227"/>
      <c r="O17" s="227"/>
      <c r="P17" s="227"/>
      <c r="Q17" s="227"/>
      <c r="R17" s="227"/>
      <c r="S17" s="227"/>
      <c r="T17" s="227"/>
      <c r="U17" s="227"/>
      <c r="V17" s="227"/>
      <c r="W17" s="227"/>
      <c r="X17" s="227"/>
      <c r="Y17" s="227"/>
      <c r="Z17" s="61"/>
      <c r="AA17" s="61"/>
      <c r="AB17" s="235" t="s">
        <v>335</v>
      </c>
      <c r="AC17" s="59"/>
      <c r="AD17" s="236"/>
      <c r="AE17" s="229">
        <v>17</v>
      </c>
      <c r="AF17" s="56" t="s">
        <v>327</v>
      </c>
      <c r="AG17" s="230">
        <v>17</v>
      </c>
      <c r="AH17" s="230" t="s">
        <v>293</v>
      </c>
      <c r="AI17" s="231"/>
      <c r="AJ17" s="231"/>
      <c r="AK17" s="231"/>
      <c r="AL17" s="231"/>
      <c r="AM17" s="56"/>
      <c r="AN17" s="56"/>
      <c r="AO17" s="56"/>
      <c r="AP17" s="56"/>
      <c r="AQ17" s="144"/>
      <c r="AR17" s="144"/>
      <c r="AS17" s="144"/>
      <c r="AT17" s="144"/>
      <c r="AU17" s="144"/>
      <c r="AV17" s="144"/>
      <c r="AW17" s="144"/>
      <c r="AX17" s="144"/>
      <c r="AY17" s="144"/>
      <c r="AZ17" s="144"/>
    </row>
    <row r="18" spans="1:52" s="25" customFormat="1" ht="35.25" customHeight="1">
      <c r="A18" s="82">
        <v>1.1000000000000001</v>
      </c>
      <c r="B18" s="1507" t="s">
        <v>559</v>
      </c>
      <c r="C18" s="1507"/>
      <c r="D18" s="1507"/>
      <c r="E18" s="1507"/>
      <c r="F18" s="1507"/>
      <c r="G18" s="473"/>
      <c r="H18" s="474"/>
      <c r="I18" s="197"/>
      <c r="J18" s="56"/>
      <c r="K18" s="227"/>
      <c r="L18" s="227"/>
      <c r="M18" s="227"/>
      <c r="N18" s="227"/>
      <c r="O18" s="227"/>
      <c r="P18" s="227"/>
      <c r="Q18" s="227"/>
      <c r="R18" s="227"/>
      <c r="S18" s="227"/>
      <c r="T18" s="227"/>
      <c r="U18" s="227"/>
      <c r="V18" s="227"/>
      <c r="W18" s="227"/>
      <c r="X18" s="227"/>
      <c r="Y18" s="227"/>
      <c r="Z18" s="61"/>
      <c r="AA18" s="61"/>
      <c r="AB18" s="235"/>
      <c r="AC18" s="59"/>
      <c r="AD18" s="236"/>
      <c r="AE18" s="229"/>
      <c r="AF18" s="56"/>
      <c r="AG18" s="230"/>
      <c r="AH18" s="230"/>
      <c r="AI18" s="231"/>
      <c r="AJ18" s="231"/>
      <c r="AK18" s="231"/>
      <c r="AL18" s="231"/>
      <c r="AM18" s="56"/>
      <c r="AN18" s="56"/>
      <c r="AO18" s="56"/>
      <c r="AP18" s="56"/>
      <c r="AQ18" s="144"/>
      <c r="AR18" s="144"/>
      <c r="AS18" s="144"/>
      <c r="AT18" s="144"/>
      <c r="AU18" s="144"/>
      <c r="AV18" s="144"/>
      <c r="AW18" s="144"/>
      <c r="AX18" s="144"/>
      <c r="AY18" s="144"/>
      <c r="AZ18" s="144"/>
    </row>
    <row r="19" spans="1:52" ht="21" customHeight="1">
      <c r="A19" s="82">
        <v>2</v>
      </c>
      <c r="B19" s="83" t="s">
        <v>54</v>
      </c>
      <c r="C19" s="33"/>
      <c r="D19" s="33"/>
      <c r="E19" s="33"/>
      <c r="F19" s="33"/>
      <c r="G19" s="72"/>
      <c r="H19" s="72"/>
      <c r="AB19" s="232"/>
      <c r="AC19" s="233" t="s">
        <v>336</v>
      </c>
      <c r="AE19" s="229">
        <v>18</v>
      </c>
      <c r="AF19" s="201" t="s">
        <v>328</v>
      </c>
      <c r="AG19" s="230">
        <v>18</v>
      </c>
      <c r="AH19" s="230" t="s">
        <v>293</v>
      </c>
      <c r="AI19" s="231"/>
      <c r="AJ19" s="231"/>
      <c r="AK19" s="231"/>
      <c r="AL19" s="231"/>
      <c r="AQ19" s="146"/>
      <c r="AR19" s="146"/>
      <c r="AS19" s="146"/>
      <c r="AT19" s="146"/>
      <c r="AU19" s="146"/>
      <c r="AV19" s="146"/>
      <c r="AW19" s="146"/>
      <c r="AX19" s="146"/>
      <c r="AY19" s="146"/>
      <c r="AZ19" s="146"/>
    </row>
    <row r="20" spans="1:52" s="25" customFormat="1" ht="53.25" customHeight="1">
      <c r="A20" s="30"/>
      <c r="B20" s="1185" t="s">
        <v>56</v>
      </c>
      <c r="C20" s="1185"/>
      <c r="D20" s="1185"/>
      <c r="E20" s="1185"/>
      <c r="F20" s="1185"/>
      <c r="G20" s="1491" t="s">
        <v>949</v>
      </c>
      <c r="H20" s="1492"/>
      <c r="I20" s="1492"/>
      <c r="J20" s="1493"/>
      <c r="K20" s="227"/>
      <c r="L20" s="227"/>
      <c r="M20" s="227"/>
      <c r="N20" s="227"/>
      <c r="O20" s="227"/>
      <c r="P20" s="227"/>
      <c r="Q20" s="227"/>
      <c r="R20" s="227"/>
      <c r="S20" s="227"/>
      <c r="T20" s="227"/>
      <c r="U20" s="227"/>
      <c r="V20" s="227"/>
      <c r="W20" s="227"/>
      <c r="X20" s="227"/>
      <c r="Y20" s="227"/>
      <c r="Z20" s="227"/>
      <c r="AA20" s="56"/>
      <c r="AB20" s="232"/>
      <c r="AC20" s="233" t="s">
        <v>337</v>
      </c>
      <c r="AD20" s="229"/>
      <c r="AE20" s="229">
        <v>19</v>
      </c>
      <c r="AF20" s="56" t="s">
        <v>329</v>
      </c>
      <c r="AG20" s="230">
        <v>19</v>
      </c>
      <c r="AH20" s="230" t="s">
        <v>293</v>
      </c>
      <c r="AI20" s="237"/>
      <c r="AJ20" s="237"/>
      <c r="AK20" s="237"/>
      <c r="AL20" s="237"/>
      <c r="AM20" s="56"/>
      <c r="AN20" s="56"/>
      <c r="AO20" s="56"/>
      <c r="AP20" s="56"/>
      <c r="AQ20" s="144"/>
      <c r="AR20" s="144"/>
      <c r="AS20" s="144"/>
      <c r="AT20" s="144"/>
      <c r="AU20" s="144"/>
      <c r="AV20" s="144"/>
      <c r="AW20" s="144"/>
      <c r="AX20" s="144"/>
      <c r="AY20" s="144"/>
      <c r="AZ20" s="144"/>
    </row>
    <row r="21" spans="1:52" s="25" customFormat="1">
      <c r="A21" s="30"/>
      <c r="B21" s="1299" t="str">
        <f>"(a) Attachment 1(" &amp; Basic!$B$2 &amp; ") :"</f>
        <v>(a) Attachment 1(Package DC-C&amp;ME ) :</v>
      </c>
      <c r="C21" s="1299"/>
      <c r="D21" s="1496" t="s">
        <v>341</v>
      </c>
      <c r="E21" s="1496"/>
      <c r="F21" s="1496"/>
      <c r="G21" s="823"/>
      <c r="H21" s="824"/>
      <c r="I21" s="825"/>
      <c r="J21" s="825"/>
      <c r="K21" s="238"/>
      <c r="L21" s="238"/>
      <c r="M21" s="283"/>
      <c r="N21" s="238"/>
      <c r="O21" s="238"/>
      <c r="P21" s="238"/>
      <c r="Q21" s="238"/>
      <c r="R21" s="238"/>
      <c r="S21" s="238"/>
      <c r="T21" s="238"/>
      <c r="U21" s="238"/>
      <c r="V21" s="238"/>
      <c r="W21" s="238"/>
      <c r="X21" s="238"/>
      <c r="Y21" s="238"/>
      <c r="Z21" s="227"/>
      <c r="AA21" s="56"/>
      <c r="AB21" s="232"/>
      <c r="AC21" s="233" t="s">
        <v>338</v>
      </c>
      <c r="AD21" s="239" t="str">
        <f>IF(ISERROR(LOOKUP(J21,AE1:AE21,AF1:AF21)), "Zero", LOOKUP(J21,AE1:AE21,AF1:AF21))</f>
        <v>Zero</v>
      </c>
      <c r="AE21" s="229">
        <v>20</v>
      </c>
      <c r="AF21" s="56" t="s">
        <v>330</v>
      </c>
      <c r="AG21" s="230">
        <v>20</v>
      </c>
      <c r="AH21" s="230" t="s">
        <v>293</v>
      </c>
      <c r="AI21" s="231"/>
      <c r="AJ21" s="231"/>
      <c r="AK21" s="231"/>
      <c r="AL21" s="231"/>
      <c r="AM21" s="56"/>
      <c r="AN21" s="56"/>
      <c r="AO21" s="56"/>
      <c r="AP21" s="56"/>
      <c r="AQ21" s="144"/>
      <c r="AR21" s="144"/>
      <c r="AS21" s="144"/>
      <c r="AT21" s="144"/>
      <c r="AU21" s="144"/>
      <c r="AV21" s="144"/>
      <c r="AW21" s="144"/>
      <c r="AX21" s="144"/>
      <c r="AY21" s="144"/>
      <c r="AZ21" s="144"/>
    </row>
    <row r="22" spans="1:52" s="25" customFormat="1">
      <c r="A22" s="30"/>
      <c r="B22" s="738"/>
      <c r="C22" s="738"/>
      <c r="D22" s="1496"/>
      <c r="E22" s="1496"/>
      <c r="F22" s="1496"/>
      <c r="G22" s="738"/>
      <c r="H22" s="738"/>
      <c r="I22" s="738"/>
      <c r="J22" s="738"/>
      <c r="K22" s="238"/>
      <c r="L22" s="238"/>
      <c r="M22" s="283"/>
      <c r="N22" s="238"/>
      <c r="O22" s="238"/>
      <c r="P22" s="238"/>
      <c r="Q22" s="238"/>
      <c r="R22" s="238"/>
      <c r="S22" s="238"/>
      <c r="T22" s="238"/>
      <c r="U22" s="238"/>
      <c r="V22" s="238"/>
      <c r="W22" s="238"/>
      <c r="X22" s="238"/>
      <c r="Y22" s="238"/>
      <c r="Z22" s="227"/>
      <c r="AA22" s="56"/>
      <c r="AB22" s="232"/>
      <c r="AC22" s="233"/>
      <c r="AD22" s="239"/>
      <c r="AE22" s="229"/>
      <c r="AF22" s="56"/>
      <c r="AG22" s="230"/>
      <c r="AH22" s="230"/>
      <c r="AI22" s="231"/>
      <c r="AJ22" s="231"/>
      <c r="AK22" s="231"/>
      <c r="AL22" s="231"/>
      <c r="AM22" s="56"/>
      <c r="AN22" s="56"/>
      <c r="AO22" s="56"/>
      <c r="AP22" s="56"/>
      <c r="AQ22" s="144"/>
      <c r="AR22" s="144"/>
      <c r="AS22" s="144"/>
      <c r="AT22" s="144"/>
      <c r="AU22" s="144"/>
      <c r="AV22" s="144"/>
      <c r="AW22" s="144"/>
      <c r="AX22" s="144"/>
      <c r="AY22" s="144"/>
      <c r="AZ22" s="144"/>
    </row>
    <row r="23" spans="1:52" s="25" customFormat="1">
      <c r="A23" s="30"/>
      <c r="B23" s="611"/>
      <c r="C23" s="611"/>
      <c r="D23" s="1496"/>
      <c r="E23" s="1496"/>
      <c r="F23" s="1496"/>
      <c r="G23" s="1490" t="str">
        <f>IF(J21 &lt; 250, "Please note that if bid validity is less than 250 days, your bid may be rejected", "")</f>
        <v>Please note that if bid validity is less than 250 days, your bid may be rejected</v>
      </c>
      <c r="H23" s="1490"/>
      <c r="I23" s="1490"/>
      <c r="J23" s="1490"/>
      <c r="K23" s="238"/>
      <c r="L23" s="238"/>
      <c r="M23" s="283"/>
      <c r="N23" s="238"/>
      <c r="O23" s="238"/>
      <c r="P23" s="238"/>
      <c r="Q23" s="238"/>
      <c r="R23" s="238"/>
      <c r="S23" s="238"/>
      <c r="T23" s="238"/>
      <c r="U23" s="238"/>
      <c r="V23" s="238"/>
      <c r="W23" s="238"/>
      <c r="X23" s="238"/>
      <c r="Y23" s="238"/>
      <c r="Z23" s="227"/>
      <c r="AA23" s="56"/>
      <c r="AB23" s="232"/>
      <c r="AC23" s="233"/>
      <c r="AD23" s="239"/>
      <c r="AE23" s="229"/>
      <c r="AF23" s="56"/>
      <c r="AG23" s="230"/>
      <c r="AH23" s="230"/>
      <c r="AI23" s="231"/>
      <c r="AJ23" s="231"/>
      <c r="AK23" s="231"/>
      <c r="AL23" s="231"/>
      <c r="AM23" s="56"/>
      <c r="AN23" s="56"/>
      <c r="AO23" s="56"/>
      <c r="AP23" s="56"/>
      <c r="AQ23" s="144"/>
      <c r="AR23" s="144"/>
      <c r="AS23" s="144"/>
      <c r="AT23" s="144"/>
      <c r="AU23" s="144"/>
      <c r="AV23" s="144"/>
      <c r="AW23" s="144"/>
      <c r="AX23" s="144"/>
      <c r="AY23" s="144"/>
      <c r="AZ23" s="144"/>
    </row>
    <row r="24" spans="1:52" s="25" customFormat="1" ht="74.25" customHeight="1">
      <c r="A24" s="30"/>
      <c r="B24" s="1299" t="str">
        <f>"(b) Attachment 2(" &amp; Basic!$B$2 &amp; ") :"</f>
        <v>(b) Attachment 2(Package DC-C&amp;ME ) :</v>
      </c>
      <c r="C24" s="1299"/>
      <c r="D24" s="1485" t="s">
        <v>57</v>
      </c>
      <c r="E24" s="1485"/>
      <c r="F24" s="1485"/>
      <c r="K24" s="227"/>
      <c r="L24" s="227"/>
      <c r="M24" s="227"/>
      <c r="N24" s="227"/>
      <c r="O24" s="227"/>
      <c r="P24" s="227"/>
      <c r="Q24" s="227"/>
      <c r="R24" s="227"/>
      <c r="S24" s="227"/>
      <c r="T24" s="227"/>
      <c r="U24" s="227"/>
      <c r="V24" s="227"/>
      <c r="W24" s="227"/>
      <c r="X24" s="227"/>
      <c r="Y24" s="227"/>
      <c r="Z24" s="227"/>
      <c r="AA24" s="56"/>
      <c r="AB24" s="232"/>
      <c r="AC24" s="233" t="s">
        <v>339</v>
      </c>
      <c r="AD24" s="239" t="str">
        <f>IF(J21 &gt; 9, "("&amp;J21&amp;")", "(0"&amp;J21&amp;")")</f>
        <v>(0)</v>
      </c>
      <c r="AE24" s="229"/>
      <c r="AF24" s="56"/>
      <c r="AG24" s="230">
        <v>21</v>
      </c>
      <c r="AH24" s="230" t="s">
        <v>112</v>
      </c>
      <c r="AI24" s="231"/>
      <c r="AJ24" s="231"/>
      <c r="AK24" s="231"/>
      <c r="AL24" s="231"/>
      <c r="AM24" s="56"/>
      <c r="AN24" s="56"/>
      <c r="AO24" s="56"/>
      <c r="AP24" s="56"/>
      <c r="AQ24" s="144"/>
      <c r="AR24" s="144"/>
      <c r="AS24" s="144"/>
      <c r="AT24" s="144"/>
      <c r="AU24" s="144"/>
      <c r="AV24" s="144"/>
      <c r="AW24" s="144"/>
      <c r="AX24" s="144"/>
      <c r="AY24" s="144"/>
      <c r="AZ24" s="144"/>
    </row>
    <row r="25" spans="1:52" s="25" customFormat="1" ht="14.25" customHeight="1">
      <c r="A25" s="30"/>
      <c r="B25" s="611"/>
      <c r="C25" s="611"/>
      <c r="D25" s="1487"/>
      <c r="E25" s="1487"/>
      <c r="F25" s="1487"/>
      <c r="K25" s="227"/>
      <c r="L25" s="227"/>
      <c r="M25" s="227"/>
      <c r="N25" s="227"/>
      <c r="O25" s="227"/>
      <c r="P25" s="227"/>
      <c r="Q25" s="227"/>
      <c r="R25" s="227"/>
      <c r="S25" s="227"/>
      <c r="T25" s="227"/>
      <c r="U25" s="227"/>
      <c r="V25" s="227"/>
      <c r="W25" s="227"/>
      <c r="X25" s="227"/>
      <c r="Y25" s="227"/>
      <c r="Z25" s="227"/>
      <c r="AA25" s="56"/>
      <c r="AB25" s="232"/>
      <c r="AC25" s="233"/>
      <c r="AD25" s="239"/>
      <c r="AE25" s="229"/>
      <c r="AF25" s="56"/>
      <c r="AG25" s="230"/>
      <c r="AH25" s="230"/>
      <c r="AI25" s="231"/>
      <c r="AJ25" s="231"/>
      <c r="AK25" s="231"/>
      <c r="AL25" s="231"/>
      <c r="AM25" s="56"/>
      <c r="AN25" s="56"/>
      <c r="AO25" s="56"/>
      <c r="AP25" s="56"/>
      <c r="AQ25" s="144"/>
      <c r="AR25" s="144"/>
      <c r="AS25" s="144"/>
      <c r="AT25" s="144"/>
      <c r="AU25" s="144"/>
      <c r="AV25" s="144"/>
      <c r="AW25" s="144"/>
      <c r="AX25" s="144"/>
      <c r="AY25" s="144"/>
      <c r="AZ25" s="144"/>
    </row>
    <row r="26" spans="1:52" s="25" customFormat="1" ht="24" hidden="1" customHeight="1">
      <c r="A26" s="30"/>
      <c r="B26" s="611"/>
      <c r="C26" s="611"/>
      <c r="D26" s="1488"/>
      <c r="E26" s="1488"/>
      <c r="F26" s="1488"/>
      <c r="K26" s="227"/>
      <c r="L26" s="227"/>
      <c r="M26" s="227"/>
      <c r="N26" s="227"/>
      <c r="O26" s="227"/>
      <c r="P26" s="227"/>
      <c r="Q26" s="227"/>
      <c r="R26" s="227"/>
      <c r="S26" s="227"/>
      <c r="T26" s="227"/>
      <c r="U26" s="227"/>
      <c r="V26" s="227"/>
      <c r="W26" s="227"/>
      <c r="X26" s="227"/>
      <c r="Y26" s="227"/>
      <c r="Z26" s="227"/>
      <c r="AA26" s="56"/>
      <c r="AB26" s="232"/>
      <c r="AC26" s="233"/>
      <c r="AD26" s="239"/>
      <c r="AE26" s="229"/>
      <c r="AF26" s="56"/>
      <c r="AG26" s="230"/>
      <c r="AH26" s="230"/>
      <c r="AI26" s="231"/>
      <c r="AJ26" s="231"/>
      <c r="AK26" s="231"/>
      <c r="AL26" s="231"/>
      <c r="AM26" s="56"/>
      <c r="AN26" s="56"/>
      <c r="AO26" s="56"/>
      <c r="AP26" s="56"/>
      <c r="AQ26" s="144"/>
      <c r="AR26" s="144"/>
      <c r="AS26" s="144"/>
      <c r="AT26" s="144"/>
      <c r="AU26" s="144"/>
      <c r="AV26" s="144"/>
      <c r="AW26" s="144"/>
      <c r="AX26" s="144"/>
      <c r="AY26" s="144"/>
      <c r="AZ26" s="144"/>
    </row>
    <row r="27" spans="1:52" s="25" customFormat="1" ht="80.25" customHeight="1">
      <c r="A27" s="30"/>
      <c r="B27" s="1299" t="str">
        <f>"(c) Attachment 3(" &amp; Basic!$B$2 &amp; ") :"</f>
        <v>(c) Attachment 3(Package DC-C&amp;ME ) :</v>
      </c>
      <c r="C27" s="1299"/>
      <c r="D27" s="1485" t="s">
        <v>700</v>
      </c>
      <c r="E27" s="1485"/>
      <c r="F27" s="1485"/>
      <c r="G27" s="84"/>
      <c r="H27" s="84"/>
      <c r="I27" s="56"/>
      <c r="J27" s="56"/>
      <c r="K27" s="227"/>
      <c r="L27" s="227"/>
      <c r="M27" s="227"/>
      <c r="N27" s="227"/>
      <c r="O27" s="227"/>
      <c r="P27" s="227"/>
      <c r="Q27" s="227"/>
      <c r="R27" s="227"/>
      <c r="S27" s="227"/>
      <c r="T27" s="227"/>
      <c r="U27" s="227"/>
      <c r="V27" s="227"/>
      <c r="W27" s="227"/>
      <c r="X27" s="227"/>
      <c r="Y27" s="227"/>
      <c r="Z27" s="227"/>
      <c r="AA27" s="35"/>
      <c r="AB27" s="232"/>
      <c r="AC27" s="233"/>
      <c r="AD27" s="229"/>
      <c r="AE27" s="229"/>
      <c r="AF27" s="56"/>
      <c r="AG27" s="230">
        <v>22</v>
      </c>
      <c r="AH27" s="230" t="s">
        <v>293</v>
      </c>
      <c r="AI27" s="231"/>
      <c r="AJ27" s="231"/>
      <c r="AK27" s="231"/>
      <c r="AL27" s="231"/>
      <c r="AM27" s="56"/>
      <c r="AN27" s="56"/>
      <c r="AO27" s="56"/>
      <c r="AP27" s="56"/>
      <c r="AQ27" s="144"/>
      <c r="AR27" s="144"/>
      <c r="AS27" s="144"/>
      <c r="AT27" s="144"/>
      <c r="AU27" s="144"/>
      <c r="AV27" s="144"/>
      <c r="AW27" s="144"/>
      <c r="AX27" s="144"/>
      <c r="AY27" s="144"/>
      <c r="AZ27" s="144"/>
    </row>
    <row r="28" spans="1:52" s="25" customFormat="1" ht="49.5" hidden="1" customHeight="1">
      <c r="A28" s="30"/>
      <c r="B28" s="345"/>
      <c r="C28" s="345"/>
      <c r="D28" s="1495" t="s">
        <v>165</v>
      </c>
      <c r="E28" s="1495"/>
      <c r="F28" s="1495"/>
      <c r="G28" s="186"/>
      <c r="H28" s="284" t="e">
        <f>#REF!</f>
        <v>#REF!</v>
      </c>
      <c r="I28" s="56"/>
      <c r="J28" s="64"/>
      <c r="K28" s="92"/>
      <c r="L28" s="92"/>
      <c r="M28" s="92"/>
      <c r="N28" s="92"/>
      <c r="O28" s="92"/>
      <c r="P28" s="92"/>
      <c r="Q28" s="92"/>
      <c r="R28" s="92"/>
      <c r="S28" s="92"/>
      <c r="T28" s="92"/>
      <c r="U28" s="92"/>
      <c r="V28" s="92"/>
      <c r="W28" s="92"/>
      <c r="X28" s="92"/>
      <c r="Y28" s="92"/>
      <c r="Z28" s="227"/>
      <c r="AA28" s="56"/>
      <c r="AB28" s="232"/>
      <c r="AC28" s="233" t="s">
        <v>340</v>
      </c>
      <c r="AD28" s="229"/>
      <c r="AE28" s="229"/>
      <c r="AF28" s="56"/>
      <c r="AG28" s="230">
        <v>23</v>
      </c>
      <c r="AH28" s="230" t="s">
        <v>293</v>
      </c>
      <c r="AI28" s="231"/>
      <c r="AJ28" s="231"/>
      <c r="AK28" s="231"/>
      <c r="AL28" s="231"/>
      <c r="AM28" s="56"/>
      <c r="AN28" s="56"/>
      <c r="AO28" s="56"/>
      <c r="AP28" s="56"/>
      <c r="AQ28" s="144"/>
      <c r="AR28" s="144"/>
      <c r="AS28" s="144"/>
      <c r="AT28" s="144"/>
      <c r="AU28" s="144"/>
      <c r="AV28" s="144"/>
      <c r="AW28" s="144"/>
      <c r="AX28" s="144"/>
      <c r="AY28" s="144"/>
      <c r="AZ28" s="144"/>
    </row>
    <row r="29" spans="1:52" s="25" customFormat="1" ht="48" hidden="1" customHeight="1">
      <c r="A29" s="30"/>
      <c r="B29" s="345"/>
      <c r="C29" s="345"/>
      <c r="D29" s="1495" t="s">
        <v>166</v>
      </c>
      <c r="E29" s="1495"/>
      <c r="F29" s="1495"/>
      <c r="G29" s="186">
        <v>0</v>
      </c>
      <c r="H29" s="284" t="e">
        <f>#REF!</f>
        <v>#REF!</v>
      </c>
      <c r="I29" s="56"/>
      <c r="J29" s="198"/>
      <c r="K29" s="199"/>
      <c r="L29" s="199"/>
      <c r="M29" s="199"/>
      <c r="N29" s="199"/>
      <c r="O29" s="199"/>
      <c r="P29" s="199"/>
      <c r="Q29" s="199"/>
      <c r="R29" s="199"/>
      <c r="S29" s="199"/>
      <c r="T29" s="199"/>
      <c r="U29" s="199"/>
      <c r="V29" s="199"/>
      <c r="W29" s="199"/>
      <c r="X29" s="199"/>
      <c r="Y29" s="199"/>
      <c r="Z29" s="199"/>
      <c r="AA29" s="198"/>
      <c r="AB29" s="232"/>
      <c r="AC29" s="233" t="s">
        <v>341</v>
      </c>
      <c r="AD29" s="229"/>
      <c r="AE29" s="229"/>
      <c r="AF29" s="56"/>
      <c r="AG29" s="230">
        <v>24</v>
      </c>
      <c r="AH29" s="230" t="s">
        <v>293</v>
      </c>
      <c r="AI29" s="231"/>
      <c r="AJ29" s="231"/>
      <c r="AK29" s="231"/>
      <c r="AL29" s="231"/>
      <c r="AM29" s="56"/>
      <c r="AN29" s="56"/>
      <c r="AO29" s="56"/>
      <c r="AP29" s="56"/>
      <c r="AQ29" s="144"/>
      <c r="AR29" s="144"/>
      <c r="AS29" s="144"/>
      <c r="AT29" s="144"/>
      <c r="AU29" s="144"/>
      <c r="AV29" s="144"/>
      <c r="AW29" s="144"/>
      <c r="AX29" s="144"/>
      <c r="AY29" s="144"/>
      <c r="AZ29" s="144"/>
    </row>
    <row r="30" spans="1:52" ht="168" customHeight="1">
      <c r="B30" s="1299" t="str">
        <f>"(d) Attachment 4(" &amp; Basic!$B$2 &amp; ") :"</f>
        <v>(d) Attachment 4(Package DC-C&amp;ME ) :</v>
      </c>
      <c r="C30" s="1299"/>
      <c r="D30" s="1485" t="s">
        <v>306</v>
      </c>
      <c r="E30" s="1485"/>
      <c r="F30" s="1485"/>
      <c r="G30" s="169"/>
      <c r="H30" s="84"/>
      <c r="AB30" s="232"/>
      <c r="AC30" s="233"/>
      <c r="AG30" s="230">
        <v>25</v>
      </c>
      <c r="AH30" s="230" t="s">
        <v>293</v>
      </c>
      <c r="AI30" s="231"/>
      <c r="AJ30" s="231"/>
      <c r="AK30" s="231"/>
      <c r="AL30" s="231"/>
      <c r="AQ30" s="146"/>
      <c r="AR30" s="146"/>
      <c r="AS30" s="146"/>
      <c r="AT30" s="146"/>
      <c r="AU30" s="146"/>
      <c r="AV30" s="146"/>
      <c r="AW30" s="146"/>
      <c r="AX30" s="146"/>
      <c r="AY30" s="146"/>
      <c r="AZ30" s="146"/>
    </row>
    <row r="31" spans="1:52" ht="69" customHeight="1">
      <c r="B31" s="1299" t="str">
        <f>"(e) Attachment 5(" &amp; Basic!$B$2 &amp; ") :"</f>
        <v>(e) Attachment 5(Package DC-C&amp;ME ) :</v>
      </c>
      <c r="C31" s="1299"/>
      <c r="D31" s="1485" t="s">
        <v>58</v>
      </c>
      <c r="E31" s="1485"/>
      <c r="F31" s="1485"/>
      <c r="G31" s="84"/>
      <c r="H31" s="84"/>
      <c r="AB31" s="232"/>
      <c r="AC31" s="233"/>
      <c r="AG31" s="230">
        <v>26</v>
      </c>
      <c r="AH31" s="230" t="s">
        <v>293</v>
      </c>
      <c r="AI31" s="231"/>
      <c r="AJ31" s="231"/>
      <c r="AK31" s="231"/>
      <c r="AL31" s="231"/>
      <c r="AQ31" s="146"/>
      <c r="AR31" s="146"/>
      <c r="AS31" s="146"/>
      <c r="AT31" s="146"/>
      <c r="AU31" s="146"/>
      <c r="AV31" s="146"/>
      <c r="AW31" s="146"/>
      <c r="AX31" s="146"/>
      <c r="AY31" s="146"/>
      <c r="AZ31" s="146"/>
    </row>
    <row r="32" spans="1:52" ht="42" customHeight="1">
      <c r="B32" s="1299" t="str">
        <f>"(f) Attachment 5A(" &amp; Basic!$B$2 &amp; ") :"</f>
        <v>(f) Attachment 5A(Package DC-C&amp;ME ) :</v>
      </c>
      <c r="C32" s="1299"/>
      <c r="D32" s="1485" t="s">
        <v>686</v>
      </c>
      <c r="E32" s="1485"/>
      <c r="F32" s="1485"/>
      <c r="G32" s="84"/>
      <c r="H32" s="84"/>
      <c r="AB32" s="232"/>
      <c r="AC32" s="233"/>
      <c r="AG32" s="230">
        <v>26</v>
      </c>
      <c r="AH32" s="230" t="s">
        <v>293</v>
      </c>
      <c r="AI32" s="231"/>
      <c r="AJ32" s="231"/>
      <c r="AK32" s="231"/>
      <c r="AL32" s="231"/>
      <c r="AQ32" s="146"/>
      <c r="AR32" s="146"/>
      <c r="AS32" s="146"/>
      <c r="AT32" s="146"/>
      <c r="AU32" s="146"/>
      <c r="AV32" s="146"/>
      <c r="AW32" s="146"/>
      <c r="AX32" s="146"/>
      <c r="AY32" s="146"/>
      <c r="AZ32" s="146"/>
    </row>
    <row r="33" spans="1:52" s="25" customFormat="1" ht="97.5" customHeight="1">
      <c r="A33" s="30"/>
      <c r="B33" s="1299" t="str">
        <f>"(g) Attachment 6(" &amp; Basic!$B$2 &amp; ") :"</f>
        <v>(g) Attachment 6(Package DC-C&amp;ME ) :</v>
      </c>
      <c r="C33" s="1299"/>
      <c r="D33" s="1485" t="s">
        <v>59</v>
      </c>
      <c r="E33" s="1485"/>
      <c r="F33" s="1485"/>
      <c r="G33" s="84"/>
      <c r="H33" s="84"/>
      <c r="I33" s="56"/>
      <c r="J33" s="56"/>
      <c r="K33" s="227"/>
      <c r="L33" s="227"/>
      <c r="M33" s="227"/>
      <c r="N33" s="227"/>
      <c r="O33" s="227"/>
      <c r="P33" s="227"/>
      <c r="Q33" s="227"/>
      <c r="R33" s="227"/>
      <c r="S33" s="227"/>
      <c r="T33" s="227"/>
      <c r="U33" s="227"/>
      <c r="V33" s="227"/>
      <c r="W33" s="227"/>
      <c r="X33" s="227"/>
      <c r="Y33" s="227"/>
      <c r="Z33" s="227"/>
      <c r="AA33" s="56"/>
      <c r="AB33" s="232"/>
      <c r="AC33" s="233"/>
      <c r="AD33" s="229"/>
      <c r="AE33" s="229"/>
      <c r="AF33" s="56"/>
      <c r="AG33" s="230">
        <v>27</v>
      </c>
      <c r="AH33" s="230" t="s">
        <v>293</v>
      </c>
      <c r="AI33" s="231"/>
      <c r="AJ33" s="231"/>
      <c r="AK33" s="231"/>
      <c r="AL33" s="231"/>
      <c r="AM33" s="56"/>
      <c r="AN33" s="56"/>
      <c r="AO33" s="56"/>
      <c r="AP33" s="56"/>
      <c r="AQ33" s="144"/>
      <c r="AR33" s="144"/>
      <c r="AS33" s="144"/>
      <c r="AT33" s="144"/>
      <c r="AU33" s="144"/>
      <c r="AV33" s="144"/>
      <c r="AW33" s="144"/>
      <c r="AX33" s="144"/>
      <c r="AY33" s="144"/>
      <c r="AZ33" s="144"/>
    </row>
    <row r="34" spans="1:52" s="25" customFormat="1" ht="57" customHeight="1">
      <c r="A34" s="30"/>
      <c r="B34" s="1299" t="str">
        <f>"(h) Attachment 7(" &amp; Basic!$B$2 &amp; ") :"</f>
        <v>(h) Attachment 7(Package DC-C&amp;ME ) :</v>
      </c>
      <c r="C34" s="1299"/>
      <c r="D34" s="1485" t="s">
        <v>469</v>
      </c>
      <c r="E34" s="1485"/>
      <c r="F34" s="1485"/>
      <c r="G34" s="85"/>
      <c r="H34" s="85"/>
      <c r="I34" s="56"/>
      <c r="J34" s="56"/>
      <c r="K34" s="227"/>
      <c r="L34" s="227"/>
      <c r="M34" s="227"/>
      <c r="N34" s="227"/>
      <c r="O34" s="227"/>
      <c r="P34" s="227"/>
      <c r="Q34" s="227"/>
      <c r="R34" s="227"/>
      <c r="S34" s="227"/>
      <c r="T34" s="227"/>
      <c r="U34" s="227"/>
      <c r="V34" s="227"/>
      <c r="W34" s="227"/>
      <c r="X34" s="227"/>
      <c r="Y34" s="227"/>
      <c r="Z34" s="227"/>
      <c r="AA34" s="56"/>
      <c r="AB34" s="232"/>
      <c r="AC34" s="233"/>
      <c r="AD34" s="229"/>
      <c r="AE34" s="229"/>
      <c r="AF34" s="56"/>
      <c r="AG34" s="230">
        <v>28</v>
      </c>
      <c r="AH34" s="230" t="s">
        <v>293</v>
      </c>
      <c r="AI34" s="231"/>
      <c r="AJ34" s="231"/>
      <c r="AK34" s="231"/>
      <c r="AL34" s="231"/>
      <c r="AM34" s="56"/>
      <c r="AN34" s="56"/>
      <c r="AO34" s="56"/>
      <c r="AP34" s="56"/>
      <c r="AQ34" s="144"/>
      <c r="AR34" s="144"/>
      <c r="AS34" s="144"/>
      <c r="AT34" s="144"/>
      <c r="AU34" s="144"/>
      <c r="AV34" s="144"/>
      <c r="AW34" s="144"/>
      <c r="AX34" s="144"/>
      <c r="AY34" s="144"/>
      <c r="AZ34" s="144"/>
    </row>
    <row r="35" spans="1:52" s="25" customFormat="1" ht="44.25" customHeight="1">
      <c r="A35" s="30"/>
      <c r="B35" s="1299" t="str">
        <f>"(i) Attachment 8(" &amp; Basic!$B$2 &amp; ") :"</f>
        <v>(i) Attachment 8(Package DC-C&amp;ME ) :</v>
      </c>
      <c r="C35" s="1299"/>
      <c r="D35" s="1485" t="s">
        <v>307</v>
      </c>
      <c r="E35" s="1485"/>
      <c r="F35" s="1485"/>
      <c r="G35" s="84"/>
      <c r="H35" s="84"/>
      <c r="I35" s="56"/>
      <c r="J35" s="56"/>
      <c r="K35" s="227"/>
      <c r="L35" s="227"/>
      <c r="M35" s="227"/>
      <c r="N35" s="227"/>
      <c r="O35" s="227"/>
      <c r="P35" s="227"/>
      <c r="Q35" s="227"/>
      <c r="R35" s="227"/>
      <c r="S35" s="227"/>
      <c r="T35" s="227"/>
      <c r="U35" s="227"/>
      <c r="V35" s="227"/>
      <c r="W35" s="227"/>
      <c r="X35" s="227"/>
      <c r="Y35" s="227"/>
      <c r="Z35" s="227"/>
      <c r="AA35" s="56"/>
      <c r="AB35" s="232"/>
      <c r="AC35" s="233"/>
      <c r="AD35" s="229"/>
      <c r="AE35" s="229"/>
      <c r="AF35" s="56"/>
      <c r="AG35" s="230">
        <v>29</v>
      </c>
      <c r="AH35" s="230" t="s">
        <v>293</v>
      </c>
      <c r="AI35" s="231"/>
      <c r="AJ35" s="231"/>
      <c r="AK35" s="231"/>
      <c r="AL35" s="231"/>
      <c r="AM35" s="56"/>
      <c r="AN35" s="56"/>
      <c r="AO35" s="56"/>
      <c r="AP35" s="56"/>
      <c r="AQ35" s="144"/>
      <c r="AR35" s="144"/>
      <c r="AS35" s="144"/>
      <c r="AT35" s="144"/>
      <c r="AU35" s="144"/>
      <c r="AV35" s="144"/>
      <c r="AW35" s="144"/>
      <c r="AX35" s="144"/>
      <c r="AY35" s="144"/>
      <c r="AZ35" s="144"/>
    </row>
    <row r="36" spans="1:52" s="25" customFormat="1" ht="45" customHeight="1">
      <c r="A36" s="30"/>
      <c r="B36" s="1299" t="str">
        <f>"(j) Attachment 9(" &amp; Basic!$B$2 &amp; ") :"</f>
        <v>(j) Attachment 9(Package DC-C&amp;ME ) :</v>
      </c>
      <c r="C36" s="1299"/>
      <c r="D36" s="1485" t="s">
        <v>60</v>
      </c>
      <c r="E36" s="1485"/>
      <c r="F36" s="1485"/>
      <c r="G36" s="84"/>
      <c r="H36" s="84"/>
      <c r="I36" s="56"/>
      <c r="J36" s="56"/>
      <c r="K36" s="227"/>
      <c r="L36" s="227"/>
      <c r="M36" s="227"/>
      <c r="N36" s="227"/>
      <c r="O36" s="227"/>
      <c r="P36" s="227"/>
      <c r="Q36" s="227"/>
      <c r="R36" s="227"/>
      <c r="S36" s="227"/>
      <c r="T36" s="227"/>
      <c r="U36" s="227"/>
      <c r="V36" s="227"/>
      <c r="W36" s="227"/>
      <c r="X36" s="227"/>
      <c r="Y36" s="227"/>
      <c r="Z36" s="227"/>
      <c r="AA36" s="56"/>
      <c r="AB36" s="232"/>
      <c r="AC36" s="233"/>
      <c r="AD36" s="229"/>
      <c r="AE36" s="229"/>
      <c r="AF36" s="56"/>
      <c r="AG36" s="230">
        <v>30</v>
      </c>
      <c r="AH36" s="230" t="s">
        <v>293</v>
      </c>
      <c r="AI36" s="231"/>
      <c r="AJ36" s="231"/>
      <c r="AK36" s="231"/>
      <c r="AL36" s="231"/>
      <c r="AM36" s="56"/>
      <c r="AN36" s="56"/>
      <c r="AO36" s="56"/>
      <c r="AP36" s="56"/>
      <c r="AQ36" s="144"/>
      <c r="AR36" s="144"/>
      <c r="AS36" s="144"/>
      <c r="AT36" s="144"/>
      <c r="AU36" s="144"/>
      <c r="AV36" s="144"/>
      <c r="AW36" s="144"/>
      <c r="AX36" s="144"/>
      <c r="AY36" s="144"/>
      <c r="AZ36" s="144"/>
    </row>
    <row r="37" spans="1:52" s="25" customFormat="1" ht="45.75" customHeight="1">
      <c r="A37" s="30"/>
      <c r="B37" s="1299" t="str">
        <f>"(k) Attachment 10(" &amp; Basic!$B$2 &amp; ") :"</f>
        <v>(k) Attachment 10(Package DC-C&amp;ME ) :</v>
      </c>
      <c r="C37" s="1299"/>
      <c r="D37" s="1485" t="s">
        <v>61</v>
      </c>
      <c r="E37" s="1485"/>
      <c r="F37" s="1485"/>
      <c r="G37" s="84"/>
      <c r="H37" s="84"/>
      <c r="I37" s="56"/>
      <c r="J37" s="56"/>
      <c r="K37" s="227"/>
      <c r="L37" s="227"/>
      <c r="M37" s="227"/>
      <c r="N37" s="227"/>
      <c r="O37" s="227"/>
      <c r="P37" s="227"/>
      <c r="Q37" s="227"/>
      <c r="R37" s="227"/>
      <c r="S37" s="227"/>
      <c r="T37" s="227"/>
      <c r="U37" s="227"/>
      <c r="V37" s="227"/>
      <c r="W37" s="227"/>
      <c r="X37" s="227"/>
      <c r="Y37" s="227"/>
      <c r="Z37" s="227"/>
      <c r="AA37" s="56"/>
      <c r="AB37" s="232"/>
      <c r="AC37" s="233"/>
      <c r="AD37" s="229"/>
      <c r="AE37" s="229"/>
      <c r="AF37" s="56"/>
      <c r="AG37" s="230">
        <v>31</v>
      </c>
      <c r="AH37" s="230" t="s">
        <v>112</v>
      </c>
      <c r="AI37" s="231"/>
      <c r="AJ37" s="231"/>
      <c r="AK37" s="231"/>
      <c r="AL37" s="231"/>
      <c r="AM37" s="56"/>
      <c r="AN37" s="56"/>
      <c r="AO37" s="56"/>
      <c r="AP37" s="56"/>
      <c r="AQ37" s="144"/>
      <c r="AR37" s="144"/>
      <c r="AS37" s="144"/>
      <c r="AT37" s="144"/>
      <c r="AU37" s="144"/>
      <c r="AV37" s="144"/>
      <c r="AW37" s="144"/>
      <c r="AX37" s="144"/>
      <c r="AY37" s="144"/>
      <c r="AZ37" s="144"/>
    </row>
    <row r="38" spans="1:52" s="25" customFormat="1" ht="40.5" customHeight="1">
      <c r="A38" s="30"/>
      <c r="B38" s="1299" t="str">
        <f>"(l) Attachment 11(" &amp; Basic!$B$2 &amp; ") :"</f>
        <v>(l) Attachment 11(Package DC-C&amp;ME ) :</v>
      </c>
      <c r="C38" s="1299"/>
      <c r="D38" s="1485" t="s">
        <v>62</v>
      </c>
      <c r="E38" s="1485"/>
      <c r="F38" s="1485"/>
      <c r="G38" s="84"/>
      <c r="H38" s="84"/>
      <c r="I38" s="56"/>
      <c r="J38" s="56"/>
      <c r="K38" s="227"/>
      <c r="L38" s="227"/>
      <c r="M38" s="227"/>
      <c r="N38" s="227"/>
      <c r="O38" s="227"/>
      <c r="P38" s="227"/>
      <c r="Q38" s="227"/>
      <c r="R38" s="227"/>
      <c r="S38" s="227"/>
      <c r="T38" s="227"/>
      <c r="U38" s="227"/>
      <c r="V38" s="227"/>
      <c r="W38" s="227"/>
      <c r="X38" s="227"/>
      <c r="Y38" s="227"/>
      <c r="Z38" s="227"/>
      <c r="AA38" s="56"/>
      <c r="AB38" s="232"/>
      <c r="AC38" s="233"/>
      <c r="AD38" s="229"/>
      <c r="AE38" s="229"/>
      <c r="AF38" s="56"/>
      <c r="AG38" s="56"/>
      <c r="AH38" s="56"/>
      <c r="AI38" s="56"/>
      <c r="AJ38" s="56"/>
      <c r="AK38" s="56"/>
      <c r="AL38" s="56"/>
      <c r="AM38" s="56"/>
      <c r="AN38" s="56"/>
      <c r="AO38" s="56"/>
      <c r="AP38" s="56"/>
      <c r="AQ38" s="144"/>
      <c r="AR38" s="144"/>
      <c r="AS38" s="144"/>
      <c r="AT38" s="144"/>
      <c r="AU38" s="144"/>
      <c r="AV38" s="144"/>
      <c r="AW38" s="144"/>
      <c r="AX38" s="144"/>
      <c r="AY38" s="144"/>
      <c r="AZ38" s="144"/>
    </row>
    <row r="39" spans="1:52" s="25" customFormat="1" ht="46.5" customHeight="1">
      <c r="A39" s="30"/>
      <c r="B39" s="1299" t="str">
        <f>"(m) Attachment 12(" &amp; Basic!$B$2 &amp; ") :"</f>
        <v>(m) Attachment 12(Package DC-C&amp;ME ) :</v>
      </c>
      <c r="C39" s="1299"/>
      <c r="D39" s="1485" t="s">
        <v>285</v>
      </c>
      <c r="E39" s="1485"/>
      <c r="F39" s="1485"/>
      <c r="G39" s="84"/>
      <c r="H39" s="84"/>
      <c r="I39" s="56"/>
      <c r="J39" s="56"/>
      <c r="K39" s="227"/>
      <c r="L39" s="227"/>
      <c r="M39" s="227"/>
      <c r="N39" s="227"/>
      <c r="O39" s="227"/>
      <c r="P39" s="227"/>
      <c r="Q39" s="227"/>
      <c r="R39" s="227"/>
      <c r="S39" s="227"/>
      <c r="T39" s="227"/>
      <c r="U39" s="227"/>
      <c r="V39" s="227"/>
      <c r="W39" s="227"/>
      <c r="X39" s="227"/>
      <c r="Y39" s="227"/>
      <c r="Z39" s="227"/>
      <c r="AA39" s="56"/>
      <c r="AB39" s="232"/>
      <c r="AC39" s="233"/>
      <c r="AD39" s="229"/>
      <c r="AE39" s="229"/>
      <c r="AF39" s="56"/>
      <c r="AG39" s="56"/>
      <c r="AH39" s="56"/>
      <c r="AI39" s="56"/>
      <c r="AJ39" s="56"/>
      <c r="AK39" s="56"/>
      <c r="AL39" s="56"/>
      <c r="AM39" s="56"/>
      <c r="AN39" s="56"/>
      <c r="AO39" s="56"/>
      <c r="AP39" s="56"/>
      <c r="AQ39" s="144"/>
      <c r="AR39" s="144"/>
      <c r="AS39" s="144"/>
      <c r="AT39" s="144"/>
      <c r="AU39" s="144"/>
      <c r="AV39" s="144"/>
      <c r="AW39" s="144"/>
      <c r="AX39" s="144"/>
      <c r="AY39" s="144"/>
      <c r="AZ39" s="144"/>
    </row>
    <row r="40" spans="1:52" s="25" customFormat="1" ht="45" customHeight="1">
      <c r="A40" s="30"/>
      <c r="B40" s="1299" t="str">
        <f>"(n) Attachment 13(" &amp; Basic!$B$2 &amp; ") :"</f>
        <v>(n) Attachment 13(Package DC-C&amp;ME ) :</v>
      </c>
      <c r="C40" s="1299"/>
      <c r="D40" s="1485" t="s">
        <v>286</v>
      </c>
      <c r="E40" s="1485"/>
      <c r="F40" s="1485"/>
      <c r="G40" s="84"/>
      <c r="H40" s="84"/>
      <c r="I40" s="56"/>
      <c r="J40" s="56"/>
      <c r="K40" s="227"/>
      <c r="L40" s="227"/>
      <c r="M40" s="227"/>
      <c r="N40" s="227"/>
      <c r="O40" s="227"/>
      <c r="P40" s="227"/>
      <c r="Q40" s="227"/>
      <c r="R40" s="227"/>
      <c r="S40" s="227"/>
      <c r="T40" s="227"/>
      <c r="U40" s="227"/>
      <c r="V40" s="227"/>
      <c r="W40" s="227"/>
      <c r="X40" s="227"/>
      <c r="Y40" s="227"/>
      <c r="Z40" s="227"/>
      <c r="AA40" s="56"/>
      <c r="AB40" s="232"/>
      <c r="AC40" s="233"/>
      <c r="AD40" s="229"/>
      <c r="AE40" s="229"/>
      <c r="AF40" s="56"/>
      <c r="AG40" s="56"/>
      <c r="AH40" s="56"/>
      <c r="AI40" s="56"/>
      <c r="AJ40" s="56"/>
      <c r="AK40" s="56"/>
      <c r="AL40" s="56"/>
      <c r="AM40" s="56"/>
      <c r="AN40" s="56"/>
      <c r="AO40" s="56"/>
      <c r="AP40" s="56"/>
      <c r="AQ40" s="144"/>
      <c r="AR40" s="144"/>
      <c r="AS40" s="144"/>
      <c r="AT40" s="144"/>
      <c r="AU40" s="144"/>
      <c r="AV40" s="144"/>
      <c r="AW40" s="144"/>
      <c r="AX40" s="144"/>
      <c r="AY40" s="144"/>
      <c r="AZ40" s="144"/>
    </row>
    <row r="41" spans="1:52" s="25" customFormat="1" ht="46.5" customHeight="1">
      <c r="A41" s="30"/>
      <c r="B41" s="1299" t="str">
        <f>"(o) Attachment 14(" &amp; Basic!$B$2 &amp; ") :"</f>
        <v>(o) Attachment 14(Package DC-C&amp;ME ) :</v>
      </c>
      <c r="C41" s="1299"/>
      <c r="D41" s="1485" t="s">
        <v>63</v>
      </c>
      <c r="E41" s="1485"/>
      <c r="F41" s="1485"/>
      <c r="G41" s="84"/>
      <c r="H41" s="84"/>
      <c r="I41" s="56"/>
      <c r="J41" s="56"/>
      <c r="K41" s="227"/>
      <c r="L41" s="227"/>
      <c r="M41" s="227"/>
      <c r="N41" s="227"/>
      <c r="O41" s="227"/>
      <c r="P41" s="227"/>
      <c r="Q41" s="227"/>
      <c r="R41" s="227"/>
      <c r="S41" s="227"/>
      <c r="T41" s="227"/>
      <c r="U41" s="227"/>
      <c r="V41" s="227"/>
      <c r="W41" s="227"/>
      <c r="X41" s="227"/>
      <c r="Y41" s="227"/>
      <c r="Z41" s="227"/>
      <c r="AA41" s="56"/>
      <c r="AB41" s="232"/>
      <c r="AC41" s="233"/>
      <c r="AD41" s="229"/>
      <c r="AE41" s="229"/>
      <c r="AF41" s="56"/>
      <c r="AG41" s="56"/>
      <c r="AH41" s="56"/>
      <c r="AI41" s="56"/>
      <c r="AJ41" s="56"/>
      <c r="AK41" s="56"/>
      <c r="AL41" s="56"/>
      <c r="AM41" s="56"/>
      <c r="AN41" s="56"/>
      <c r="AO41" s="56"/>
      <c r="AP41" s="56"/>
      <c r="AQ41" s="144"/>
      <c r="AR41" s="144"/>
      <c r="AS41" s="144"/>
      <c r="AT41" s="144"/>
      <c r="AU41" s="144"/>
      <c r="AV41" s="144"/>
      <c r="AW41" s="144"/>
      <c r="AX41" s="144"/>
      <c r="AY41" s="144"/>
      <c r="AZ41" s="144"/>
    </row>
    <row r="42" spans="1:52" s="25" customFormat="1" ht="84.75" customHeight="1">
      <c r="A42" s="30"/>
      <c r="B42" s="1299" t="str">
        <f>"(p) Attachment 15(" &amp; Basic!$B$2 &amp; ") :"</f>
        <v>(p) Attachment 15(Package DC-C&amp;ME ) :</v>
      </c>
      <c r="C42" s="1299"/>
      <c r="D42" s="1485" t="s">
        <v>504</v>
      </c>
      <c r="E42" s="1485"/>
      <c r="F42" s="1485"/>
      <c r="G42" s="84"/>
      <c r="H42" s="84"/>
      <c r="I42" s="56"/>
      <c r="J42" s="56"/>
      <c r="K42" s="227"/>
      <c r="L42" s="227"/>
      <c r="M42" s="227"/>
      <c r="N42" s="227"/>
      <c r="O42" s="227"/>
      <c r="P42" s="227"/>
      <c r="Q42" s="227"/>
      <c r="R42" s="227"/>
      <c r="S42" s="227"/>
      <c r="T42" s="227"/>
      <c r="U42" s="227"/>
      <c r="V42" s="227"/>
      <c r="W42" s="227"/>
      <c r="X42" s="227"/>
      <c r="Y42" s="227"/>
      <c r="Z42" s="227"/>
      <c r="AA42" s="56"/>
      <c r="AB42" s="232"/>
      <c r="AC42" s="233"/>
      <c r="AD42" s="229"/>
      <c r="AE42" s="229"/>
      <c r="AF42" s="56"/>
      <c r="AG42" s="56"/>
      <c r="AH42" s="56"/>
      <c r="AI42" s="56"/>
      <c r="AJ42" s="56"/>
      <c r="AK42" s="56"/>
      <c r="AL42" s="56"/>
      <c r="AM42" s="56"/>
      <c r="AN42" s="56"/>
      <c r="AO42" s="56"/>
      <c r="AP42" s="56"/>
      <c r="AQ42" s="144"/>
      <c r="AR42" s="144"/>
      <c r="AS42" s="144"/>
      <c r="AT42" s="144"/>
      <c r="AU42" s="144"/>
      <c r="AV42" s="144"/>
      <c r="AW42" s="144"/>
      <c r="AX42" s="144"/>
      <c r="AY42" s="144"/>
      <c r="AZ42" s="144"/>
    </row>
    <row r="43" spans="1:52" s="25" customFormat="1" ht="55.5" customHeight="1">
      <c r="A43" s="30"/>
      <c r="B43" s="1299" t="str">
        <f>"(q) Attachment 16(" &amp; Basic!$B$2 &amp; ") :"</f>
        <v>(q) Attachment 16(Package DC-C&amp;ME ) :</v>
      </c>
      <c r="C43" s="1299"/>
      <c r="D43" s="1485" t="s">
        <v>287</v>
      </c>
      <c r="E43" s="1485"/>
      <c r="F43" s="1485"/>
      <c r="G43" s="84"/>
      <c r="H43" s="84"/>
      <c r="I43" s="56"/>
      <c r="J43" s="56"/>
      <c r="K43" s="227"/>
      <c r="L43" s="227"/>
      <c r="M43" s="227"/>
      <c r="N43" s="227"/>
      <c r="O43" s="227"/>
      <c r="P43" s="227"/>
      <c r="Q43" s="227"/>
      <c r="R43" s="227"/>
      <c r="S43" s="227"/>
      <c r="T43" s="227"/>
      <c r="U43" s="227"/>
      <c r="V43" s="227"/>
      <c r="W43" s="227"/>
      <c r="X43" s="227"/>
      <c r="Y43" s="227"/>
      <c r="Z43" s="227"/>
      <c r="AA43" s="56"/>
      <c r="AB43" s="232"/>
      <c r="AC43" s="233"/>
      <c r="AD43" s="229"/>
      <c r="AE43" s="229"/>
      <c r="AF43" s="56"/>
      <c r="AG43" s="56"/>
      <c r="AH43" s="56"/>
      <c r="AI43" s="56"/>
      <c r="AJ43" s="56"/>
      <c r="AK43" s="56"/>
      <c r="AL43" s="56"/>
      <c r="AM43" s="56"/>
      <c r="AN43" s="56"/>
      <c r="AO43" s="56"/>
      <c r="AP43" s="56"/>
      <c r="AQ43" s="144"/>
      <c r="AR43" s="144"/>
      <c r="AS43" s="144"/>
      <c r="AT43" s="144"/>
      <c r="AU43" s="144"/>
      <c r="AV43" s="144"/>
      <c r="AW43" s="144"/>
      <c r="AX43" s="144"/>
      <c r="AY43" s="144"/>
      <c r="AZ43" s="144"/>
    </row>
    <row r="44" spans="1:52" ht="46.5" customHeight="1">
      <c r="B44" s="1299" t="str">
        <f>"(r) Attachment 17(" &amp; Basic!$B$2 &amp; ") :"</f>
        <v>(r) Attachment 17(Package DC-C&amp;ME ) :</v>
      </c>
      <c r="C44" s="1299"/>
      <c r="D44" s="1485" t="s">
        <v>503</v>
      </c>
      <c r="E44" s="1485"/>
      <c r="F44" s="1485"/>
      <c r="G44" s="84"/>
      <c r="H44" s="84"/>
      <c r="AB44" s="232"/>
      <c r="AC44" s="233"/>
      <c r="AQ44" s="146"/>
      <c r="AR44" s="146"/>
      <c r="AS44" s="146"/>
      <c r="AT44" s="146"/>
      <c r="AU44" s="146"/>
      <c r="AV44" s="146"/>
      <c r="AW44" s="146"/>
      <c r="AX44" s="146"/>
      <c r="AY44" s="146"/>
      <c r="AZ44" s="146"/>
    </row>
    <row r="45" spans="1:52" ht="49.5" customHeight="1">
      <c r="B45" s="1299" t="str">
        <f>"(s) Attachment 18(" &amp; Basic!$B$2 &amp; ") :"</f>
        <v>(s) Attachment 18(Package DC-C&amp;ME ) :</v>
      </c>
      <c r="C45" s="1299"/>
      <c r="D45" s="302" t="s">
        <v>509</v>
      </c>
      <c r="E45" s="302"/>
      <c r="F45" s="302"/>
      <c r="G45" s="84"/>
      <c r="H45" s="84"/>
      <c r="AB45" s="232"/>
      <c r="AC45" s="233"/>
      <c r="AQ45" s="146"/>
      <c r="AR45" s="146"/>
      <c r="AS45" s="146"/>
      <c r="AT45" s="146"/>
      <c r="AU45" s="146"/>
      <c r="AV45" s="146"/>
      <c r="AW45" s="146"/>
      <c r="AX45" s="146"/>
      <c r="AY45" s="146"/>
      <c r="AZ45" s="146"/>
    </row>
    <row r="46" spans="1:52" ht="44.25" customHeight="1">
      <c r="B46" s="1299" t="str">
        <f>"(t) Attachment 19(" &amp; Basic!$B$2 &amp; ") :"</f>
        <v>(t) Attachment 19(Package DC-C&amp;ME ) :</v>
      </c>
      <c r="C46" s="1299"/>
      <c r="D46" s="1485" t="s">
        <v>288</v>
      </c>
      <c r="E46" s="1485"/>
      <c r="F46" s="1485"/>
      <c r="G46" s="84"/>
      <c r="H46" s="84"/>
      <c r="AB46" s="232"/>
      <c r="AC46" s="233"/>
      <c r="AQ46" s="146"/>
      <c r="AR46" s="146"/>
      <c r="AS46" s="146"/>
      <c r="AT46" s="146"/>
      <c r="AU46" s="146"/>
      <c r="AV46" s="146"/>
      <c r="AW46" s="146"/>
      <c r="AX46" s="146"/>
      <c r="AY46" s="146"/>
      <c r="AZ46" s="146"/>
    </row>
    <row r="47" spans="1:52" ht="43.5" customHeight="1">
      <c r="B47" s="1299" t="str">
        <f>"(u) Attachment 20(" &amp; Basic!$B$2 &amp; ") :"</f>
        <v>(u) Attachment 20(Package DC-C&amp;ME ) :</v>
      </c>
      <c r="C47" s="1299"/>
      <c r="D47" s="1299" t="s">
        <v>535</v>
      </c>
      <c r="E47" s="1299"/>
      <c r="F47" s="1299"/>
      <c r="G47" s="84"/>
      <c r="H47" s="84"/>
      <c r="AB47" s="232"/>
      <c r="AC47" s="233"/>
      <c r="AQ47" s="146"/>
      <c r="AR47" s="146"/>
      <c r="AS47" s="146"/>
      <c r="AT47" s="146"/>
      <c r="AU47" s="146"/>
      <c r="AV47" s="146"/>
      <c r="AW47" s="146"/>
      <c r="AX47" s="146"/>
      <c r="AY47" s="146"/>
      <c r="AZ47" s="146"/>
    </row>
    <row r="48" spans="1:52" ht="43.5" customHeight="1">
      <c r="B48" s="1299" t="str">
        <f>"(v) Attachment 21(" &amp; Basic!$B$2 &amp; ") :"</f>
        <v>(v) Attachment 21(Package DC-C&amp;ME ) :</v>
      </c>
      <c r="C48" s="1299"/>
      <c r="D48" s="1299" t="s">
        <v>850</v>
      </c>
      <c r="E48" s="1299"/>
      <c r="F48" s="1299"/>
      <c r="G48" s="84"/>
      <c r="H48" s="84"/>
      <c r="AB48" s="232"/>
      <c r="AC48" s="233"/>
      <c r="AQ48" s="146"/>
      <c r="AR48" s="146"/>
      <c r="AS48" s="146"/>
      <c r="AT48" s="146"/>
      <c r="AU48" s="146"/>
      <c r="AV48" s="146"/>
      <c r="AW48" s="146"/>
      <c r="AX48" s="146"/>
      <c r="AY48" s="146"/>
      <c r="AZ48" s="146"/>
    </row>
    <row r="49" spans="1:52" ht="83.25" customHeight="1">
      <c r="B49" s="1299" t="str">
        <f>"(w) Attachment 22(" &amp; Basic!$B$2 &amp; ") :"</f>
        <v>(w) Attachment 22(Package DC-C&amp;ME ) :</v>
      </c>
      <c r="C49" s="1299"/>
      <c r="D49" s="1299" t="s">
        <v>851</v>
      </c>
      <c r="E49" s="1299"/>
      <c r="F49" s="1299"/>
      <c r="G49" s="84"/>
      <c r="H49" s="84"/>
      <c r="AB49" s="232"/>
      <c r="AC49" s="233"/>
      <c r="AQ49" s="146"/>
      <c r="AR49" s="146"/>
      <c r="AS49" s="146"/>
      <c r="AT49" s="146"/>
      <c r="AU49" s="146"/>
      <c r="AV49" s="146"/>
      <c r="AW49" s="146"/>
      <c r="AX49" s="146"/>
      <c r="AY49" s="146"/>
      <c r="AZ49" s="146"/>
    </row>
    <row r="50" spans="1:52" ht="44.25" customHeight="1">
      <c r="B50" s="1299" t="str">
        <f>"(x) Attachment 23(" &amp; Basic!$B$2 &amp; ") :"</f>
        <v>(x) Attachment 23(Package DC-C&amp;ME ) :</v>
      </c>
      <c r="C50" s="1299"/>
      <c r="D50" s="1482" t="s">
        <v>842</v>
      </c>
      <c r="E50" s="1482"/>
      <c r="F50" s="1482"/>
      <c r="G50" s="84"/>
      <c r="H50" s="84"/>
      <c r="AB50" s="232"/>
      <c r="AC50" s="233"/>
      <c r="AQ50" s="146"/>
      <c r="AR50" s="146"/>
      <c r="AS50" s="146"/>
      <c r="AT50" s="146"/>
      <c r="AU50" s="146"/>
      <c r="AV50" s="146"/>
      <c r="AW50" s="146"/>
      <c r="AX50" s="146"/>
      <c r="AY50" s="146"/>
      <c r="AZ50" s="146"/>
    </row>
    <row r="51" spans="1:52" ht="42" customHeight="1">
      <c r="B51" s="1299" t="str">
        <f>"(y) Attachment 24(" &amp; Basic!$B$2 &amp; ") :"</f>
        <v>(y) Attachment 24(Package DC-C&amp;ME ) :</v>
      </c>
      <c r="C51" s="1299"/>
      <c r="D51" s="1299" t="s">
        <v>843</v>
      </c>
      <c r="E51" s="1299"/>
      <c r="F51" s="1299"/>
      <c r="G51" s="84"/>
      <c r="H51" s="84"/>
      <c r="AB51" s="232"/>
      <c r="AC51" s="233"/>
      <c r="AQ51" s="146"/>
      <c r="AR51" s="146"/>
      <c r="AS51" s="146"/>
      <c r="AT51" s="146"/>
      <c r="AU51" s="146"/>
      <c r="AV51" s="146"/>
      <c r="AW51" s="146"/>
      <c r="AX51" s="146"/>
      <c r="AY51" s="146"/>
      <c r="AZ51" s="146"/>
    </row>
    <row r="52" spans="1:52" ht="40.5" customHeight="1">
      <c r="B52" s="1299" t="str">
        <f>"(z) Attachment 25(" &amp; Basic!$B$2 &amp; ") :"</f>
        <v>(z) Attachment 25(Package DC-C&amp;ME ) :</v>
      </c>
      <c r="C52" s="1299"/>
      <c r="D52" s="1299" t="s">
        <v>687</v>
      </c>
      <c r="E52" s="1299"/>
      <c r="F52" s="1299"/>
      <c r="G52" s="84"/>
      <c r="H52" s="84"/>
      <c r="AB52" s="232"/>
      <c r="AC52" s="233"/>
      <c r="AQ52" s="146"/>
      <c r="AR52" s="146"/>
      <c r="AS52" s="146"/>
      <c r="AT52" s="146"/>
      <c r="AU52" s="146"/>
      <c r="AV52" s="146"/>
      <c r="AW52" s="146"/>
      <c r="AX52" s="146"/>
      <c r="AY52" s="146"/>
      <c r="AZ52" s="146"/>
    </row>
    <row r="53" spans="1:52" ht="40.5" customHeight="1">
      <c r="B53" s="1299" t="str">
        <f>"(aa) Attachment 26(" &amp; Basic!$B$2 &amp; ") :"</f>
        <v>(aa) Attachment 26(Package DC-C&amp;ME ) :</v>
      </c>
      <c r="C53" s="1299"/>
      <c r="D53" s="1299" t="s">
        <v>844</v>
      </c>
      <c r="E53" s="1299"/>
      <c r="F53" s="1299"/>
      <c r="G53" s="84"/>
      <c r="H53" s="84"/>
      <c r="AB53" s="232"/>
      <c r="AC53" s="233"/>
      <c r="AQ53" s="146"/>
      <c r="AR53" s="146"/>
      <c r="AS53" s="146"/>
      <c r="AT53" s="146"/>
      <c r="AU53" s="146"/>
      <c r="AV53" s="146"/>
      <c r="AW53" s="146"/>
      <c r="AX53" s="146"/>
      <c r="AY53" s="146"/>
      <c r="AZ53" s="146"/>
    </row>
    <row r="54" spans="1:52" ht="66.75" customHeight="1">
      <c r="B54" s="1299" t="str">
        <f>"(ab) Attachment 27(" &amp; Basic!$B$2 &amp; ") :"</f>
        <v>(ab) Attachment 27(Package DC-C&amp;ME ) :</v>
      </c>
      <c r="C54" s="1299"/>
      <c r="D54" s="1299" t="s">
        <v>852</v>
      </c>
      <c r="E54" s="1299"/>
      <c r="F54" s="1299"/>
      <c r="G54" s="84"/>
      <c r="H54" s="84"/>
      <c r="AB54" s="232"/>
      <c r="AC54" s="233"/>
      <c r="AQ54" s="146"/>
      <c r="AR54" s="146"/>
      <c r="AS54" s="146"/>
      <c r="AT54" s="146"/>
      <c r="AU54" s="146"/>
      <c r="AV54" s="146"/>
      <c r="AW54" s="146"/>
      <c r="AX54" s="146"/>
      <c r="AY54" s="146"/>
      <c r="AZ54" s="146"/>
    </row>
    <row r="55" spans="1:52" ht="58.15" customHeight="1">
      <c r="B55" s="1299" t="str">
        <f>"(ab) Attachment 28(" &amp; Basic!$B$2 &amp; ") :"</f>
        <v>(ab) Attachment 28(Package DC-C&amp;ME ) :</v>
      </c>
      <c r="C55" s="1299"/>
      <c r="D55" s="1299" t="s">
        <v>987</v>
      </c>
      <c r="E55" s="1299"/>
      <c r="F55" s="1299"/>
      <c r="G55" s="84"/>
      <c r="H55" s="84"/>
      <c r="AB55" s="232"/>
      <c r="AC55" s="233"/>
      <c r="AQ55" s="146"/>
      <c r="AR55" s="146"/>
      <c r="AS55" s="146"/>
      <c r="AT55" s="146"/>
      <c r="AU55" s="146"/>
      <c r="AV55" s="146"/>
      <c r="AW55" s="146"/>
      <c r="AX55" s="146"/>
      <c r="AY55" s="146"/>
      <c r="AZ55" s="146"/>
    </row>
    <row r="56" spans="1:52" ht="63" customHeight="1">
      <c r="A56" s="82">
        <v>3</v>
      </c>
      <c r="B56" s="1484" t="s">
        <v>64</v>
      </c>
      <c r="C56" s="1484"/>
      <c r="D56" s="1484"/>
      <c r="E56" s="1484"/>
      <c r="F56" s="1484"/>
      <c r="G56" s="86"/>
      <c r="H56" s="86"/>
      <c r="AB56" s="232"/>
      <c r="AC56" s="233"/>
      <c r="AQ56" s="146"/>
      <c r="AR56" s="146"/>
      <c r="AS56" s="146"/>
      <c r="AT56" s="146"/>
      <c r="AU56" s="146"/>
      <c r="AV56" s="146"/>
      <c r="AW56" s="146"/>
      <c r="AX56" s="146"/>
      <c r="AY56" s="146"/>
      <c r="AZ56" s="146"/>
    </row>
    <row r="57" spans="1:52" ht="83.25" customHeight="1">
      <c r="A57" s="82">
        <v>3.1</v>
      </c>
      <c r="B57" s="1484" t="s">
        <v>332</v>
      </c>
      <c r="C57" s="1484"/>
      <c r="D57" s="1484"/>
      <c r="E57" s="1484"/>
      <c r="F57" s="1484"/>
      <c r="G57" s="86"/>
      <c r="H57" s="86"/>
      <c r="AB57" s="232"/>
      <c r="AC57" s="233"/>
      <c r="AQ57" s="146"/>
      <c r="AR57" s="146"/>
      <c r="AS57" s="146"/>
      <c r="AT57" s="146"/>
      <c r="AU57" s="146"/>
      <c r="AV57" s="146"/>
      <c r="AW57" s="146"/>
      <c r="AX57" s="146"/>
      <c r="AY57" s="146"/>
      <c r="AZ57" s="146"/>
    </row>
    <row r="58" spans="1:52" ht="84" customHeight="1">
      <c r="A58" s="82">
        <v>3.2</v>
      </c>
      <c r="B58" s="1484" t="s">
        <v>993</v>
      </c>
      <c r="C58" s="1484"/>
      <c r="D58" s="1484"/>
      <c r="E58" s="1484"/>
      <c r="F58" s="1484"/>
      <c r="G58" s="86"/>
      <c r="H58" s="86"/>
      <c r="AB58" s="232"/>
      <c r="AC58" s="233"/>
      <c r="AQ58" s="146"/>
      <c r="AR58" s="146"/>
      <c r="AS58" s="146"/>
      <c r="AT58" s="146"/>
      <c r="AU58" s="146"/>
      <c r="AV58" s="146"/>
      <c r="AW58" s="146"/>
      <c r="AX58" s="146"/>
      <c r="AY58" s="146"/>
      <c r="AZ58" s="146"/>
    </row>
    <row r="59" spans="1:52" s="25" customFormat="1" ht="92.25" customHeight="1">
      <c r="A59" s="82">
        <v>4</v>
      </c>
      <c r="B59" s="1484" t="s">
        <v>477</v>
      </c>
      <c r="C59" s="1484"/>
      <c r="D59" s="1484"/>
      <c r="E59" s="1484"/>
      <c r="F59" s="1484"/>
      <c r="G59" s="86"/>
      <c r="H59" s="86"/>
      <c r="I59" s="56"/>
      <c r="J59" s="56"/>
      <c r="K59" s="227"/>
      <c r="L59" s="227"/>
      <c r="M59" s="227"/>
      <c r="N59" s="227"/>
      <c r="O59" s="227"/>
      <c r="P59" s="227"/>
      <c r="Q59" s="227"/>
      <c r="R59" s="227"/>
      <c r="S59" s="227"/>
      <c r="T59" s="227"/>
      <c r="U59" s="227"/>
      <c r="V59" s="227"/>
      <c r="W59" s="227"/>
      <c r="X59" s="227"/>
      <c r="Y59" s="227"/>
      <c r="Z59" s="227"/>
      <c r="AA59" s="56"/>
      <c r="AB59" s="232"/>
      <c r="AC59" s="233"/>
      <c r="AD59" s="229"/>
      <c r="AE59" s="229"/>
      <c r="AF59" s="56"/>
      <c r="AG59" s="56"/>
      <c r="AH59" s="56"/>
      <c r="AI59" s="56"/>
      <c r="AJ59" s="56"/>
      <c r="AK59" s="56"/>
      <c r="AL59" s="56"/>
      <c r="AM59" s="56"/>
      <c r="AN59" s="56"/>
      <c r="AO59" s="56"/>
      <c r="AP59" s="56"/>
      <c r="AQ59" s="144"/>
      <c r="AR59" s="144"/>
      <c r="AS59" s="144"/>
      <c r="AT59" s="144"/>
      <c r="AU59" s="144"/>
      <c r="AV59" s="144"/>
      <c r="AW59" s="144"/>
      <c r="AX59" s="144"/>
      <c r="AY59" s="144"/>
      <c r="AZ59" s="144"/>
    </row>
    <row r="60" spans="1:52" ht="68.25" customHeight="1">
      <c r="A60" s="82">
        <v>4.0999999999999996</v>
      </c>
      <c r="B60" s="1484" t="s">
        <v>527</v>
      </c>
      <c r="C60" s="1484"/>
      <c r="D60" s="1484"/>
      <c r="E60" s="1484"/>
      <c r="F60" s="1484"/>
      <c r="G60" s="86"/>
      <c r="H60" s="86"/>
      <c r="AB60" s="232"/>
      <c r="AC60" s="233"/>
      <c r="AQ60" s="146"/>
      <c r="AR60" s="146"/>
      <c r="AS60" s="146"/>
      <c r="AT60" s="146"/>
      <c r="AU60" s="146"/>
      <c r="AV60" s="146"/>
      <c r="AW60" s="146"/>
      <c r="AX60" s="146"/>
      <c r="AY60" s="146"/>
      <c r="AZ60" s="146"/>
    </row>
    <row r="61" spans="1:52" ht="104.25" customHeight="1">
      <c r="A61" s="82">
        <v>4.2</v>
      </c>
      <c r="B61" s="1484" t="s">
        <v>994</v>
      </c>
      <c r="C61" s="1484"/>
      <c r="D61" s="1484"/>
      <c r="E61" s="1484"/>
      <c r="F61" s="1484"/>
      <c r="G61" s="86"/>
      <c r="H61" s="86"/>
      <c r="AB61" s="232"/>
      <c r="AC61" s="233"/>
      <c r="AQ61" s="146"/>
      <c r="AR61" s="146"/>
      <c r="AS61" s="146"/>
      <c r="AT61" s="146"/>
      <c r="AU61" s="146"/>
      <c r="AV61" s="146"/>
      <c r="AW61" s="146"/>
      <c r="AX61" s="146"/>
      <c r="AY61" s="146"/>
      <c r="AZ61" s="146"/>
    </row>
    <row r="62" spans="1:52" ht="21" customHeight="1">
      <c r="A62" s="82"/>
      <c r="B62" s="1504"/>
      <c r="C62" s="1504"/>
      <c r="D62" s="1504"/>
      <c r="E62" s="1504"/>
      <c r="F62" s="1504"/>
      <c r="G62" s="86"/>
      <c r="H62" s="86"/>
      <c r="AB62" s="232"/>
      <c r="AC62" s="233"/>
      <c r="AQ62" s="146"/>
      <c r="AR62" s="146"/>
      <c r="AS62" s="146"/>
      <c r="AT62" s="146"/>
      <c r="AU62" s="146"/>
      <c r="AV62" s="146"/>
      <c r="AW62" s="146"/>
      <c r="AX62" s="146"/>
      <c r="AY62" s="146"/>
      <c r="AZ62" s="146"/>
    </row>
    <row r="63" spans="1:52" ht="59.25" customHeight="1">
      <c r="A63" s="82">
        <v>4.3</v>
      </c>
      <c r="B63" s="1484" t="s">
        <v>528</v>
      </c>
      <c r="C63" s="1484"/>
      <c r="D63" s="1484"/>
      <c r="E63" s="1484"/>
      <c r="F63" s="1484"/>
      <c r="G63" s="86"/>
      <c r="H63" s="86"/>
      <c r="AB63" s="232"/>
      <c r="AC63" s="233"/>
      <c r="AQ63" s="146"/>
      <c r="AR63" s="146"/>
      <c r="AS63" s="146"/>
      <c r="AT63" s="146"/>
      <c r="AU63" s="146"/>
      <c r="AV63" s="146"/>
      <c r="AW63" s="146"/>
      <c r="AX63" s="146"/>
      <c r="AY63" s="146"/>
      <c r="AZ63" s="146"/>
    </row>
    <row r="64" spans="1:52" ht="14.25" customHeight="1">
      <c r="A64" s="82"/>
      <c r="B64" s="1484"/>
      <c r="C64" s="1484"/>
      <c r="D64" s="1484"/>
      <c r="E64" s="1484"/>
      <c r="F64" s="1484"/>
      <c r="G64" s="86"/>
      <c r="H64" s="86"/>
      <c r="AB64" s="232"/>
      <c r="AC64" s="233"/>
      <c r="AQ64" s="146"/>
      <c r="AR64" s="146"/>
      <c r="AS64" s="146"/>
      <c r="AT64" s="146"/>
      <c r="AU64" s="146"/>
      <c r="AV64" s="146"/>
      <c r="AW64" s="146"/>
      <c r="AX64" s="146"/>
      <c r="AY64" s="146"/>
      <c r="AZ64" s="146"/>
    </row>
    <row r="65" spans="1:52" ht="21" customHeight="1">
      <c r="A65" s="57">
        <v>5</v>
      </c>
      <c r="B65" s="1509" t="s">
        <v>65</v>
      </c>
      <c r="C65" s="1509"/>
      <c r="D65" s="1509"/>
      <c r="E65" s="1509"/>
      <c r="F65" s="1509"/>
      <c r="G65" s="81"/>
      <c r="H65" s="81"/>
      <c r="AB65" s="232"/>
      <c r="AC65" s="233"/>
      <c r="AQ65" s="146"/>
      <c r="AR65" s="146"/>
      <c r="AS65" s="146"/>
      <c r="AT65" s="146"/>
      <c r="AU65" s="146"/>
      <c r="AV65" s="146"/>
      <c r="AW65" s="146"/>
      <c r="AX65" s="146"/>
      <c r="AY65" s="146"/>
      <c r="AZ65" s="146"/>
    </row>
    <row r="66" spans="1:52" s="25" customFormat="1" ht="189" customHeight="1">
      <c r="A66" s="82">
        <v>5.0999999999999996</v>
      </c>
      <c r="B66" s="1484" t="s">
        <v>988</v>
      </c>
      <c r="C66" s="1484"/>
      <c r="D66" s="1484"/>
      <c r="E66" s="1484"/>
      <c r="F66" s="1484"/>
      <c r="G66" s="86"/>
      <c r="H66" s="86"/>
      <c r="I66" s="56"/>
      <c r="J66" s="56"/>
      <c r="K66" s="227"/>
      <c r="L66" s="227"/>
      <c r="M66" s="227"/>
      <c r="N66" s="227"/>
      <c r="O66" s="227"/>
      <c r="P66" s="227"/>
      <c r="Q66" s="227"/>
      <c r="R66" s="227"/>
      <c r="S66" s="227"/>
      <c r="T66" s="227"/>
      <c r="U66" s="227"/>
      <c r="V66" s="227"/>
      <c r="W66" s="227"/>
      <c r="X66" s="227"/>
      <c r="Y66" s="227"/>
      <c r="Z66" s="227"/>
      <c r="AA66" s="56"/>
      <c r="AB66" s="232"/>
      <c r="AC66" s="233"/>
      <c r="AD66" s="229"/>
      <c r="AE66" s="229"/>
      <c r="AF66" s="56"/>
      <c r="AG66" s="56"/>
      <c r="AH66" s="56"/>
      <c r="AI66" s="56"/>
      <c r="AJ66" s="56"/>
      <c r="AK66" s="56"/>
      <c r="AL66" s="56"/>
      <c r="AM66" s="56"/>
      <c r="AN66" s="56"/>
      <c r="AO66" s="56"/>
      <c r="AP66" s="56"/>
      <c r="AQ66" s="144"/>
      <c r="AR66" s="144"/>
      <c r="AS66" s="144"/>
      <c r="AT66" s="144"/>
      <c r="AU66" s="144"/>
      <c r="AV66" s="144"/>
      <c r="AW66" s="144"/>
      <c r="AX66" s="144"/>
      <c r="AY66" s="144"/>
      <c r="AZ66" s="144"/>
    </row>
    <row r="67" spans="1:52" s="25" customFormat="1" ht="33" customHeight="1">
      <c r="A67" s="82">
        <v>6</v>
      </c>
      <c r="B67" s="1484" t="s">
        <v>66</v>
      </c>
      <c r="C67" s="1484"/>
      <c r="D67" s="1484"/>
      <c r="E67" s="1484"/>
      <c r="F67" s="1484"/>
      <c r="G67" s="86"/>
      <c r="H67" s="86"/>
      <c r="I67" s="56"/>
      <c r="J67" s="56"/>
      <c r="K67" s="227"/>
      <c r="L67" s="227"/>
      <c r="M67" s="227"/>
      <c r="N67" s="227"/>
      <c r="O67" s="227"/>
      <c r="P67" s="227"/>
      <c r="Q67" s="227"/>
      <c r="R67" s="227"/>
      <c r="S67" s="227"/>
      <c r="T67" s="227"/>
      <c r="U67" s="227"/>
      <c r="V67" s="227"/>
      <c r="W67" s="227"/>
      <c r="X67" s="227"/>
      <c r="Y67" s="227"/>
      <c r="Z67" s="227"/>
      <c r="AA67" s="56"/>
      <c r="AB67" s="232"/>
      <c r="AC67" s="233"/>
      <c r="AD67" s="229"/>
      <c r="AE67" s="229"/>
      <c r="AF67" s="56"/>
      <c r="AG67" s="56"/>
      <c r="AH67" s="56"/>
      <c r="AI67" s="56"/>
      <c r="AJ67" s="56"/>
      <c r="AK67" s="56"/>
      <c r="AL67" s="56"/>
      <c r="AM67" s="56"/>
      <c r="AN67" s="56"/>
      <c r="AO67" s="56"/>
      <c r="AP67" s="56"/>
      <c r="AQ67" s="144"/>
      <c r="AR67" s="144"/>
      <c r="AS67" s="144"/>
      <c r="AT67" s="144"/>
      <c r="AU67" s="144"/>
      <c r="AV67" s="144"/>
      <c r="AW67" s="144"/>
      <c r="AX67" s="144"/>
      <c r="AY67" s="144"/>
      <c r="AZ67" s="144"/>
    </row>
    <row r="68" spans="1:52" s="25" customFormat="1" ht="26.1" customHeight="1">
      <c r="A68" s="57"/>
      <c r="B68" s="612" t="s">
        <v>359</v>
      </c>
      <c r="C68" s="39" t="s">
        <v>331</v>
      </c>
      <c r="D68" s="30"/>
      <c r="E68" s="77" t="s">
        <v>67</v>
      </c>
      <c r="G68" s="227"/>
      <c r="H68" s="227"/>
      <c r="I68" s="56"/>
      <c r="J68" s="201"/>
      <c r="K68" s="240"/>
      <c r="L68" s="240"/>
      <c r="M68" s="240"/>
      <c r="N68" s="240"/>
      <c r="O68" s="240"/>
      <c r="P68" s="240"/>
      <c r="Q68" s="240"/>
      <c r="R68" s="240"/>
      <c r="S68" s="240"/>
      <c r="T68" s="240"/>
      <c r="U68" s="240"/>
      <c r="V68" s="240"/>
      <c r="W68" s="240"/>
      <c r="X68" s="240"/>
      <c r="Y68" s="240"/>
      <c r="Z68" s="240"/>
      <c r="AA68" s="201"/>
      <c r="AB68" s="60"/>
      <c r="AC68" s="233"/>
      <c r="AD68" s="229"/>
      <c r="AE68" s="229"/>
      <c r="AF68" s="56"/>
      <c r="AG68" s="56"/>
      <c r="AH68" s="56"/>
      <c r="AI68" s="56"/>
      <c r="AJ68" s="56"/>
      <c r="AK68" s="56"/>
      <c r="AL68" s="56"/>
      <c r="AM68" s="56"/>
      <c r="AN68" s="56"/>
      <c r="AO68" s="56"/>
      <c r="AP68" s="56"/>
      <c r="AQ68" s="144"/>
      <c r="AR68" s="144"/>
      <c r="AS68" s="144"/>
      <c r="AT68" s="144"/>
      <c r="AU68" s="144"/>
      <c r="AV68" s="144"/>
      <c r="AW68" s="144"/>
      <c r="AX68" s="144"/>
      <c r="AY68" s="144"/>
      <c r="AZ68" s="144"/>
    </row>
    <row r="69" spans="1:52" s="25" customFormat="1" ht="26.1" customHeight="1">
      <c r="A69" s="57"/>
      <c r="B69" s="612" t="s">
        <v>360</v>
      </c>
      <c r="C69" s="609" t="s">
        <v>68</v>
      </c>
      <c r="D69" s="30"/>
      <c r="E69" s="77" t="s">
        <v>69</v>
      </c>
      <c r="G69" s="227"/>
      <c r="H69" s="227"/>
      <c r="I69" s="56"/>
      <c r="J69" s="201"/>
      <c r="K69" s="240"/>
      <c r="L69" s="240"/>
      <c r="M69" s="240"/>
      <c r="N69" s="240"/>
      <c r="O69" s="240"/>
      <c r="P69" s="240"/>
      <c r="Q69" s="240"/>
      <c r="R69" s="240"/>
      <c r="S69" s="240"/>
      <c r="T69" s="240"/>
      <c r="U69" s="240"/>
      <c r="V69" s="240"/>
      <c r="W69" s="240"/>
      <c r="X69" s="240"/>
      <c r="Y69" s="240"/>
      <c r="Z69" s="240"/>
      <c r="AA69" s="201"/>
      <c r="AB69" s="60"/>
      <c r="AC69" s="233"/>
      <c r="AD69" s="229"/>
      <c r="AE69" s="229"/>
      <c r="AF69" s="56"/>
      <c r="AG69" s="56"/>
      <c r="AH69" s="56"/>
      <c r="AI69" s="56"/>
      <c r="AJ69" s="56"/>
      <c r="AK69" s="56"/>
      <c r="AL69" s="56"/>
      <c r="AM69" s="56"/>
      <c r="AN69" s="56"/>
      <c r="AO69" s="56"/>
      <c r="AP69" s="56"/>
      <c r="AQ69" s="144"/>
      <c r="AR69" s="144"/>
      <c r="AS69" s="144"/>
      <c r="AT69" s="144"/>
      <c r="AU69" s="144"/>
      <c r="AV69" s="144"/>
      <c r="AW69" s="144"/>
      <c r="AX69" s="144"/>
      <c r="AY69" s="144"/>
      <c r="AZ69" s="144"/>
    </row>
    <row r="70" spans="1:52" s="25" customFormat="1" ht="26.1" customHeight="1">
      <c r="A70" s="57"/>
      <c r="B70" s="612" t="s">
        <v>361</v>
      </c>
      <c r="C70" s="609" t="s">
        <v>701</v>
      </c>
      <c r="D70" s="30"/>
      <c r="E70" s="77" t="s">
        <v>702</v>
      </c>
      <c r="G70" s="227"/>
      <c r="H70" s="227"/>
      <c r="I70" s="56"/>
      <c r="J70" s="56"/>
      <c r="K70" s="227"/>
      <c r="L70" s="227"/>
      <c r="M70" s="227"/>
      <c r="N70" s="227"/>
      <c r="O70" s="227"/>
      <c r="P70" s="227"/>
      <c r="Q70" s="227"/>
      <c r="R70" s="227"/>
      <c r="S70" s="227"/>
      <c r="T70" s="227"/>
      <c r="U70" s="227"/>
      <c r="V70" s="227"/>
      <c r="W70" s="227"/>
      <c r="X70" s="227"/>
      <c r="Y70" s="227"/>
      <c r="Z70" s="227"/>
      <c r="AA70" s="56"/>
      <c r="AB70" s="59"/>
      <c r="AC70" s="233"/>
      <c r="AD70" s="229"/>
      <c r="AE70" s="229"/>
      <c r="AF70" s="56"/>
      <c r="AG70" s="56"/>
      <c r="AH70" s="56"/>
      <c r="AI70" s="56"/>
      <c r="AJ70" s="56"/>
      <c r="AK70" s="56"/>
      <c r="AL70" s="56"/>
      <c r="AM70" s="56"/>
      <c r="AN70" s="56"/>
      <c r="AO70" s="56"/>
      <c r="AP70" s="56"/>
      <c r="AQ70" s="144"/>
      <c r="AR70" s="144"/>
      <c r="AS70" s="144"/>
      <c r="AT70" s="144"/>
      <c r="AU70" s="144"/>
      <c r="AV70" s="144"/>
      <c r="AW70" s="144"/>
      <c r="AX70" s="144"/>
      <c r="AY70" s="144"/>
      <c r="AZ70" s="144"/>
    </row>
    <row r="71" spans="1:52" s="25" customFormat="1" ht="26.1" customHeight="1">
      <c r="A71" s="57"/>
      <c r="B71" s="612" t="s">
        <v>72</v>
      </c>
      <c r="C71" s="609" t="s">
        <v>70</v>
      </c>
      <c r="D71" s="30"/>
      <c r="E71" s="77" t="s">
        <v>71</v>
      </c>
      <c r="G71" s="227"/>
      <c r="H71" s="227"/>
      <c r="I71" s="56"/>
      <c r="J71" s="56"/>
      <c r="K71" s="227"/>
      <c r="L71" s="227"/>
      <c r="M71" s="227"/>
      <c r="N71" s="227"/>
      <c r="O71" s="227"/>
      <c r="P71" s="227"/>
      <c r="Q71" s="227"/>
      <c r="R71" s="227"/>
      <c r="S71" s="227"/>
      <c r="T71" s="227"/>
      <c r="U71" s="227"/>
      <c r="V71" s="227"/>
      <c r="W71" s="227"/>
      <c r="X71" s="227"/>
      <c r="Y71" s="227"/>
      <c r="Z71" s="227"/>
      <c r="AA71" s="56"/>
      <c r="AB71" s="60"/>
      <c r="AC71" s="233"/>
      <c r="AD71" s="229"/>
      <c r="AE71" s="229"/>
      <c r="AF71" s="56"/>
      <c r="AG71" s="56"/>
      <c r="AH71" s="56"/>
      <c r="AI71" s="56"/>
      <c r="AJ71" s="56"/>
      <c r="AK71" s="56"/>
      <c r="AL71" s="56"/>
      <c r="AM71" s="56"/>
      <c r="AN71" s="56"/>
      <c r="AO71" s="56"/>
      <c r="AP71" s="56"/>
      <c r="AQ71" s="144"/>
      <c r="AR71" s="144"/>
      <c r="AS71" s="144"/>
      <c r="AT71" s="144"/>
      <c r="AU71" s="144"/>
      <c r="AV71" s="144"/>
      <c r="AW71" s="144"/>
      <c r="AX71" s="144"/>
      <c r="AY71" s="144"/>
      <c r="AZ71" s="144"/>
    </row>
    <row r="72" spans="1:52" s="25" customFormat="1" ht="26.1" customHeight="1">
      <c r="A72" s="57"/>
      <c r="B72" s="612" t="s">
        <v>75</v>
      </c>
      <c r="C72" s="609" t="s">
        <v>73</v>
      </c>
      <c r="D72" s="30"/>
      <c r="E72" s="77" t="s">
        <v>74</v>
      </c>
      <c r="G72" s="227"/>
      <c r="H72" s="227"/>
      <c r="I72" s="56"/>
      <c r="J72" s="201"/>
      <c r="K72" s="240"/>
      <c r="L72" s="240"/>
      <c r="M72" s="240"/>
      <c r="N72" s="240"/>
      <c r="O72" s="240"/>
      <c r="P72" s="240"/>
      <c r="Q72" s="240"/>
      <c r="R72" s="240"/>
      <c r="S72" s="240"/>
      <c r="T72" s="240"/>
      <c r="U72" s="240"/>
      <c r="V72" s="240"/>
      <c r="W72" s="240"/>
      <c r="X72" s="240"/>
      <c r="Y72" s="240"/>
      <c r="Z72" s="240"/>
      <c r="AA72" s="201"/>
      <c r="AB72" s="60"/>
      <c r="AC72" s="233"/>
      <c r="AD72" s="229"/>
      <c r="AE72" s="229"/>
      <c r="AF72" s="56"/>
      <c r="AG72" s="56"/>
      <c r="AH72" s="56"/>
      <c r="AI72" s="56"/>
      <c r="AJ72" s="56"/>
      <c r="AK72" s="56"/>
      <c r="AL72" s="56"/>
      <c r="AM72" s="56"/>
      <c r="AN72" s="56"/>
      <c r="AO72" s="56"/>
      <c r="AP72" s="56"/>
      <c r="AQ72" s="144"/>
      <c r="AR72" s="144"/>
      <c r="AS72" s="144"/>
      <c r="AT72" s="144"/>
      <c r="AU72" s="144"/>
      <c r="AV72" s="144"/>
      <c r="AW72" s="144"/>
      <c r="AX72" s="144"/>
      <c r="AY72" s="144"/>
      <c r="AZ72" s="144"/>
    </row>
    <row r="73" spans="1:52" s="25" customFormat="1" ht="26.1" customHeight="1">
      <c r="A73" s="57"/>
      <c r="B73" s="612" t="s">
        <v>78</v>
      </c>
      <c r="C73" s="609" t="s">
        <v>76</v>
      </c>
      <c r="D73" s="30"/>
      <c r="E73" s="77" t="s">
        <v>77</v>
      </c>
      <c r="G73" s="227"/>
      <c r="H73" s="227"/>
      <c r="I73" s="56"/>
      <c r="J73" s="56"/>
      <c r="K73" s="227"/>
      <c r="L73" s="227"/>
      <c r="M73" s="227"/>
      <c r="N73" s="227"/>
      <c r="O73" s="227"/>
      <c r="P73" s="227"/>
      <c r="Q73" s="227"/>
      <c r="R73" s="227"/>
      <c r="S73" s="227"/>
      <c r="T73" s="227"/>
      <c r="U73" s="227"/>
      <c r="V73" s="227"/>
      <c r="W73" s="227"/>
      <c r="X73" s="227"/>
      <c r="Y73" s="227"/>
      <c r="Z73" s="227"/>
      <c r="AA73" s="56"/>
      <c r="AB73" s="60"/>
      <c r="AC73" s="233"/>
      <c r="AD73" s="229"/>
      <c r="AE73" s="229"/>
      <c r="AF73" s="56"/>
      <c r="AG73" s="56"/>
      <c r="AH73" s="56"/>
      <c r="AI73" s="56"/>
      <c r="AJ73" s="56"/>
      <c r="AK73" s="56"/>
      <c r="AL73" s="56"/>
      <c r="AM73" s="56"/>
      <c r="AN73" s="56"/>
      <c r="AO73" s="56"/>
      <c r="AP73" s="56"/>
      <c r="AQ73" s="144"/>
      <c r="AR73" s="144"/>
      <c r="AS73" s="144"/>
      <c r="AT73" s="144"/>
      <c r="AU73" s="144"/>
      <c r="AV73" s="144"/>
      <c r="AW73" s="144"/>
      <c r="AX73" s="144"/>
      <c r="AY73" s="144"/>
      <c r="AZ73" s="144"/>
    </row>
    <row r="74" spans="1:52" s="25" customFormat="1" ht="26.1" customHeight="1">
      <c r="A74" s="57"/>
      <c r="B74" s="612" t="s">
        <v>82</v>
      </c>
      <c r="C74" s="609" t="s">
        <v>79</v>
      </c>
      <c r="D74" s="30"/>
      <c r="E74" s="77" t="s">
        <v>81</v>
      </c>
      <c r="G74" s="227"/>
      <c r="H74" s="227"/>
      <c r="I74" s="56"/>
      <c r="J74" s="56"/>
      <c r="K74" s="227"/>
      <c r="L74" s="227"/>
      <c r="M74" s="227"/>
      <c r="N74" s="227"/>
      <c r="O74" s="227"/>
      <c r="P74" s="227"/>
      <c r="Q74" s="227"/>
      <c r="R74" s="227"/>
      <c r="S74" s="227"/>
      <c r="T74" s="227"/>
      <c r="U74" s="227"/>
      <c r="V74" s="227"/>
      <c r="W74" s="227"/>
      <c r="X74" s="227"/>
      <c r="Y74" s="227"/>
      <c r="Z74" s="227"/>
      <c r="AA74" s="56"/>
      <c r="AB74" s="60"/>
      <c r="AC74" s="233"/>
      <c r="AD74" s="229"/>
      <c r="AE74" s="229"/>
      <c r="AF74" s="56"/>
      <c r="AG74" s="56"/>
      <c r="AH74" s="56"/>
      <c r="AI74" s="56"/>
      <c r="AJ74" s="56"/>
      <c r="AK74" s="56"/>
      <c r="AL74" s="56"/>
      <c r="AM74" s="56"/>
      <c r="AN74" s="56"/>
      <c r="AO74" s="56"/>
      <c r="AP74" s="56"/>
      <c r="AQ74" s="144"/>
      <c r="AR74" s="144"/>
      <c r="AS74" s="144"/>
      <c r="AT74" s="144"/>
      <c r="AU74" s="144"/>
      <c r="AV74" s="144"/>
      <c r="AW74" s="144"/>
      <c r="AX74" s="144"/>
      <c r="AY74" s="144"/>
      <c r="AZ74" s="144"/>
    </row>
    <row r="75" spans="1:52" ht="26.1" customHeight="1">
      <c r="A75" s="54"/>
      <c r="B75" s="612" t="s">
        <v>85</v>
      </c>
      <c r="C75" s="609" t="s">
        <v>83</v>
      </c>
      <c r="E75" s="77" t="s">
        <v>84</v>
      </c>
      <c r="F75" s="26"/>
      <c r="G75" s="240"/>
      <c r="H75" s="240"/>
      <c r="J75" s="201"/>
      <c r="K75" s="240"/>
      <c r="L75" s="240"/>
      <c r="M75" s="240"/>
      <c r="N75" s="240"/>
      <c r="O75" s="240"/>
      <c r="P75" s="240"/>
      <c r="Q75" s="240"/>
      <c r="R75" s="240"/>
      <c r="S75" s="240"/>
      <c r="T75" s="240"/>
      <c r="U75" s="240"/>
      <c r="V75" s="240"/>
      <c r="W75" s="240"/>
      <c r="X75" s="240"/>
      <c r="Y75" s="240"/>
      <c r="Z75" s="240"/>
      <c r="AA75" s="201"/>
      <c r="AB75" s="60"/>
      <c r="AC75" s="233"/>
      <c r="AQ75" s="146"/>
      <c r="AR75" s="146"/>
      <c r="AS75" s="146"/>
      <c r="AT75" s="146"/>
      <c r="AU75" s="146"/>
      <c r="AV75" s="146"/>
      <c r="AW75" s="146"/>
      <c r="AX75" s="146"/>
      <c r="AY75" s="146"/>
      <c r="AZ75" s="146"/>
    </row>
    <row r="76" spans="1:52" ht="26.1" customHeight="1">
      <c r="A76" s="54"/>
      <c r="B76" s="612" t="s">
        <v>19</v>
      </c>
      <c r="C76" s="609" t="s">
        <v>86</v>
      </c>
      <c r="E76" s="77" t="s">
        <v>87</v>
      </c>
      <c r="F76" s="26"/>
      <c r="G76" s="240"/>
      <c r="H76" s="240"/>
      <c r="J76" s="201"/>
      <c r="K76" s="240"/>
      <c r="L76" s="240"/>
      <c r="M76" s="240"/>
      <c r="N76" s="240"/>
      <c r="O76" s="240"/>
      <c r="P76" s="240"/>
      <c r="Q76" s="240"/>
      <c r="R76" s="240"/>
      <c r="S76" s="240"/>
      <c r="T76" s="240"/>
      <c r="U76" s="240"/>
      <c r="V76" s="240"/>
      <c r="W76" s="240"/>
      <c r="X76" s="240"/>
      <c r="Y76" s="240"/>
      <c r="Z76" s="240"/>
      <c r="AA76" s="201"/>
      <c r="AB76" s="60"/>
      <c r="AC76" s="233"/>
      <c r="AQ76" s="146"/>
      <c r="AR76" s="146"/>
      <c r="AS76" s="146"/>
      <c r="AT76" s="146"/>
      <c r="AU76" s="146"/>
      <c r="AV76" s="146"/>
      <c r="AW76" s="146"/>
      <c r="AX76" s="146"/>
      <c r="AY76" s="146"/>
      <c r="AZ76" s="146"/>
    </row>
    <row r="77" spans="1:52" ht="26.1" customHeight="1">
      <c r="A77" s="54"/>
      <c r="B77" s="612" t="s">
        <v>90</v>
      </c>
      <c r="C77" s="609" t="s">
        <v>88</v>
      </c>
      <c r="E77" s="77" t="s">
        <v>89</v>
      </c>
      <c r="F77" s="26"/>
      <c r="G77" s="240"/>
      <c r="H77" s="240"/>
      <c r="J77" s="201"/>
      <c r="K77" s="240"/>
      <c r="L77" s="240"/>
      <c r="M77" s="240"/>
      <c r="N77" s="240"/>
      <c r="O77" s="240"/>
      <c r="P77" s="240"/>
      <c r="Q77" s="240"/>
      <c r="R77" s="240"/>
      <c r="S77" s="240"/>
      <c r="T77" s="240"/>
      <c r="U77" s="240"/>
      <c r="V77" s="240"/>
      <c r="W77" s="240"/>
      <c r="X77" s="240"/>
      <c r="Y77" s="240"/>
      <c r="Z77" s="240"/>
      <c r="AA77" s="201"/>
      <c r="AB77" s="60"/>
      <c r="AC77" s="233"/>
      <c r="AQ77" s="146"/>
      <c r="AR77" s="146"/>
      <c r="AS77" s="146"/>
      <c r="AT77" s="146"/>
      <c r="AU77" s="146"/>
      <c r="AV77" s="146"/>
      <c r="AW77" s="146"/>
      <c r="AX77" s="146"/>
      <c r="AY77" s="146"/>
      <c r="AZ77" s="146"/>
    </row>
    <row r="78" spans="1:52" ht="26.1" customHeight="1">
      <c r="A78" s="54"/>
      <c r="B78" s="612" t="s">
        <v>93</v>
      </c>
      <c r="C78" s="609" t="s">
        <v>91</v>
      </c>
      <c r="E78" s="77" t="s">
        <v>92</v>
      </c>
      <c r="F78" s="26"/>
      <c r="G78" s="240"/>
      <c r="H78" s="240"/>
      <c r="J78" s="201"/>
      <c r="K78" s="240"/>
      <c r="L78" s="240"/>
      <c r="M78" s="240"/>
      <c r="N78" s="240"/>
      <c r="O78" s="240"/>
      <c r="P78" s="240"/>
      <c r="Q78" s="240"/>
      <c r="R78" s="240"/>
      <c r="S78" s="240"/>
      <c r="T78" s="240"/>
      <c r="U78" s="240"/>
      <c r="V78" s="240"/>
      <c r="W78" s="240"/>
      <c r="X78" s="240"/>
      <c r="Y78" s="240"/>
      <c r="Z78" s="240"/>
      <c r="AA78" s="201"/>
      <c r="AB78" s="60"/>
      <c r="AC78" s="233"/>
      <c r="AQ78" s="146"/>
      <c r="AR78" s="146"/>
      <c r="AS78" s="146"/>
      <c r="AT78" s="146"/>
      <c r="AU78" s="146"/>
      <c r="AV78" s="146"/>
      <c r="AW78" s="146"/>
      <c r="AX78" s="146"/>
      <c r="AY78" s="146"/>
      <c r="AZ78" s="146"/>
    </row>
    <row r="79" spans="1:52" ht="26.1" customHeight="1">
      <c r="A79" s="54"/>
      <c r="B79" s="612" t="s">
        <v>96</v>
      </c>
      <c r="C79" s="609" t="s">
        <v>94</v>
      </c>
      <c r="E79" s="77" t="s">
        <v>95</v>
      </c>
      <c r="F79" s="26"/>
      <c r="G79" s="240"/>
      <c r="H79" s="240"/>
      <c r="J79" s="201"/>
      <c r="K79" s="240"/>
      <c r="L79" s="240"/>
      <c r="M79" s="240"/>
      <c r="N79" s="240"/>
      <c r="O79" s="240"/>
      <c r="P79" s="240"/>
      <c r="Q79" s="240"/>
      <c r="R79" s="240"/>
      <c r="S79" s="240"/>
      <c r="T79" s="240"/>
      <c r="U79" s="240"/>
      <c r="V79" s="240"/>
      <c r="W79" s="240"/>
      <c r="X79" s="240"/>
      <c r="Y79" s="240"/>
      <c r="Z79" s="240"/>
      <c r="AA79" s="201"/>
      <c r="AB79" s="60"/>
      <c r="AC79" s="233"/>
      <c r="AQ79" s="146"/>
      <c r="AR79" s="146"/>
      <c r="AS79" s="146"/>
      <c r="AT79" s="146"/>
      <c r="AU79" s="146"/>
      <c r="AV79" s="146"/>
      <c r="AW79" s="146"/>
      <c r="AX79" s="146"/>
      <c r="AY79" s="146"/>
      <c r="AZ79" s="146"/>
    </row>
    <row r="80" spans="1:52" ht="41.25" customHeight="1">
      <c r="B80" s="82" t="s">
        <v>100</v>
      </c>
      <c r="C80" s="609" t="s">
        <v>97</v>
      </c>
      <c r="E80" s="77" t="s">
        <v>98</v>
      </c>
      <c r="F80" s="26"/>
      <c r="G80" s="240"/>
      <c r="H80" s="240"/>
      <c r="AB80" s="232"/>
      <c r="AC80" s="233"/>
      <c r="AQ80" s="146"/>
      <c r="AR80" s="146"/>
      <c r="AS80" s="146"/>
      <c r="AT80" s="146"/>
      <c r="AU80" s="146"/>
      <c r="AV80" s="146"/>
      <c r="AW80" s="146"/>
      <c r="AX80" s="146"/>
      <c r="AY80" s="146"/>
      <c r="AZ80" s="146"/>
    </row>
    <row r="81" spans="1:52" ht="41.25" customHeight="1">
      <c r="B81" s="82" t="s">
        <v>703</v>
      </c>
      <c r="C81" s="1299" t="s">
        <v>101</v>
      </c>
      <c r="D81" s="1299"/>
      <c r="E81" s="87" t="s">
        <v>99</v>
      </c>
      <c r="F81" s="26"/>
      <c r="G81" s="240"/>
      <c r="H81" s="240"/>
      <c r="AB81" s="232"/>
      <c r="AC81" s="233"/>
      <c r="AQ81" s="146"/>
      <c r="AR81" s="146"/>
      <c r="AS81" s="146"/>
      <c r="AT81" s="146"/>
      <c r="AU81" s="146"/>
      <c r="AV81" s="146"/>
      <c r="AW81" s="146"/>
      <c r="AX81" s="146"/>
      <c r="AY81" s="146"/>
      <c r="AZ81" s="146"/>
    </row>
    <row r="82" spans="1:52" ht="38.25" customHeight="1">
      <c r="B82" s="1484" t="s">
        <v>102</v>
      </c>
      <c r="C82" s="1484"/>
      <c r="D82" s="1484"/>
      <c r="E82" s="1484"/>
      <c r="F82" s="1484"/>
      <c r="G82" s="86"/>
      <c r="H82" s="86"/>
      <c r="AB82" s="232"/>
      <c r="AC82" s="233"/>
      <c r="AQ82" s="146"/>
      <c r="AR82" s="146"/>
      <c r="AS82" s="146"/>
      <c r="AT82" s="146"/>
      <c r="AU82" s="146"/>
      <c r="AV82" s="146"/>
      <c r="AW82" s="146"/>
      <c r="AX82" s="146"/>
      <c r="AY82" s="146"/>
      <c r="AZ82" s="146"/>
    </row>
    <row r="83" spans="1:52" ht="51.75" customHeight="1">
      <c r="A83" s="82">
        <v>7</v>
      </c>
      <c r="B83" s="1484" t="s">
        <v>107</v>
      </c>
      <c r="C83" s="1484"/>
      <c r="D83" s="1484"/>
      <c r="E83" s="1484"/>
      <c r="F83" s="1484"/>
      <c r="G83" s="86"/>
      <c r="H83" s="86"/>
      <c r="AB83" s="232"/>
      <c r="AC83" s="233"/>
      <c r="AQ83" s="146"/>
      <c r="AR83" s="146"/>
      <c r="AS83" s="146"/>
      <c r="AT83" s="146"/>
      <c r="AU83" s="146"/>
      <c r="AV83" s="146"/>
      <c r="AW83" s="146"/>
      <c r="AX83" s="146"/>
      <c r="AY83" s="146"/>
      <c r="AZ83" s="146"/>
    </row>
    <row r="84" spans="1:52" ht="35.25" customHeight="1">
      <c r="A84" s="82">
        <v>8</v>
      </c>
      <c r="B84" s="1484" t="s">
        <v>108</v>
      </c>
      <c r="C84" s="1484"/>
      <c r="D84" s="1484"/>
      <c r="E84" s="1484"/>
      <c r="F84" s="1484"/>
      <c r="G84" s="86"/>
      <c r="H84" s="86"/>
      <c r="AB84" s="232"/>
      <c r="AC84" s="233"/>
      <c r="AQ84" s="146"/>
      <c r="AR84" s="146"/>
      <c r="AS84" s="146"/>
      <c r="AT84" s="146"/>
      <c r="AU84" s="146"/>
      <c r="AV84" s="146"/>
      <c r="AW84" s="146"/>
      <c r="AX84" s="146"/>
      <c r="AY84" s="146"/>
      <c r="AZ84" s="146"/>
    </row>
    <row r="85" spans="1:52" ht="49.5" customHeight="1">
      <c r="A85" s="82">
        <v>9</v>
      </c>
      <c r="B85" s="1484" t="s">
        <v>109</v>
      </c>
      <c r="C85" s="1484"/>
      <c r="D85" s="1484"/>
      <c r="E85" s="1484"/>
      <c r="F85" s="1484"/>
      <c r="G85" s="86"/>
      <c r="H85" s="86"/>
      <c r="AB85" s="232"/>
      <c r="AC85" s="233"/>
      <c r="AQ85" s="146"/>
      <c r="AR85" s="146"/>
      <c r="AS85" s="146"/>
      <c r="AT85" s="146"/>
      <c r="AU85" s="146"/>
      <c r="AV85" s="146"/>
      <c r="AW85" s="146"/>
      <c r="AX85" s="146"/>
      <c r="AY85" s="146"/>
      <c r="AZ85" s="146"/>
    </row>
    <row r="86" spans="1:52" ht="51.75" customHeight="1">
      <c r="A86" s="82">
        <v>10</v>
      </c>
      <c r="B86" s="1484" t="s">
        <v>110</v>
      </c>
      <c r="C86" s="1484"/>
      <c r="D86" s="1484"/>
      <c r="E86" s="1484"/>
      <c r="F86" s="1484"/>
      <c r="G86" s="86"/>
      <c r="H86" s="86"/>
      <c r="AB86" s="232"/>
      <c r="AC86" s="233"/>
      <c r="AQ86" s="146"/>
      <c r="AR86" s="146"/>
      <c r="AS86" s="146"/>
      <c r="AT86" s="146"/>
      <c r="AU86" s="146"/>
      <c r="AV86" s="146"/>
      <c r="AW86" s="146"/>
      <c r="AX86" s="146"/>
      <c r="AY86" s="146"/>
      <c r="AZ86" s="146"/>
    </row>
    <row r="87" spans="1:52" ht="21.75" customHeight="1">
      <c r="A87" s="82">
        <v>11</v>
      </c>
      <c r="B87" s="1484" t="s">
        <v>111</v>
      </c>
      <c r="C87" s="1484"/>
      <c r="D87" s="1484"/>
      <c r="E87" s="1484"/>
      <c r="F87" s="1484"/>
      <c r="G87" s="86"/>
      <c r="H87" s="86"/>
      <c r="AB87" s="232"/>
      <c r="AC87" s="233"/>
      <c r="AQ87" s="146"/>
      <c r="AR87" s="146"/>
      <c r="AS87" s="146"/>
      <c r="AT87" s="146"/>
      <c r="AU87" s="146"/>
      <c r="AV87" s="146"/>
      <c r="AW87" s="146"/>
      <c r="AX87" s="146"/>
      <c r="AY87" s="146"/>
      <c r="AZ87" s="146"/>
    </row>
    <row r="88" spans="1:52" ht="71.25" customHeight="1">
      <c r="A88" s="645">
        <v>12</v>
      </c>
      <c r="B88" s="1508" t="s">
        <v>333</v>
      </c>
      <c r="C88" s="1508"/>
      <c r="D88" s="1508"/>
      <c r="E88" s="1508"/>
      <c r="F88" s="1508"/>
      <c r="K88" s="466">
        <f>'Names of Bidder'!J6</f>
        <v>2</v>
      </c>
      <c r="AB88" s="232"/>
      <c r="AC88" s="233"/>
      <c r="AQ88" s="146"/>
      <c r="AR88" s="146"/>
      <c r="AS88" s="146"/>
      <c r="AT88" s="146"/>
      <c r="AU88" s="146"/>
      <c r="AV88" s="146"/>
      <c r="AW88" s="146"/>
      <c r="AX88" s="146"/>
      <c r="AY88" s="146"/>
      <c r="AZ88" s="146"/>
    </row>
    <row r="89" spans="1:52" ht="63.75" customHeight="1">
      <c r="A89" s="82">
        <v>13</v>
      </c>
      <c r="B89" s="1484"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484"/>
      <c r="D89" s="1484"/>
      <c r="E89" s="1484"/>
      <c r="F89" s="1484"/>
      <c r="H89" s="86"/>
      <c r="K89" s="467">
        <f>'Names of Bidder'!J15</f>
        <v>2</v>
      </c>
      <c r="AB89" s="232"/>
      <c r="AC89" s="233"/>
      <c r="AQ89" s="146"/>
      <c r="AR89" s="146"/>
      <c r="AS89" s="146"/>
      <c r="AT89" s="146"/>
      <c r="AU89" s="146"/>
      <c r="AV89" s="146"/>
      <c r="AW89" s="146"/>
      <c r="AX89" s="146"/>
      <c r="AY89" s="146"/>
      <c r="AZ89" s="146"/>
    </row>
    <row r="90" spans="1:52" ht="100.5" customHeight="1">
      <c r="A90" s="82">
        <v>14</v>
      </c>
      <c r="B90" s="1484" t="s">
        <v>303</v>
      </c>
      <c r="C90" s="1484"/>
      <c r="D90" s="1484"/>
      <c r="E90" s="1484"/>
      <c r="F90" s="1484"/>
      <c r="G90" s="86"/>
      <c r="H90" s="86"/>
      <c r="AB90" s="232"/>
      <c r="AC90" s="233"/>
      <c r="AQ90" s="146"/>
      <c r="AR90" s="146"/>
      <c r="AS90" s="146"/>
      <c r="AT90" s="146"/>
      <c r="AU90" s="146"/>
      <c r="AV90" s="146"/>
      <c r="AW90" s="146"/>
      <c r="AX90" s="146"/>
      <c r="AY90" s="146"/>
      <c r="AZ90" s="146"/>
    </row>
    <row r="91" spans="1:52" ht="30" customHeight="1">
      <c r="A91" s="89"/>
      <c r="B91" s="30" t="str">
        <f>IF(ISERROR("Dated this " &amp; AI6 &amp; LOOKUP(AI6,AG1:AG37,AH1:AH37) &amp; " day of " &amp; AI8 &amp; " " &amp;AI9), "", "Dated this " &amp; AI6 &amp; LOOKUP(AI6,AG1:AG37,AH1:AH37) &amp; " day of " &amp; AI8 &amp; " " &amp;AI9)</f>
        <v/>
      </c>
      <c r="E91" s="88"/>
      <c r="F91" s="88"/>
      <c r="G91" s="61"/>
      <c r="H91" s="61"/>
      <c r="AB91" s="232"/>
      <c r="AC91" s="233"/>
      <c r="AQ91" s="146"/>
      <c r="AR91" s="146"/>
      <c r="AS91" s="146"/>
      <c r="AT91" s="146"/>
      <c r="AU91" s="146"/>
      <c r="AV91" s="146"/>
      <c r="AW91" s="146"/>
      <c r="AX91" s="146"/>
      <c r="AY91" s="146"/>
      <c r="AZ91" s="146"/>
    </row>
    <row r="92" spans="1:52" ht="30" customHeight="1">
      <c r="A92" s="89"/>
      <c r="B92" s="39" t="s">
        <v>304</v>
      </c>
      <c r="C92" s="26"/>
      <c r="D92" s="33"/>
      <c r="E92" s="33"/>
      <c r="F92" s="33"/>
      <c r="G92" s="72"/>
      <c r="H92" s="72"/>
      <c r="AB92" s="232"/>
      <c r="AC92" s="233"/>
      <c r="AQ92" s="146"/>
      <c r="AR92" s="146"/>
      <c r="AS92" s="146"/>
      <c r="AT92" s="146"/>
      <c r="AU92" s="146"/>
      <c r="AV92" s="146"/>
      <c r="AW92" s="146"/>
      <c r="AX92" s="146"/>
      <c r="AY92" s="146"/>
      <c r="AZ92" s="146"/>
    </row>
    <row r="93" spans="1:52" ht="15.95" customHeight="1">
      <c r="A93" s="89"/>
      <c r="B93" s="57"/>
      <c r="C93" s="33"/>
      <c r="D93" s="33"/>
      <c r="E93" s="33"/>
      <c r="F93" s="33"/>
      <c r="G93" s="72"/>
      <c r="H93" s="72"/>
      <c r="AB93" s="232"/>
      <c r="AC93" s="233"/>
      <c r="AQ93" s="146"/>
      <c r="AR93" s="146"/>
      <c r="AS93" s="146"/>
      <c r="AT93" s="146"/>
      <c r="AU93" s="146"/>
      <c r="AV93" s="146"/>
      <c r="AW93" s="146"/>
      <c r="AX93" s="146"/>
      <c r="AY93" s="146"/>
      <c r="AZ93" s="146"/>
    </row>
    <row r="94" spans="1:52" ht="21" customHeight="1">
      <c r="A94" s="89"/>
      <c r="B94" s="57"/>
      <c r="C94" s="33"/>
      <c r="D94" s="33"/>
      <c r="F94" s="46" t="s">
        <v>305</v>
      </c>
      <c r="G94" s="90"/>
      <c r="H94" s="90"/>
      <c r="AB94" s="232"/>
      <c r="AC94" s="233"/>
      <c r="AQ94" s="146"/>
      <c r="AR94" s="146"/>
      <c r="AS94" s="146"/>
      <c r="AT94" s="146"/>
      <c r="AU94" s="146"/>
      <c r="AV94" s="146"/>
      <c r="AW94" s="146"/>
      <c r="AX94" s="146"/>
      <c r="AY94" s="146"/>
      <c r="AZ94" s="146"/>
    </row>
    <row r="95" spans="1:52" ht="21" customHeight="1">
      <c r="A95" s="89"/>
      <c r="B95" s="57"/>
      <c r="C95" s="33"/>
      <c r="F95" s="46" t="str">
        <f>"For and on behalf of " &amp; 'Attach 3(JV)'!B9</f>
        <v>For and on behalf of 0</v>
      </c>
      <c r="G95" s="90"/>
      <c r="H95" s="90"/>
      <c r="AB95" s="232"/>
      <c r="AC95" s="233"/>
      <c r="AQ95" s="146"/>
      <c r="AR95" s="146"/>
      <c r="AS95" s="146"/>
      <c r="AT95" s="146"/>
      <c r="AU95" s="146"/>
      <c r="AV95" s="146"/>
      <c r="AW95" s="146"/>
      <c r="AX95" s="146"/>
      <c r="AY95" s="146"/>
      <c r="AZ95" s="146"/>
    </row>
    <row r="96" spans="1:52" ht="27.95" customHeight="1">
      <c r="A96" s="78"/>
      <c r="D96" s="55"/>
      <c r="E96" s="55"/>
      <c r="F96" s="39"/>
      <c r="G96" s="80"/>
      <c r="H96" s="80"/>
      <c r="AQ96" s="146"/>
      <c r="AR96" s="146"/>
      <c r="AS96" s="146"/>
      <c r="AT96" s="146"/>
      <c r="AU96" s="146"/>
      <c r="AV96" s="146"/>
      <c r="AW96" s="146"/>
      <c r="AX96" s="146"/>
      <c r="AY96" s="146"/>
      <c r="AZ96" s="146"/>
    </row>
    <row r="97" spans="1:52" ht="27.95" customHeight="1">
      <c r="A97" s="76" t="s">
        <v>7</v>
      </c>
      <c r="B97" s="37"/>
      <c r="C97" s="172" t="str">
        <f>'Attach 3(JV)'!B24</f>
        <v>--</v>
      </c>
      <c r="E97" s="55" t="s">
        <v>5</v>
      </c>
      <c r="F97" s="471" t="str">
        <f>'Attach 3(JV)'!E24</f>
        <v/>
      </c>
      <c r="G97" s="81"/>
      <c r="H97" s="81"/>
      <c r="AQ97" s="146"/>
      <c r="AR97" s="146"/>
      <c r="AS97" s="146"/>
      <c r="AT97" s="146"/>
      <c r="AU97" s="146"/>
      <c r="AV97" s="146"/>
      <c r="AW97" s="146"/>
      <c r="AX97" s="146"/>
      <c r="AY97" s="146"/>
      <c r="AZ97" s="146"/>
    </row>
    <row r="98" spans="1:52" ht="27.95" customHeight="1">
      <c r="A98" s="76" t="s">
        <v>8</v>
      </c>
      <c r="B98" s="37"/>
      <c r="C98" s="273" t="str">
        <f>'Attach 3(JV)'!B25</f>
        <v/>
      </c>
      <c r="E98" s="55" t="s">
        <v>6</v>
      </c>
      <c r="F98" s="471" t="str">
        <f>'Attach 3(JV)'!E25</f>
        <v/>
      </c>
      <c r="G98" s="81"/>
      <c r="H98" s="81"/>
      <c r="AQ98" s="146"/>
      <c r="AR98" s="146"/>
      <c r="AS98" s="146"/>
      <c r="AT98" s="146"/>
      <c r="AU98" s="146"/>
      <c r="AV98" s="146"/>
      <c r="AW98" s="146"/>
      <c r="AX98" s="146"/>
      <c r="AY98" s="146"/>
      <c r="AZ98" s="146"/>
    </row>
    <row r="99" spans="1:52" ht="27.95" customHeight="1">
      <c r="D99" s="55"/>
      <c r="E99" s="55"/>
      <c r="AQ99" s="146"/>
      <c r="AR99" s="146"/>
      <c r="AS99" s="146"/>
      <c r="AT99" s="146"/>
      <c r="AU99" s="146"/>
      <c r="AV99" s="146"/>
      <c r="AW99" s="146"/>
      <c r="AX99" s="146"/>
      <c r="AY99" s="146"/>
      <c r="AZ99" s="146"/>
    </row>
    <row r="100" spans="1:52" ht="6.75" customHeight="1">
      <c r="A100" s="76"/>
      <c r="B100" s="37"/>
      <c r="C100" s="66"/>
      <c r="E100" s="55"/>
      <c r="AQ100" s="146"/>
      <c r="AR100" s="146"/>
      <c r="AS100" s="146"/>
      <c r="AT100" s="146"/>
      <c r="AU100" s="146"/>
      <c r="AV100" s="146"/>
      <c r="AW100" s="146"/>
      <c r="AX100" s="146"/>
      <c r="AY100" s="146"/>
      <c r="AZ100" s="146"/>
    </row>
    <row r="101" spans="1:52" ht="39.950000000000003" hidden="1" customHeight="1">
      <c r="A101" s="1501" t="s">
        <v>398</v>
      </c>
      <c r="B101" s="1501"/>
      <c r="C101" s="1501"/>
      <c r="D101" s="1501"/>
      <c r="E101" s="1501"/>
      <c r="F101" s="1501"/>
      <c r="AQ101" s="146"/>
      <c r="AR101" s="146"/>
      <c r="AS101" s="146"/>
      <c r="AT101" s="146"/>
      <c r="AU101" s="146"/>
      <c r="AV101" s="146"/>
      <c r="AW101" s="146"/>
      <c r="AX101" s="146"/>
      <c r="AY101" s="146"/>
      <c r="AZ101" s="146"/>
    </row>
    <row r="102" spans="1:52" ht="16.5" customHeight="1">
      <c r="A102" s="1502"/>
      <c r="B102" s="1502"/>
      <c r="D102" s="241"/>
      <c r="E102" s="125"/>
      <c r="F102" s="125"/>
      <c r="G102" s="215"/>
      <c r="AQ102" s="146"/>
      <c r="AR102" s="146"/>
      <c r="AS102" s="146"/>
      <c r="AT102" s="146"/>
      <c r="AU102" s="146"/>
      <c r="AV102" s="146"/>
      <c r="AW102" s="146"/>
      <c r="AX102" s="146"/>
      <c r="AY102" s="146"/>
      <c r="AZ102" s="146"/>
    </row>
    <row r="103" spans="1:52" ht="9.75" customHeight="1">
      <c r="B103" s="46"/>
      <c r="C103" s="66"/>
      <c r="E103" s="46"/>
      <c r="AQ103" s="146"/>
      <c r="AR103" s="146"/>
      <c r="AS103" s="146"/>
      <c r="AT103" s="146"/>
      <c r="AU103" s="146"/>
      <c r="AV103" s="146"/>
      <c r="AW103" s="146"/>
      <c r="AX103" s="146"/>
      <c r="AY103" s="146"/>
      <c r="AZ103" s="146"/>
    </row>
    <row r="104" spans="1:52" ht="27.95" hidden="1" customHeight="1">
      <c r="A104" s="55" t="e">
        <f>IF(AND(H28="JV (Joint Venture)",H29=1), "", "Printed Name :")</f>
        <v>#REF!</v>
      </c>
      <c r="B104" s="1503"/>
      <c r="C104" s="1503"/>
      <c r="E104" s="55" t="s">
        <v>5</v>
      </c>
      <c r="F104" s="275"/>
      <c r="H104" s="299"/>
      <c r="AQ104" s="146"/>
      <c r="AR104" s="146"/>
      <c r="AS104" s="146"/>
      <c r="AT104" s="146"/>
      <c r="AU104" s="146"/>
      <c r="AV104" s="146"/>
      <c r="AW104" s="146"/>
      <c r="AX104" s="146"/>
      <c r="AY104" s="146"/>
      <c r="AZ104" s="146"/>
    </row>
    <row r="105" spans="1:52" ht="27.95" hidden="1" customHeight="1">
      <c r="A105" s="55" t="e">
        <f>IF(AND(H28="JV (Joint Venture)",H29=1), "", "Designation :")</f>
        <v>#REF!</v>
      </c>
      <c r="B105" s="1503"/>
      <c r="C105" s="1503"/>
      <c r="E105" s="55" t="s">
        <v>6</v>
      </c>
      <c r="F105" s="275"/>
      <c r="AQ105" s="146"/>
      <c r="AR105" s="146"/>
      <c r="AS105" s="146"/>
      <c r="AT105" s="146"/>
      <c r="AU105" s="146"/>
      <c r="AV105" s="146"/>
      <c r="AW105" s="146"/>
      <c r="AX105" s="146"/>
      <c r="AY105" s="146"/>
      <c r="AZ105" s="146"/>
    </row>
    <row r="106" spans="1:52" ht="27.95" customHeight="1">
      <c r="B106" s="46"/>
      <c r="C106" s="66"/>
      <c r="E106" s="46"/>
      <c r="F106" s="43"/>
      <c r="AQ106" s="146"/>
      <c r="AR106" s="146"/>
      <c r="AS106" s="146"/>
      <c r="AT106" s="146"/>
      <c r="AU106" s="146"/>
      <c r="AV106" s="146"/>
      <c r="AW106" s="146"/>
      <c r="AX106" s="146"/>
      <c r="AY106" s="146"/>
      <c r="AZ106" s="146"/>
    </row>
    <row r="107" spans="1:52" ht="33" customHeight="1">
      <c r="A107" s="102" t="s">
        <v>129</v>
      </c>
      <c r="B107" s="81"/>
      <c r="C107" s="101"/>
      <c r="D107" s="43"/>
      <c r="E107" s="90"/>
      <c r="F107" s="242"/>
      <c r="AQ107" s="146"/>
      <c r="AR107" s="146"/>
      <c r="AS107" s="146"/>
      <c r="AT107" s="146"/>
      <c r="AU107" s="146"/>
      <c r="AV107" s="146"/>
      <c r="AW107" s="146"/>
      <c r="AX107" s="146"/>
      <c r="AY107" s="146"/>
      <c r="AZ107" s="146"/>
    </row>
    <row r="108" spans="1:52" s="25" customFormat="1" ht="21" customHeight="1">
      <c r="A108" s="1499" t="s">
        <v>173</v>
      </c>
      <c r="B108" s="1499"/>
      <c r="C108" s="1499"/>
      <c r="D108" s="1497"/>
      <c r="E108" s="1497"/>
      <c r="F108" s="1497"/>
      <c r="G108" s="43"/>
      <c r="H108" s="43"/>
      <c r="I108" s="56"/>
      <c r="J108" s="56"/>
      <c r="K108" s="227"/>
      <c r="L108" s="227"/>
      <c r="M108" s="227"/>
      <c r="N108" s="227"/>
      <c r="O108" s="227"/>
      <c r="P108" s="227"/>
      <c r="Q108" s="227"/>
      <c r="R108" s="227"/>
      <c r="S108" s="227"/>
      <c r="T108" s="227"/>
      <c r="U108" s="227"/>
      <c r="V108" s="227"/>
      <c r="W108" s="227"/>
      <c r="X108" s="227"/>
      <c r="Y108" s="227"/>
      <c r="Z108" s="227"/>
      <c r="AA108" s="56"/>
      <c r="AB108" s="59"/>
      <c r="AC108" s="59"/>
      <c r="AD108" s="229"/>
      <c r="AE108" s="229"/>
      <c r="AF108" s="56"/>
      <c r="AG108" s="56"/>
      <c r="AH108" s="56"/>
      <c r="AI108" s="56"/>
      <c r="AJ108" s="56"/>
      <c r="AK108" s="56"/>
      <c r="AL108" s="56"/>
      <c r="AM108" s="56"/>
      <c r="AN108" s="56"/>
      <c r="AO108" s="56"/>
      <c r="AP108" s="56"/>
      <c r="AQ108" s="144"/>
      <c r="AR108" s="144"/>
      <c r="AS108" s="144"/>
      <c r="AT108" s="144"/>
      <c r="AU108" s="144"/>
      <c r="AV108" s="144"/>
      <c r="AW108" s="144"/>
      <c r="AX108" s="144"/>
      <c r="AY108" s="144"/>
      <c r="AZ108" s="144"/>
    </row>
    <row r="109" spans="1:52" s="25" customFormat="1" ht="21" customHeight="1">
      <c r="A109" s="1500"/>
      <c r="B109" s="1500"/>
      <c r="C109" s="1500"/>
      <c r="D109" s="1497"/>
      <c r="E109" s="1497"/>
      <c r="F109" s="1497"/>
      <c r="G109" s="43"/>
      <c r="H109" s="43"/>
      <c r="I109" s="56"/>
      <c r="J109" s="56"/>
      <c r="K109" s="227"/>
      <c r="L109" s="227"/>
      <c r="M109" s="227"/>
      <c r="N109" s="227"/>
      <c r="O109" s="227"/>
      <c r="P109" s="227"/>
      <c r="Q109" s="227"/>
      <c r="R109" s="227"/>
      <c r="S109" s="227"/>
      <c r="T109" s="227"/>
      <c r="U109" s="227"/>
      <c r="V109" s="227"/>
      <c r="W109" s="227"/>
      <c r="X109" s="227"/>
      <c r="Y109" s="227"/>
      <c r="Z109" s="227"/>
      <c r="AA109" s="56"/>
      <c r="AB109" s="59"/>
      <c r="AC109" s="59"/>
      <c r="AD109" s="229"/>
      <c r="AE109" s="229"/>
      <c r="AF109" s="56"/>
      <c r="AG109" s="56"/>
      <c r="AH109" s="56"/>
      <c r="AI109" s="56"/>
      <c r="AJ109" s="56"/>
      <c r="AK109" s="56"/>
      <c r="AL109" s="56"/>
      <c r="AM109" s="56"/>
      <c r="AN109" s="56"/>
      <c r="AO109" s="56"/>
      <c r="AP109" s="56"/>
      <c r="AQ109" s="144"/>
      <c r="AR109" s="144"/>
      <c r="AS109" s="144"/>
      <c r="AT109" s="144"/>
      <c r="AU109" s="144"/>
      <c r="AV109" s="144"/>
      <c r="AW109" s="144"/>
      <c r="AX109" s="144"/>
      <c r="AY109" s="144"/>
      <c r="AZ109" s="144"/>
    </row>
    <row r="110" spans="1:52" s="25" customFormat="1" ht="21" customHeight="1">
      <c r="A110" s="1498"/>
      <c r="B110" s="1498"/>
      <c r="C110" s="1498"/>
      <c r="D110" s="1497"/>
      <c r="E110" s="1497"/>
      <c r="F110" s="1497"/>
      <c r="G110" s="43"/>
      <c r="H110" s="43"/>
      <c r="I110" s="56"/>
      <c r="J110" s="56"/>
      <c r="K110" s="227"/>
      <c r="L110" s="227"/>
      <c r="M110" s="227"/>
      <c r="N110" s="227"/>
      <c r="O110" s="227"/>
      <c r="P110" s="227"/>
      <c r="Q110" s="227"/>
      <c r="R110" s="227"/>
      <c r="S110" s="227"/>
      <c r="T110" s="227"/>
      <c r="U110" s="227"/>
      <c r="V110" s="227"/>
      <c r="W110" s="227"/>
      <c r="X110" s="227"/>
      <c r="Y110" s="227"/>
      <c r="Z110" s="227"/>
      <c r="AA110" s="56"/>
      <c r="AB110" s="59"/>
      <c r="AC110" s="59"/>
      <c r="AD110" s="229"/>
      <c r="AE110" s="229"/>
      <c r="AF110" s="56"/>
      <c r="AG110" s="56"/>
      <c r="AH110" s="56"/>
      <c r="AI110" s="56"/>
      <c r="AJ110" s="56"/>
      <c r="AK110" s="56"/>
      <c r="AL110" s="56"/>
      <c r="AM110" s="56"/>
      <c r="AN110" s="56"/>
      <c r="AO110" s="56"/>
      <c r="AP110" s="56"/>
      <c r="AQ110" s="144"/>
      <c r="AR110" s="144"/>
      <c r="AS110" s="144"/>
      <c r="AT110" s="144"/>
      <c r="AU110" s="144"/>
      <c r="AV110" s="144"/>
      <c r="AW110" s="144"/>
      <c r="AX110" s="144"/>
      <c r="AY110" s="144"/>
      <c r="AZ110" s="144"/>
    </row>
    <row r="111" spans="1:52" s="25" customFormat="1" ht="21" customHeight="1">
      <c r="A111" s="1506" t="s">
        <v>174</v>
      </c>
      <c r="B111" s="1506"/>
      <c r="C111" s="1506"/>
      <c r="D111" s="1497"/>
      <c r="E111" s="1497"/>
      <c r="F111" s="1497"/>
      <c r="G111" s="43"/>
      <c r="H111" s="43"/>
      <c r="I111" s="56"/>
      <c r="J111" s="56"/>
      <c r="K111" s="227"/>
      <c r="L111" s="227"/>
      <c r="M111" s="227"/>
      <c r="N111" s="227"/>
      <c r="O111" s="227"/>
      <c r="P111" s="227"/>
      <c r="Q111" s="227"/>
      <c r="R111" s="227"/>
      <c r="S111" s="227"/>
      <c r="T111" s="227"/>
      <c r="U111" s="227"/>
      <c r="V111" s="227"/>
      <c r="W111" s="227"/>
      <c r="X111" s="227"/>
      <c r="Y111" s="227"/>
      <c r="Z111" s="227"/>
      <c r="AA111" s="56"/>
      <c r="AB111" s="59"/>
      <c r="AC111" s="59"/>
      <c r="AD111" s="229"/>
      <c r="AE111" s="229"/>
      <c r="AF111" s="56"/>
      <c r="AG111" s="56"/>
      <c r="AH111" s="56"/>
      <c r="AI111" s="56"/>
      <c r="AJ111" s="56"/>
      <c r="AK111" s="56"/>
      <c r="AL111" s="56"/>
      <c r="AM111" s="56"/>
      <c r="AN111" s="56"/>
      <c r="AO111" s="56"/>
      <c r="AP111" s="56"/>
      <c r="AQ111" s="144"/>
      <c r="AR111" s="144"/>
      <c r="AS111" s="144"/>
      <c r="AT111" s="144"/>
      <c r="AU111" s="144"/>
      <c r="AV111" s="144"/>
      <c r="AW111" s="144"/>
      <c r="AX111" s="144"/>
      <c r="AY111" s="144"/>
      <c r="AZ111" s="144"/>
    </row>
    <row r="112" spans="1:52" s="25" customFormat="1" ht="21" customHeight="1">
      <c r="A112" s="1506" t="s">
        <v>175</v>
      </c>
      <c r="B112" s="1506"/>
      <c r="C112" s="1506"/>
      <c r="D112" s="1497"/>
      <c r="E112" s="1497"/>
      <c r="F112" s="1497"/>
      <c r="G112" s="43"/>
      <c r="H112" s="43"/>
      <c r="I112" s="56"/>
      <c r="J112" s="56"/>
      <c r="K112" s="227"/>
      <c r="L112" s="227"/>
      <c r="M112" s="227"/>
      <c r="N112" s="227"/>
      <c r="O112" s="227"/>
      <c r="P112" s="227"/>
      <c r="Q112" s="227"/>
      <c r="R112" s="227"/>
      <c r="S112" s="227"/>
      <c r="T112" s="227"/>
      <c r="U112" s="227"/>
      <c r="V112" s="227"/>
      <c r="W112" s="227"/>
      <c r="X112" s="227"/>
      <c r="Y112" s="227"/>
      <c r="Z112" s="227"/>
      <c r="AA112" s="56"/>
      <c r="AB112" s="59"/>
      <c r="AC112" s="59"/>
      <c r="AD112" s="229"/>
      <c r="AE112" s="229"/>
      <c r="AF112" s="56"/>
      <c r="AG112" s="56"/>
      <c r="AH112" s="56"/>
      <c r="AI112" s="56"/>
      <c r="AJ112" s="56"/>
      <c r="AK112" s="56"/>
      <c r="AL112" s="56"/>
      <c r="AM112" s="56"/>
      <c r="AN112" s="56"/>
      <c r="AO112" s="56"/>
      <c r="AP112" s="56"/>
      <c r="AQ112" s="144"/>
      <c r="AR112" s="144"/>
      <c r="AS112" s="144"/>
      <c r="AT112" s="144"/>
      <c r="AU112" s="144"/>
      <c r="AV112" s="144"/>
      <c r="AW112" s="144"/>
      <c r="AX112" s="144"/>
      <c r="AY112" s="144"/>
      <c r="AZ112" s="144"/>
    </row>
    <row r="113" spans="1:52" s="25" customFormat="1" ht="52.5" customHeight="1">
      <c r="A113" s="1506" t="s">
        <v>176</v>
      </c>
      <c r="B113" s="1506"/>
      <c r="C113" s="1506"/>
      <c r="D113" s="1497"/>
      <c r="E113" s="1497"/>
      <c r="F113" s="1497"/>
      <c r="G113" s="91"/>
      <c r="H113" s="91"/>
      <c r="I113" s="56"/>
      <c r="J113" s="56"/>
      <c r="K113" s="227"/>
      <c r="L113" s="227"/>
      <c r="M113" s="227"/>
      <c r="N113" s="227"/>
      <c r="O113" s="227"/>
      <c r="P113" s="227"/>
      <c r="Q113" s="227"/>
      <c r="R113" s="227"/>
      <c r="S113" s="227"/>
      <c r="T113" s="227"/>
      <c r="U113" s="227"/>
      <c r="V113" s="227"/>
      <c r="W113" s="227"/>
      <c r="X113" s="227"/>
      <c r="Y113" s="227"/>
      <c r="Z113" s="227"/>
      <c r="AA113" s="56"/>
      <c r="AB113" s="59"/>
      <c r="AC113" s="59"/>
      <c r="AD113" s="229"/>
      <c r="AE113" s="229"/>
      <c r="AF113" s="56"/>
      <c r="AG113" s="56"/>
      <c r="AH113" s="56"/>
      <c r="AI113" s="56"/>
      <c r="AJ113" s="56"/>
      <c r="AK113" s="56"/>
      <c r="AL113" s="56"/>
      <c r="AM113" s="56"/>
      <c r="AN113" s="56"/>
      <c r="AO113" s="56"/>
      <c r="AP113" s="56"/>
      <c r="AQ113" s="144"/>
      <c r="AR113" s="144"/>
      <c r="AS113" s="144"/>
      <c r="AT113" s="144"/>
      <c r="AU113" s="144"/>
      <c r="AV113" s="144"/>
      <c r="AW113" s="144"/>
      <c r="AX113" s="144"/>
      <c r="AY113" s="144"/>
      <c r="AZ113" s="144"/>
    </row>
    <row r="114" spans="1:52" s="25" customFormat="1" ht="21" customHeight="1">
      <c r="A114" s="1499" t="s">
        <v>177</v>
      </c>
      <c r="B114" s="1499"/>
      <c r="C114" s="1499"/>
      <c r="D114" s="1497"/>
      <c r="E114" s="1497"/>
      <c r="F114" s="1497"/>
      <c r="G114" s="43"/>
      <c r="H114" s="43"/>
      <c r="I114" s="56"/>
      <c r="J114" s="56"/>
      <c r="K114" s="227"/>
      <c r="L114" s="227"/>
      <c r="M114" s="227"/>
      <c r="N114" s="227"/>
      <c r="O114" s="227"/>
      <c r="P114" s="227"/>
      <c r="Q114" s="227"/>
      <c r="R114" s="227"/>
      <c r="S114" s="227"/>
      <c r="T114" s="227"/>
      <c r="U114" s="227"/>
      <c r="V114" s="227"/>
      <c r="W114" s="227"/>
      <c r="X114" s="227"/>
      <c r="Y114" s="227"/>
      <c r="Z114" s="227"/>
      <c r="AA114" s="56"/>
      <c r="AB114" s="59"/>
      <c r="AC114" s="59"/>
      <c r="AD114" s="229"/>
      <c r="AE114" s="229"/>
      <c r="AF114" s="56"/>
      <c r="AG114" s="56"/>
      <c r="AH114" s="56"/>
      <c r="AI114" s="56"/>
      <c r="AJ114" s="56"/>
      <c r="AK114" s="56"/>
      <c r="AL114" s="56"/>
      <c r="AM114" s="56"/>
      <c r="AN114" s="56"/>
      <c r="AO114" s="56"/>
      <c r="AP114" s="56"/>
    </row>
    <row r="115" spans="1:52" s="25" customFormat="1" ht="21" customHeight="1">
      <c r="A115" s="1500"/>
      <c r="B115" s="1500"/>
      <c r="C115" s="1500"/>
      <c r="D115" s="1497"/>
      <c r="E115" s="1497"/>
      <c r="F115" s="1497"/>
      <c r="G115" s="43"/>
      <c r="H115" s="43"/>
      <c r="I115" s="56"/>
      <c r="J115" s="56"/>
      <c r="K115" s="227"/>
      <c r="L115" s="227"/>
      <c r="M115" s="227"/>
      <c r="N115" s="227"/>
      <c r="O115" s="227"/>
      <c r="P115" s="227"/>
      <c r="Q115" s="227"/>
      <c r="R115" s="227"/>
      <c r="S115" s="227"/>
      <c r="T115" s="227"/>
      <c r="U115" s="227"/>
      <c r="V115" s="227"/>
      <c r="W115" s="227"/>
      <c r="X115" s="227"/>
      <c r="Y115" s="227"/>
      <c r="Z115" s="227"/>
      <c r="AA115" s="56"/>
      <c r="AB115" s="59"/>
      <c r="AC115" s="59"/>
      <c r="AD115" s="229"/>
      <c r="AE115" s="229"/>
      <c r="AF115" s="56"/>
      <c r="AG115" s="56"/>
      <c r="AH115" s="56"/>
      <c r="AI115" s="56"/>
      <c r="AJ115" s="56"/>
      <c r="AK115" s="56"/>
      <c r="AL115" s="56"/>
      <c r="AM115" s="56"/>
      <c r="AN115" s="56"/>
      <c r="AO115" s="56"/>
      <c r="AP115" s="56"/>
    </row>
    <row r="116" spans="1:52">
      <c r="A116" s="1498"/>
      <c r="B116" s="1498"/>
      <c r="C116" s="1498"/>
      <c r="D116" s="1497"/>
      <c r="E116" s="1497"/>
      <c r="F116" s="1497"/>
    </row>
    <row r="117" spans="1:52">
      <c r="A117" s="134"/>
      <c r="B117" s="134"/>
      <c r="C117" s="134"/>
      <c r="D117" s="135"/>
      <c r="E117" s="135"/>
      <c r="F117" s="135"/>
    </row>
    <row r="118" spans="1:52" ht="47.25" customHeight="1">
      <c r="A118" s="1505" t="str">
        <f>H118&amp;I118&amp;J118</f>
        <v/>
      </c>
      <c r="B118" s="1505"/>
      <c r="C118" s="1505"/>
      <c r="D118" s="1505"/>
      <c r="E118" s="1505"/>
      <c r="F118" s="1505"/>
      <c r="H118" s="281"/>
      <c r="I118" s="282"/>
      <c r="J118" s="282"/>
    </row>
  </sheetData>
  <sheetProtection password="CFB5" sheet="1" formatColumns="0" formatRows="0" selectLockedCells="1"/>
  <dataConsolidate/>
  <customSheetViews>
    <customSheetView guid="{905D51A0-3EB6-4E99-B277-C6036291BBFE}" scale="90" showPageBreaks="1" showGridLines="0" fitToPage="1" printArea="1" hiddenRows="1" hiddenColumns="1" view="pageBreakPreview" topLeftCell="A84">
      <selection activeCell="B85" sqref="B85:F85"/>
      <rowBreaks count="1" manualBreakCount="1">
        <brk id="91" max="5" man="1"/>
      </rowBreaks>
      <pageMargins left="0.59" right="0.46" top="0.59055118110236204" bottom="0.59055118110236204" header="0.35433070866141703" footer="0.35433070866141703"/>
      <pageSetup scale="76" fitToHeight="5" orientation="portrait" r:id="rId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8"/>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7"/>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s>
  <mergeCells count="117">
    <mergeCell ref="B63:F63"/>
    <mergeCell ref="B64:F64"/>
    <mergeCell ref="D49:F49"/>
    <mergeCell ref="A109:C109"/>
    <mergeCell ref="D111:F111"/>
    <mergeCell ref="D109:F109"/>
    <mergeCell ref="A111:C111"/>
    <mergeCell ref="B105:C105"/>
    <mergeCell ref="B88:F88"/>
    <mergeCell ref="B90:F90"/>
    <mergeCell ref="B85:F85"/>
    <mergeCell ref="B82:F82"/>
    <mergeCell ref="B83:F83"/>
    <mergeCell ref="B65:F65"/>
    <mergeCell ref="B57:F57"/>
    <mergeCell ref="B58:F58"/>
    <mergeCell ref="B59:F59"/>
    <mergeCell ref="B60:F60"/>
    <mergeCell ref="B67:F67"/>
    <mergeCell ref="B66:F66"/>
    <mergeCell ref="B61:F61"/>
    <mergeCell ref="A118:F118"/>
    <mergeCell ref="A112:C112"/>
    <mergeCell ref="D112:F112"/>
    <mergeCell ref="A113:C113"/>
    <mergeCell ref="D113:F113"/>
    <mergeCell ref="D110:F110"/>
    <mergeCell ref="A110:C110"/>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5:C55"/>
    <mergeCell ref="D55:F55"/>
    <mergeCell ref="B84:F84"/>
    <mergeCell ref="B49:C49"/>
    <mergeCell ref="B62:F62"/>
    <mergeCell ref="D43:F43"/>
    <mergeCell ref="B43:C43"/>
    <mergeCell ref="B50:C50"/>
    <mergeCell ref="B56:F56"/>
    <mergeCell ref="B46:C46"/>
    <mergeCell ref="D46:F46"/>
    <mergeCell ref="B48:C48"/>
    <mergeCell ref="B54:C54"/>
    <mergeCell ref="D54:F54"/>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G16:H16"/>
    <mergeCell ref="B17:F17"/>
    <mergeCell ref="G23:J23"/>
    <mergeCell ref="B20:F20"/>
    <mergeCell ref="G20:J20"/>
    <mergeCell ref="D30:F30"/>
    <mergeCell ref="D27:F27"/>
    <mergeCell ref="B44:C44"/>
    <mergeCell ref="B15:F15"/>
    <mergeCell ref="B35:C35"/>
    <mergeCell ref="D35:F35"/>
    <mergeCell ref="B27:C27"/>
    <mergeCell ref="D28:F28"/>
    <mergeCell ref="B21:C21"/>
    <mergeCell ref="B24:C24"/>
    <mergeCell ref="B34:C34"/>
    <mergeCell ref="D34:F34"/>
    <mergeCell ref="D33:F33"/>
    <mergeCell ref="D29:F29"/>
    <mergeCell ref="D31:F31"/>
    <mergeCell ref="B33:C33"/>
    <mergeCell ref="D32:F32"/>
    <mergeCell ref="B41:C41"/>
    <mergeCell ref="D21:F23"/>
    <mergeCell ref="A1:E1"/>
    <mergeCell ref="B89:F89"/>
    <mergeCell ref="B37:C37"/>
    <mergeCell ref="B38:C38"/>
    <mergeCell ref="B39:C39"/>
    <mergeCell ref="B40:C40"/>
    <mergeCell ref="D44:F44"/>
    <mergeCell ref="B45:C45"/>
    <mergeCell ref="A3:F3"/>
    <mergeCell ref="C5:F5"/>
    <mergeCell ref="B6:C6"/>
    <mergeCell ref="B36:C36"/>
    <mergeCell ref="B31:C31"/>
    <mergeCell ref="D24:F24"/>
    <mergeCell ref="B30:C30"/>
    <mergeCell ref="D25:F25"/>
    <mergeCell ref="D26:F26"/>
    <mergeCell ref="C81:D81"/>
    <mergeCell ref="B47:C47"/>
    <mergeCell ref="D47:F47"/>
    <mergeCell ref="D42:F42"/>
    <mergeCell ref="B32:C32"/>
    <mergeCell ref="D36:F36"/>
    <mergeCell ref="D48:F48"/>
  </mergeCells>
  <conditionalFormatting sqref="Z27">
    <cfRule type="expression" dxfId="9" priority="21" stopIfTrue="1">
      <formula>"if(right($I$21,1)=""."")"</formula>
    </cfRule>
  </conditionalFormatting>
  <conditionalFormatting sqref="H29">
    <cfRule type="expression" dxfId="8" priority="20" stopIfTrue="1">
      <formula>$G$29="Not Applicable"</formula>
    </cfRule>
  </conditionalFormatting>
  <conditionalFormatting sqref="D28:F28 H28:H29">
    <cfRule type="expression" dxfId="7" priority="19" stopIfTrue="1">
      <formula>$H$28="Sole Bidder"</formula>
    </cfRule>
  </conditionalFormatting>
  <conditionalFormatting sqref="F104:F105">
    <cfRule type="expression" dxfId="6" priority="18" stopIfTrue="1">
      <formula>$E$104=""</formula>
    </cfRule>
  </conditionalFormatting>
  <conditionalFormatting sqref="D29:F29">
    <cfRule type="expression" dxfId="5" priority="16" stopIfTrue="1">
      <formula>$G$29="No"</formula>
    </cfRule>
  </conditionalFormatting>
  <conditionalFormatting sqref="A101:F106">
    <cfRule type="expression" dxfId="4" priority="13">
      <formula>$H$28="Sole Bidder"</formula>
    </cfRule>
  </conditionalFormatting>
  <conditionalFormatting sqref="B104:C104">
    <cfRule type="expression" dxfId="3" priority="11">
      <formula>$A$104=""</formula>
    </cfRule>
  </conditionalFormatting>
  <conditionalFormatting sqref="B105:C105">
    <cfRule type="expression" dxfId="2" priority="10">
      <formula>$A$105=""</formula>
    </cfRule>
  </conditionalFormatting>
  <conditionalFormatting sqref="B88:F88">
    <cfRule type="expression" dxfId="1" priority="36" stopIfTrue="1">
      <formula>$K$88=2</formula>
    </cfRule>
  </conditionalFormatting>
  <conditionalFormatting sqref="B89:F89">
    <cfRule type="expression" dxfId="0" priority="2">
      <formula>$K$89=1</formula>
    </cfRule>
  </conditionalFormatting>
  <dataValidations count="4">
    <dataValidation type="whole" allowBlank="1" showInputMessage="1" showErrorMessage="1" error="Enter numeric figure only !" prompt="Enter the Bid Security Amount in Figures" sqref="I21:I22">
      <formula1>0</formula1>
      <formula2>990000000</formula2>
    </dataValidation>
    <dataValidation type="whole" allowBlank="1" showInputMessage="1" showErrorMessage="1" error="Enter numeric figure between 1 to 20 only !" prompt="Enter the Validity of Bid Security in MONTHS" sqref="J22">
      <formula1>1</formula1>
      <formula2>20</formula2>
    </dataValidation>
    <dataValidation type="list" allowBlank="1" showInputMessage="1" showErrorMessage="1" sqref="G21">
      <formula1>$AC$19:$AC$24</formula1>
    </dataValidation>
    <dataValidation type="whole" allowBlank="1" showInputMessage="1" showErrorMessage="1" error="Enter numeric figure above and including 250" prompt="Enter the Validity of Bid Security in days" sqref="J21">
      <formula1>250</formula1>
      <formula2>500</formula2>
    </dataValidation>
  </dataValidations>
  <pageMargins left="0.59" right="0.46" top="0.59055118110236204" bottom="0.59055118110236204" header="0.35433070866141703" footer="0.35433070866141703"/>
  <pageSetup scale="76" fitToHeight="5" orientation="portrait" r:id="rId34"/>
  <headerFooter alignWithMargins="0">
    <oddFooter>&amp;R&amp;"Book Antiqua,Bold"&amp;8 Page &amp;P of &amp;N</oddFooter>
  </headerFooter>
  <rowBreaks count="1" manualBreakCount="1">
    <brk id="91" max="5" man="1"/>
  </rowBreaks>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8"/>
  </sheetPr>
  <dimension ref="A1:O112"/>
  <sheetViews>
    <sheetView workbookViewId="0">
      <selection activeCell="A4" sqref="A4"/>
    </sheetView>
  </sheetViews>
  <sheetFormatPr defaultColWidth="9.140625" defaultRowHeight="12.75"/>
  <cols>
    <col min="1" max="1" width="13.28515625" style="208" customWidth="1"/>
    <col min="2" max="2" width="11.85546875" style="208" customWidth="1"/>
    <col min="3" max="15" width="9.140625" style="208"/>
    <col min="16" max="16384" width="9.140625" style="168"/>
  </cols>
  <sheetData>
    <row r="1" spans="1:15" s="167" customFormat="1" ht="30" customHeight="1">
      <c r="A1" s="1510">
        <f>'Bid Form 1st Envelope '!I21</f>
        <v>0</v>
      </c>
      <c r="B1" s="1510"/>
      <c r="C1" s="206"/>
      <c r="D1" s="206"/>
      <c r="E1" s="206"/>
      <c r="F1" s="206"/>
      <c r="G1" s="206"/>
      <c r="H1" s="206"/>
      <c r="I1" s="206"/>
      <c r="J1" s="206"/>
      <c r="K1" s="206"/>
      <c r="L1" s="206"/>
      <c r="M1" s="206"/>
      <c r="N1" s="206"/>
      <c r="O1" s="206"/>
    </row>
    <row r="2" spans="1:15" s="167" customFormat="1" ht="30" customHeight="1">
      <c r="A2" s="207"/>
      <c r="B2" s="206"/>
      <c r="C2" s="206"/>
      <c r="D2" s="206"/>
      <c r="E2" s="206"/>
      <c r="F2" s="206"/>
      <c r="G2" s="206"/>
      <c r="H2" s="206"/>
      <c r="I2" s="206"/>
      <c r="J2" s="206"/>
      <c r="K2" s="206"/>
      <c r="L2" s="206"/>
      <c r="M2" s="206"/>
      <c r="N2" s="206"/>
      <c r="O2" s="206"/>
    </row>
    <row r="3" spans="1:15">
      <c r="A3" s="207"/>
    </row>
    <row r="4" spans="1:15">
      <c r="A4" s="209" t="str">
        <f>IF(OR((A1&gt;9999999999),(A1&lt;0)),"Invalid Entry - More than 1000 crore OR -ve value",IF(A1=0, "Rs. Zero Only ",+CONCATENATE("Rs. ", B11,D11,B10,D10,B9,D9,B8,D8,B7,D7,B6," Only")))</f>
        <v xml:space="preserve">Rs. Zero Only </v>
      </c>
    </row>
    <row r="5" spans="1:15">
      <c r="A5" s="207"/>
    </row>
    <row r="6" spans="1:15">
      <c r="A6" s="210">
        <f>-INT(A1/100)*100+ROUND(A1,0)</f>
        <v>0</v>
      </c>
      <c r="B6" s="208" t="str">
        <f t="shared" ref="B6:B11" si="0">IF(A6=0,"",LOOKUP(A6,$A$13:$A$112,$B$13:$B$112))</f>
        <v/>
      </c>
      <c r="D6" s="209"/>
    </row>
    <row r="7" spans="1:15">
      <c r="A7" s="210">
        <f>-INT(A1/1000)*10+INT(A1/100)</f>
        <v>0</v>
      </c>
      <c r="B7" s="208" t="str">
        <f t="shared" si="0"/>
        <v/>
      </c>
      <c r="D7" s="209" t="str">
        <f>+IF(B7="",""," Hundred ")</f>
        <v/>
      </c>
    </row>
    <row r="8" spans="1:15">
      <c r="A8" s="210">
        <f>-INT(A1/100000)*100+INT(A1/1000)</f>
        <v>0</v>
      </c>
      <c r="B8" s="208" t="str">
        <f t="shared" si="0"/>
        <v/>
      </c>
      <c r="D8" s="209" t="str">
        <f>IF((B8=""),IF(C8="",""," Thousand ")," Thousand ")</f>
        <v/>
      </c>
    </row>
    <row r="9" spans="1:15">
      <c r="A9" s="210">
        <f>-INT(A1/10000000)*100+INT(A1/100000)</f>
        <v>0</v>
      </c>
      <c r="B9" s="208" t="str">
        <f t="shared" si="0"/>
        <v/>
      </c>
      <c r="D9" s="209" t="str">
        <f>IF((B9=""),IF(C9="",""," Lac ")," Lac ")</f>
        <v/>
      </c>
    </row>
    <row r="10" spans="1:15">
      <c r="A10" s="210">
        <f>-INT(A1/1000000000)*100+INT(A1/10000000)</f>
        <v>0</v>
      </c>
      <c r="B10" s="211" t="str">
        <f t="shared" si="0"/>
        <v/>
      </c>
      <c r="D10" s="209" t="str">
        <f>IF((B10=""),IF(C10="",""," Crore ")," Crore ")</f>
        <v/>
      </c>
    </row>
    <row r="11" spans="1:15">
      <c r="A11" s="212">
        <f>-INT(A1/10000000000)*1000+INT(A1/1000000000)</f>
        <v>0</v>
      </c>
      <c r="B11" s="211" t="str">
        <f t="shared" si="0"/>
        <v/>
      </c>
      <c r="D11" s="209" t="str">
        <f>IF((B11=""),IF(C11="",""," Hundred ")," Hundred ")</f>
        <v/>
      </c>
    </row>
    <row r="13" spans="1:15">
      <c r="A13" s="213">
        <v>1</v>
      </c>
      <c r="B13" s="214" t="s">
        <v>186</v>
      </c>
    </row>
    <row r="14" spans="1:15">
      <c r="A14" s="213">
        <v>2</v>
      </c>
      <c r="B14" s="214" t="s">
        <v>187</v>
      </c>
    </row>
    <row r="15" spans="1:15">
      <c r="A15" s="213">
        <v>3</v>
      </c>
      <c r="B15" s="214" t="s">
        <v>188</v>
      </c>
    </row>
    <row r="16" spans="1:15">
      <c r="A16" s="213">
        <v>4</v>
      </c>
      <c r="B16" s="214" t="s">
        <v>189</v>
      </c>
    </row>
    <row r="17" spans="1:2">
      <c r="A17" s="213">
        <v>5</v>
      </c>
      <c r="B17" s="214" t="s">
        <v>190</v>
      </c>
    </row>
    <row r="18" spans="1:2">
      <c r="A18" s="213">
        <v>6</v>
      </c>
      <c r="B18" s="214" t="s">
        <v>191</v>
      </c>
    </row>
    <row r="19" spans="1:2">
      <c r="A19" s="213">
        <v>7</v>
      </c>
      <c r="B19" s="214" t="s">
        <v>192</v>
      </c>
    </row>
    <row r="20" spans="1:2">
      <c r="A20" s="213">
        <v>8</v>
      </c>
      <c r="B20" s="214" t="s">
        <v>193</v>
      </c>
    </row>
    <row r="21" spans="1:2">
      <c r="A21" s="213">
        <v>9</v>
      </c>
      <c r="B21" s="214" t="s">
        <v>194</v>
      </c>
    </row>
    <row r="22" spans="1:2">
      <c r="A22" s="213">
        <v>10</v>
      </c>
      <c r="B22" s="214" t="s">
        <v>195</v>
      </c>
    </row>
    <row r="23" spans="1:2">
      <c r="A23" s="213">
        <v>11</v>
      </c>
      <c r="B23" s="214" t="s">
        <v>196</v>
      </c>
    </row>
    <row r="24" spans="1:2">
      <c r="A24" s="213">
        <v>12</v>
      </c>
      <c r="B24" s="214" t="s">
        <v>197</v>
      </c>
    </row>
    <row r="25" spans="1:2">
      <c r="A25" s="213">
        <v>13</v>
      </c>
      <c r="B25" s="214" t="s">
        <v>198</v>
      </c>
    </row>
    <row r="26" spans="1:2">
      <c r="A26" s="213">
        <v>14</v>
      </c>
      <c r="B26" s="214" t="s">
        <v>199</v>
      </c>
    </row>
    <row r="27" spans="1:2">
      <c r="A27" s="213">
        <v>15</v>
      </c>
      <c r="B27" s="214" t="s">
        <v>200</v>
      </c>
    </row>
    <row r="28" spans="1:2">
      <c r="A28" s="213">
        <v>16</v>
      </c>
      <c r="B28" s="214" t="s">
        <v>201</v>
      </c>
    </row>
    <row r="29" spans="1:2">
      <c r="A29" s="213">
        <v>17</v>
      </c>
      <c r="B29" s="214" t="s">
        <v>202</v>
      </c>
    </row>
    <row r="30" spans="1:2">
      <c r="A30" s="213">
        <v>18</v>
      </c>
      <c r="B30" s="214" t="s">
        <v>203</v>
      </c>
    </row>
    <row r="31" spans="1:2">
      <c r="A31" s="213">
        <v>19</v>
      </c>
      <c r="B31" s="214" t="s">
        <v>204</v>
      </c>
    </row>
    <row r="32" spans="1:2">
      <c r="A32" s="213">
        <v>20</v>
      </c>
      <c r="B32" s="214" t="s">
        <v>205</v>
      </c>
    </row>
    <row r="33" spans="1:2">
      <c r="A33" s="213">
        <v>21</v>
      </c>
      <c r="B33" s="214" t="s">
        <v>206</v>
      </c>
    </row>
    <row r="34" spans="1:2">
      <c r="A34" s="213">
        <v>22</v>
      </c>
      <c r="B34" s="214" t="s">
        <v>207</v>
      </c>
    </row>
    <row r="35" spans="1:2">
      <c r="A35" s="213">
        <v>23</v>
      </c>
      <c r="B35" s="214" t="s">
        <v>208</v>
      </c>
    </row>
    <row r="36" spans="1:2">
      <c r="A36" s="213">
        <v>24</v>
      </c>
      <c r="B36" s="214" t="s">
        <v>209</v>
      </c>
    </row>
    <row r="37" spans="1:2">
      <c r="A37" s="213">
        <v>25</v>
      </c>
      <c r="B37" s="214" t="s">
        <v>210</v>
      </c>
    </row>
    <row r="38" spans="1:2">
      <c r="A38" s="213">
        <v>26</v>
      </c>
      <c r="B38" s="214" t="s">
        <v>211</v>
      </c>
    </row>
    <row r="39" spans="1:2">
      <c r="A39" s="213">
        <v>27</v>
      </c>
      <c r="B39" s="214" t="s">
        <v>212</v>
      </c>
    </row>
    <row r="40" spans="1:2">
      <c r="A40" s="213">
        <v>28</v>
      </c>
      <c r="B40" s="214" t="s">
        <v>213</v>
      </c>
    </row>
    <row r="41" spans="1:2">
      <c r="A41" s="213">
        <v>29</v>
      </c>
      <c r="B41" s="214" t="s">
        <v>214</v>
      </c>
    </row>
    <row r="42" spans="1:2">
      <c r="A42" s="213">
        <v>30</v>
      </c>
      <c r="B42" s="214" t="s">
        <v>215</v>
      </c>
    </row>
    <row r="43" spans="1:2">
      <c r="A43" s="213">
        <v>31</v>
      </c>
      <c r="B43" s="214" t="s">
        <v>216</v>
      </c>
    </row>
    <row r="44" spans="1:2">
      <c r="A44" s="213">
        <v>32</v>
      </c>
      <c r="B44" s="214" t="s">
        <v>217</v>
      </c>
    </row>
    <row r="45" spans="1:2">
      <c r="A45" s="213">
        <v>33</v>
      </c>
      <c r="B45" s="214" t="s">
        <v>218</v>
      </c>
    </row>
    <row r="46" spans="1:2">
      <c r="A46" s="213">
        <v>34</v>
      </c>
      <c r="B46" s="214" t="s">
        <v>219</v>
      </c>
    </row>
    <row r="47" spans="1:2">
      <c r="A47" s="213">
        <v>35</v>
      </c>
      <c r="B47" s="214" t="s">
        <v>12</v>
      </c>
    </row>
    <row r="48" spans="1:2">
      <c r="A48" s="213">
        <v>36</v>
      </c>
      <c r="B48" s="214" t="s">
        <v>220</v>
      </c>
    </row>
    <row r="49" spans="1:2">
      <c r="A49" s="213">
        <v>37</v>
      </c>
      <c r="B49" s="214" t="s">
        <v>221</v>
      </c>
    </row>
    <row r="50" spans="1:2">
      <c r="A50" s="213">
        <v>38</v>
      </c>
      <c r="B50" s="214" t="s">
        <v>222</v>
      </c>
    </row>
    <row r="51" spans="1:2">
      <c r="A51" s="213">
        <v>39</v>
      </c>
      <c r="B51" s="214" t="s">
        <v>223</v>
      </c>
    </row>
    <row r="52" spans="1:2">
      <c r="A52" s="213">
        <v>40</v>
      </c>
      <c r="B52" s="214" t="s">
        <v>224</v>
      </c>
    </row>
    <row r="53" spans="1:2">
      <c r="A53" s="213">
        <v>41</v>
      </c>
      <c r="B53" s="214" t="s">
        <v>225</v>
      </c>
    </row>
    <row r="54" spans="1:2">
      <c r="A54" s="213">
        <v>42</v>
      </c>
      <c r="B54" s="214" t="s">
        <v>226</v>
      </c>
    </row>
    <row r="55" spans="1:2">
      <c r="A55" s="213">
        <v>43</v>
      </c>
      <c r="B55" s="214" t="s">
        <v>227</v>
      </c>
    </row>
    <row r="56" spans="1:2">
      <c r="A56" s="213">
        <v>44</v>
      </c>
      <c r="B56" s="214" t="s">
        <v>228</v>
      </c>
    </row>
    <row r="57" spans="1:2">
      <c r="A57" s="213">
        <v>45</v>
      </c>
      <c r="B57" s="214" t="s">
        <v>229</v>
      </c>
    </row>
    <row r="58" spans="1:2">
      <c r="A58" s="213">
        <v>46</v>
      </c>
      <c r="B58" s="214" t="s">
        <v>230</v>
      </c>
    </row>
    <row r="59" spans="1:2">
      <c r="A59" s="213">
        <v>47</v>
      </c>
      <c r="B59" s="214" t="s">
        <v>231</v>
      </c>
    </row>
    <row r="60" spans="1:2">
      <c r="A60" s="213">
        <v>48</v>
      </c>
      <c r="B60" s="214" t="s">
        <v>232</v>
      </c>
    </row>
    <row r="61" spans="1:2">
      <c r="A61" s="213">
        <v>49</v>
      </c>
      <c r="B61" s="214" t="s">
        <v>233</v>
      </c>
    </row>
    <row r="62" spans="1:2">
      <c r="A62" s="213">
        <v>50</v>
      </c>
      <c r="B62" s="214" t="s">
        <v>234</v>
      </c>
    </row>
    <row r="63" spans="1:2">
      <c r="A63" s="213">
        <v>51</v>
      </c>
      <c r="B63" s="214" t="s">
        <v>235</v>
      </c>
    </row>
    <row r="64" spans="1:2">
      <c r="A64" s="213">
        <v>52</v>
      </c>
      <c r="B64" s="214" t="s">
        <v>236</v>
      </c>
    </row>
    <row r="65" spans="1:2">
      <c r="A65" s="213">
        <v>53</v>
      </c>
      <c r="B65" s="214" t="s">
        <v>237</v>
      </c>
    </row>
    <row r="66" spans="1:2">
      <c r="A66" s="213">
        <v>54</v>
      </c>
      <c r="B66" s="214" t="s">
        <v>238</v>
      </c>
    </row>
    <row r="67" spans="1:2">
      <c r="A67" s="213">
        <v>55</v>
      </c>
      <c r="B67" s="214" t="s">
        <v>239</v>
      </c>
    </row>
    <row r="68" spans="1:2">
      <c r="A68" s="213">
        <v>56</v>
      </c>
      <c r="B68" s="214" t="s">
        <v>240</v>
      </c>
    </row>
    <row r="69" spans="1:2">
      <c r="A69" s="213">
        <v>57</v>
      </c>
      <c r="B69" s="214" t="s">
        <v>241</v>
      </c>
    </row>
    <row r="70" spans="1:2">
      <c r="A70" s="213">
        <v>58</v>
      </c>
      <c r="B70" s="214" t="s">
        <v>242</v>
      </c>
    </row>
    <row r="71" spans="1:2">
      <c r="A71" s="213">
        <v>59</v>
      </c>
      <c r="B71" s="214" t="s">
        <v>243</v>
      </c>
    </row>
    <row r="72" spans="1:2">
      <c r="A72" s="213">
        <v>60</v>
      </c>
      <c r="B72" s="214" t="s">
        <v>244</v>
      </c>
    </row>
    <row r="73" spans="1:2">
      <c r="A73" s="213">
        <v>61</v>
      </c>
      <c r="B73" s="214" t="s">
        <v>245</v>
      </c>
    </row>
    <row r="74" spans="1:2">
      <c r="A74" s="213">
        <v>62</v>
      </c>
      <c r="B74" s="214" t="s">
        <v>246</v>
      </c>
    </row>
    <row r="75" spans="1:2">
      <c r="A75" s="213">
        <v>63</v>
      </c>
      <c r="B75" s="214" t="s">
        <v>247</v>
      </c>
    </row>
    <row r="76" spans="1:2">
      <c r="A76" s="213">
        <v>64</v>
      </c>
      <c r="B76" s="214" t="s">
        <v>248</v>
      </c>
    </row>
    <row r="77" spans="1:2">
      <c r="A77" s="213">
        <v>65</v>
      </c>
      <c r="B77" s="214" t="s">
        <v>249</v>
      </c>
    </row>
    <row r="78" spans="1:2">
      <c r="A78" s="213">
        <v>66</v>
      </c>
      <c r="B78" s="214" t="s">
        <v>250</v>
      </c>
    </row>
    <row r="79" spans="1:2">
      <c r="A79" s="213">
        <v>67</v>
      </c>
      <c r="B79" s="214" t="s">
        <v>251</v>
      </c>
    </row>
    <row r="80" spans="1:2">
      <c r="A80" s="213">
        <v>68</v>
      </c>
      <c r="B80" s="214" t="s">
        <v>252</v>
      </c>
    </row>
    <row r="81" spans="1:2">
      <c r="A81" s="213">
        <v>69</v>
      </c>
      <c r="B81" s="214" t="s">
        <v>253</v>
      </c>
    </row>
    <row r="82" spans="1:2">
      <c r="A82" s="213">
        <v>70</v>
      </c>
      <c r="B82" s="214" t="s">
        <v>254</v>
      </c>
    </row>
    <row r="83" spans="1:2">
      <c r="A83" s="213">
        <v>71</v>
      </c>
      <c r="B83" s="214" t="s">
        <v>255</v>
      </c>
    </row>
    <row r="84" spans="1:2">
      <c r="A84" s="213">
        <v>72</v>
      </c>
      <c r="B84" s="214" t="s">
        <v>256</v>
      </c>
    </row>
    <row r="85" spans="1:2">
      <c r="A85" s="213">
        <v>73</v>
      </c>
      <c r="B85" s="214" t="s">
        <v>257</v>
      </c>
    </row>
    <row r="86" spans="1:2">
      <c r="A86" s="213">
        <v>74</v>
      </c>
      <c r="B86" s="214" t="s">
        <v>258</v>
      </c>
    </row>
    <row r="87" spans="1:2">
      <c r="A87" s="213">
        <v>75</v>
      </c>
      <c r="B87" s="214" t="s">
        <v>259</v>
      </c>
    </row>
    <row r="88" spans="1:2">
      <c r="A88" s="213">
        <v>76</v>
      </c>
      <c r="B88" s="214" t="s">
        <v>260</v>
      </c>
    </row>
    <row r="89" spans="1:2">
      <c r="A89" s="213">
        <v>77</v>
      </c>
      <c r="B89" s="214" t="s">
        <v>261</v>
      </c>
    </row>
    <row r="90" spans="1:2">
      <c r="A90" s="213">
        <v>78</v>
      </c>
      <c r="B90" s="214" t="s">
        <v>262</v>
      </c>
    </row>
    <row r="91" spans="1:2">
      <c r="A91" s="213">
        <v>79</v>
      </c>
      <c r="B91" s="214" t="s">
        <v>263</v>
      </c>
    </row>
    <row r="92" spans="1:2">
      <c r="A92" s="213">
        <v>80</v>
      </c>
      <c r="B92" s="214" t="s">
        <v>264</v>
      </c>
    </row>
    <row r="93" spans="1:2">
      <c r="A93" s="213">
        <v>81</v>
      </c>
      <c r="B93" s="214" t="s">
        <v>265</v>
      </c>
    </row>
    <row r="94" spans="1:2">
      <c r="A94" s="213">
        <v>82</v>
      </c>
      <c r="B94" s="214" t="s">
        <v>266</v>
      </c>
    </row>
    <row r="95" spans="1:2">
      <c r="A95" s="213">
        <v>83</v>
      </c>
      <c r="B95" s="214" t="s">
        <v>267</v>
      </c>
    </row>
    <row r="96" spans="1:2">
      <c r="A96" s="213">
        <v>84</v>
      </c>
      <c r="B96" s="214" t="s">
        <v>268</v>
      </c>
    </row>
    <row r="97" spans="1:2">
      <c r="A97" s="213">
        <v>85</v>
      </c>
      <c r="B97" s="214" t="s">
        <v>269</v>
      </c>
    </row>
    <row r="98" spans="1:2">
      <c r="A98" s="213">
        <v>86</v>
      </c>
      <c r="B98" s="214" t="s">
        <v>270</v>
      </c>
    </row>
    <row r="99" spans="1:2">
      <c r="A99" s="213">
        <v>87</v>
      </c>
      <c r="B99" s="214" t="s">
        <v>271</v>
      </c>
    </row>
    <row r="100" spans="1:2">
      <c r="A100" s="213">
        <v>88</v>
      </c>
      <c r="B100" s="214" t="s">
        <v>272</v>
      </c>
    </row>
    <row r="101" spans="1:2">
      <c r="A101" s="213">
        <v>89</v>
      </c>
      <c r="B101" s="214" t="s">
        <v>273</v>
      </c>
    </row>
    <row r="102" spans="1:2">
      <c r="A102" s="213">
        <v>90</v>
      </c>
      <c r="B102" s="214" t="s">
        <v>274</v>
      </c>
    </row>
    <row r="103" spans="1:2">
      <c r="A103" s="213">
        <v>91</v>
      </c>
      <c r="B103" s="214" t="s">
        <v>275</v>
      </c>
    </row>
    <row r="104" spans="1:2">
      <c r="A104" s="213">
        <v>92</v>
      </c>
      <c r="B104" s="214" t="s">
        <v>276</v>
      </c>
    </row>
    <row r="105" spans="1:2">
      <c r="A105" s="213">
        <v>93</v>
      </c>
      <c r="B105" s="214" t="s">
        <v>277</v>
      </c>
    </row>
    <row r="106" spans="1:2">
      <c r="A106" s="213">
        <v>94</v>
      </c>
      <c r="B106" s="214" t="s">
        <v>278</v>
      </c>
    </row>
    <row r="107" spans="1:2">
      <c r="A107" s="213">
        <v>95</v>
      </c>
      <c r="B107" s="214" t="s">
        <v>279</v>
      </c>
    </row>
    <row r="108" spans="1:2">
      <c r="A108" s="213">
        <v>96</v>
      </c>
      <c r="B108" s="214" t="s">
        <v>280</v>
      </c>
    </row>
    <row r="109" spans="1:2">
      <c r="A109" s="213">
        <v>97</v>
      </c>
      <c r="B109" s="214" t="s">
        <v>281</v>
      </c>
    </row>
    <row r="110" spans="1:2">
      <c r="A110" s="213">
        <v>98</v>
      </c>
      <c r="B110" s="214" t="s">
        <v>282</v>
      </c>
    </row>
    <row r="111" spans="1:2">
      <c r="A111" s="213">
        <v>99</v>
      </c>
      <c r="B111" s="214" t="s">
        <v>283</v>
      </c>
    </row>
    <row r="112" spans="1:2">
      <c r="A112" s="213">
        <v>100</v>
      </c>
      <c r="B112" s="214" t="s">
        <v>284</v>
      </c>
    </row>
  </sheetData>
  <sheetProtection password="8F0B" sheet="1" objects="1" scenarios="1" selectLockedCells="1" selectUnlockedCells="1"/>
  <customSheetViews>
    <customSheetView guid="{905D51A0-3EB6-4E99-B277-C6036291BBFE}" state="hidden">
      <selection activeCell="A4" sqref="A4"/>
      <pageMargins left="0.75" right="0.75" top="1" bottom="1" header="0.5" footer="0.5"/>
      <pageSetup orientation="portrait" r:id="rId1"/>
      <headerFooter alignWithMargins="0"/>
    </customSheetView>
    <customSheetView guid="{B9DDBA10-9BB0-4D91-9619-C113F75B2489}" state="hidden">
      <selection activeCell="A4" sqref="A4"/>
      <pageMargins left="0.75" right="0.75" top="1" bottom="1" header="0.5" footer="0.5"/>
      <pageSetup orientation="portrait" r:id="rId2"/>
      <headerFooter alignWithMargins="0"/>
    </customSheetView>
    <customSheetView guid="{696D4A13-5E44-4B16-B107-EB70ABB06CBE}" state="hidden">
      <selection activeCell="A4" sqref="A4"/>
      <pageMargins left="0.75" right="0.75" top="1" bottom="1" header="0.5" footer="0.5"/>
      <pageSetup orientation="portrait" r:id="rId3"/>
      <headerFooter alignWithMargins="0"/>
    </customSheetView>
    <customSheetView guid="{5476C51C-4037-4B28-A818-10D7CDF0C66A}" state="hidden">
      <selection activeCell="A4" sqref="A4"/>
      <pageMargins left="0.75" right="0.75" top="1" bottom="1" header="0.5" footer="0.5"/>
      <pageSetup orientation="portrait" r:id="rId4"/>
      <headerFooter alignWithMargins="0"/>
    </customSheetView>
    <customSheetView guid="{273BBCBD-8F12-4445-A7CA-FDA7C67AE3D5}" state="hidden">
      <selection activeCell="A4" sqref="A4"/>
      <pageMargins left="0.75" right="0.75" top="1" bottom="1" header="0.5" footer="0.5"/>
      <pageSetup orientation="portrait" r:id="rId5"/>
      <headerFooter alignWithMargins="0"/>
    </customSheetView>
    <customSheetView guid="{27CB7082-4FAB-46F1-8968-11E3E4A629B2}" state="hidden">
      <selection activeCell="A4" sqref="A4"/>
      <pageMargins left="0.75" right="0.75" top="1" bottom="1" header="0.5" footer="0.5"/>
      <pageSetup orientation="portrait" r:id="rId6"/>
      <headerFooter alignWithMargins="0"/>
    </customSheetView>
    <customSheetView guid="{CDF7C778-C53B-45C7-952D-968F867FB204}" state="hidden">
      <selection activeCell="A4" sqref="A4"/>
      <pageMargins left="0.75" right="0.75" top="1" bottom="1" header="0.5" footer="0.5"/>
      <pageSetup orientation="portrait" r:id="rId7"/>
      <headerFooter alignWithMargins="0"/>
    </customSheetView>
    <customSheetView guid="{2CF6F19D-227C-4840-A9E1-6C944B0145DB}" state="hidden">
      <selection activeCell="A4" sqref="A4"/>
      <pageMargins left="0.75" right="0.75" top="1" bottom="1" header="0.5" footer="0.5"/>
      <pageSetup orientation="portrait" r:id="rId8"/>
      <headerFooter alignWithMargins="0"/>
    </customSheetView>
    <customSheetView guid="{E51D3662-FFCE-4FD6-A590-7DDC9E38C41F}" state="hidden">
      <selection activeCell="A4" sqref="A4"/>
      <pageMargins left="0.75" right="0.75" top="1" bottom="1" header="0.5" footer="0.5"/>
      <pageSetup orientation="portrait" r:id="rId9"/>
      <headerFooter alignWithMargins="0"/>
    </customSheetView>
    <customSheetView guid="{CB7992C9-ABA5-4C7D-8C49-1E1D8E8875C7}" state="hidden">
      <selection activeCell="A4" sqref="A4"/>
      <pageMargins left="0.75" right="0.75" top="1" bottom="1" header="0.5" footer="0.5"/>
      <pageSetup orientation="portrait" r:id="rId10"/>
      <headerFooter alignWithMargins="0"/>
    </customSheetView>
    <customSheetView guid="{97C0FC0E-800C-45C9-895E-E91A3F1ADBA4}" state="hidden">
      <selection activeCell="A4" sqref="A4"/>
      <pageMargins left="0.75" right="0.75" top="1" bottom="1" header="0.5" footer="0.5"/>
      <pageSetup orientation="portrait" r:id="rId11"/>
      <headerFooter alignWithMargins="0"/>
    </customSheetView>
    <customSheetView guid="{15A19D23-A9FD-4FC1-B7B0-F2D16BDFC729}" state="hidden">
      <selection activeCell="A4" sqref="A4"/>
      <pageMargins left="0.75" right="0.75" top="1" bottom="1" header="0.5" footer="0.5"/>
      <pageSetup orientation="portrait" r:id="rId12"/>
      <headerFooter alignWithMargins="0"/>
    </customSheetView>
    <customSheetView guid="{C5EDD9E3-0801-4479-8600-A80B0FCFDF0B}" state="hidden">
      <selection activeCell="A4" sqref="A4"/>
      <pageMargins left="0.75" right="0.75" top="1" bottom="1" header="0.5" footer="0.5"/>
      <pageSetup orientation="portrait" r:id="rId13"/>
      <headerFooter alignWithMargins="0"/>
    </customSheetView>
    <customSheetView guid="{FE4EC9C4-31B9-4D40-8323-5B16C3BC840F}" state="hidden">
      <selection activeCell="A4" sqref="A4"/>
      <pageMargins left="0.75" right="0.75" top="1" bottom="1" header="0.5" footer="0.5"/>
      <pageSetup orientation="portrait" r:id="rId14"/>
      <headerFooter alignWithMargins="0"/>
    </customSheetView>
    <customSheetView guid="{F9FE2C60-2849-4C32-B532-2B1A89FFA9CD}" state="hidden">
      <selection activeCell="A4" sqref="A4"/>
      <pageMargins left="0.75" right="0.75" top="1" bottom="1" header="0.5" footer="0.5"/>
      <pageSetup orientation="portrait" r:id="rId15"/>
      <headerFooter alignWithMargins="0"/>
    </customSheetView>
    <customSheetView guid="{494F6778-23FE-4AAC-B37D-6C7543FC13B9}" state="hidden">
      <selection activeCell="A4" sqref="A4"/>
      <pageMargins left="0.75" right="0.75" top="1" bottom="1" header="0.5" footer="0.5"/>
      <pageSetup orientation="portrait" r:id="rId16"/>
      <headerFooter alignWithMargins="0"/>
    </customSheetView>
    <customSheetView guid="{43BCBF1E-CDCF-4541-8D79-87EDCECBC1FD}" state="hidden">
      <selection activeCell="A4" sqref="A4"/>
      <pageMargins left="0.75" right="0.75" top="1" bottom="1" header="0.5" footer="0.5"/>
      <pageSetup orientation="portrait" r:id="rId17"/>
      <headerFooter alignWithMargins="0"/>
    </customSheetView>
    <customSheetView guid="{7A9EA6D6-4DDF-43D9-92E6-C6AFAD14E266}" state="hidden">
      <selection activeCell="A4" sqref="A4"/>
      <pageMargins left="0.75" right="0.75" top="1" bottom="1" header="0.5" footer="0.5"/>
      <pageSetup orientation="portrait" r:id="rId18"/>
      <headerFooter alignWithMargins="0"/>
    </customSheetView>
    <customSheetView guid="{DC28ED1E-3E35-4094-9C2B-5C0A1C1D459C}" state="hidden">
      <selection activeCell="A4" sqref="A4"/>
      <pageMargins left="0.75" right="0.75" top="1" bottom="1" header="0.5" footer="0.5"/>
      <pageSetup orientation="portrait" r:id="rId19"/>
      <headerFooter alignWithMargins="0"/>
    </customSheetView>
    <customSheetView guid="{240327DD-375F-45D4-BA52-89AFD79FE6A1}" state="hidden">
      <selection activeCell="A4" sqref="A4"/>
      <pageMargins left="0.75" right="0.75" top="1" bottom="1" header="0.5" footer="0.5"/>
      <pageSetup orientation="portrait" r:id="rId20"/>
      <headerFooter alignWithMargins="0"/>
    </customSheetView>
    <customSheetView guid="{477F7E43-D393-45BA-B99B-D838E4629B5D}" state="hidden">
      <selection activeCell="A4" sqref="A4"/>
      <pageMargins left="0.75" right="0.75" top="1" bottom="1" header="0.5" footer="0.5"/>
      <pageSetup orientation="portrait" r:id="rId21"/>
      <headerFooter alignWithMargins="0"/>
    </customSheetView>
    <customSheetView guid="{8E3ED18F-7B8F-4A1C-969D-A70DC3B696C3}" state="hidden">
      <selection activeCell="A4" sqref="A4"/>
      <pageMargins left="0.75" right="0.75" top="1" bottom="1" header="0.5" footer="0.5"/>
      <pageSetup orientation="portrait" r:id="rId22"/>
      <headerFooter alignWithMargins="0"/>
    </customSheetView>
    <customSheetView guid="{38BECF6E-1A53-4F98-87B9-44F2C5F77E08}" state="hidden">
      <selection activeCell="A4" sqref="A4"/>
      <pageMargins left="0.75" right="0.75" top="1" bottom="1" header="0.5" footer="0.5"/>
      <pageSetup orientation="portrait" r:id="rId23"/>
      <headerFooter alignWithMargins="0"/>
    </customSheetView>
    <customSheetView guid="{340562B9-6CEE-4962-8D7D-CA1C6778F52C}" state="hidden">
      <selection activeCell="A4" sqref="A4"/>
      <pageMargins left="0.75" right="0.75" top="1" bottom="1" header="0.5" footer="0.5"/>
      <pageSetup orientation="portrait" r:id="rId24"/>
      <headerFooter alignWithMargins="0"/>
    </customSheetView>
    <customSheetView guid="{82E8A0F5-0020-4355-95CF-28601763A783}" state="hidden">
      <selection activeCell="A4" sqref="A4"/>
      <pageMargins left="0.75" right="0.75" top="1" bottom="1" header="0.5" footer="0.5"/>
      <pageSetup orientation="portrait" r:id="rId25"/>
      <headerFooter alignWithMargins="0"/>
    </customSheetView>
    <customSheetView guid="{05855B4F-D61E-4C97-B759-B2F96767F6F8}" state="hidden">
      <selection activeCell="A4" sqref="A4"/>
      <pageMargins left="0.75" right="0.75" top="1" bottom="1" header="0.5" footer="0.5"/>
      <pageSetup orientation="portrait" r:id="rId26"/>
      <headerFooter alignWithMargins="0"/>
    </customSheetView>
    <customSheetView guid="{A8583C01-5E6A-4469-ADCA-440E12AA8084}" state="hidden">
      <selection activeCell="A4" sqref="A4"/>
      <pageMargins left="0.75" right="0.75" top="1" bottom="1" header="0.5" footer="0.5"/>
      <pageSetup orientation="portrait" r:id="rId27"/>
      <headerFooter alignWithMargins="0"/>
    </customSheetView>
    <customSheetView guid="{3836A67F-51F8-4B52-B51D-937DC398CD1F}" state="hidden">
      <selection activeCell="A4" sqref="A4"/>
      <pageMargins left="0.75" right="0.75" top="1" bottom="1" header="0.5" footer="0.5"/>
      <pageSetup orientation="portrait" r:id="rId28"/>
      <headerFooter alignWithMargins="0"/>
    </customSheetView>
    <customSheetView guid="{F8DC905B-04E9-41D7-B695-0DB8D092215B}" state="hidden">
      <selection activeCell="A4" sqref="A4"/>
      <pageMargins left="0.75" right="0.75" top="1" bottom="1" header="0.5" footer="0.5"/>
      <pageSetup orientation="portrait" r:id="rId29"/>
      <headerFooter alignWithMargins="0"/>
    </customSheetView>
    <customSheetView guid="{067EF7EF-2552-42C0-8B2F-9338A16B73EB}" state="hidden">
      <selection activeCell="A4" sqref="A4"/>
      <pageMargins left="0.75" right="0.75" top="1" bottom="1" header="0.5" footer="0.5"/>
      <pageSetup orientation="portrait" r:id="rId30"/>
      <headerFooter alignWithMargins="0"/>
    </customSheetView>
    <customSheetView guid="{F0C5A243-1ADF-42BF-85A0-B6506A13618B}" state="hidden">
      <selection activeCell="A4" sqref="A4"/>
      <pageMargins left="0.75" right="0.75" top="1" bottom="1" header="0.5" footer="0.5"/>
      <pageSetup orientation="portrait" r:id="rId31"/>
      <headerFooter alignWithMargins="0"/>
    </customSheetView>
    <customSheetView guid="{869B0F9C-77A4-468D-A350-EA35CAE357D9}" state="hidden">
      <selection activeCell="A4" sqref="A4"/>
      <pageMargins left="0.75" right="0.75" top="1" bottom="1" header="0.5" footer="0.5"/>
      <pageSetup orientation="portrait" r:id="rId32"/>
      <headerFooter alignWithMargins="0"/>
    </customSheetView>
    <customSheetView guid="{5D67CA2D-8BB3-4F00-894F-4872C1BBE88F}" state="hidden">
      <selection activeCell="A4" sqref="A4"/>
      <pageMargins left="0.75" right="0.75" top="1" bottom="1" header="0.5" footer="0.5"/>
      <pageSetup orientation="portrait" r:id="rId33"/>
      <headerFooter alignWithMargins="0"/>
    </customSheetView>
  </customSheetViews>
  <mergeCells count="1">
    <mergeCell ref="A1:B1"/>
  </mergeCells>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8"/>
  <sheetViews>
    <sheetView showGridLines="0" view="pageBreakPreview" zoomScale="115" zoomScaleNormal="100" zoomScaleSheetLayoutView="115" workbookViewId="0">
      <selection activeCell="F36" sqref="F36"/>
    </sheetView>
  </sheetViews>
  <sheetFormatPr defaultColWidth="9.140625" defaultRowHeight="16.5"/>
  <cols>
    <col min="1" max="1" width="9.140625" style="417" customWidth="1"/>
    <col min="2" max="2" width="33" style="418" customWidth="1"/>
    <col min="3" max="3" width="11.7109375" style="418" customWidth="1"/>
    <col min="4" max="5" width="6.42578125" style="418" customWidth="1"/>
    <col min="6" max="6" width="6.42578125" style="432" customWidth="1"/>
    <col min="7" max="7" width="39" style="432" customWidth="1"/>
    <col min="8" max="8" width="11.85546875" style="432" hidden="1" customWidth="1"/>
    <col min="9" max="9" width="20.28515625" style="432" hidden="1" customWidth="1"/>
    <col min="10" max="13" width="11.85546875" style="432" hidden="1" customWidth="1"/>
    <col min="14" max="14" width="11.85546875" style="432" customWidth="1"/>
    <col min="15" max="15" width="11.85546875" style="432" hidden="1" customWidth="1"/>
    <col min="16" max="25" width="11.85546875" style="432" customWidth="1"/>
    <col min="26" max="26" width="9.140625" style="417" customWidth="1"/>
    <col min="27" max="27" width="15.28515625" style="417" hidden="1" customWidth="1"/>
    <col min="28" max="28" width="0" style="417" hidden="1" customWidth="1"/>
    <col min="29" max="16384" width="9.140625" style="417"/>
  </cols>
  <sheetData>
    <row r="1" spans="1:29" s="414" customFormat="1" ht="94.5" customHeight="1">
      <c r="B1" s="916" t="str">
        <f>Basic!B1</f>
        <v>Package DC-C&amp;ME for Construction &amp; Interiors of Green Field Data Centre Building including Mechanical &amp; Electrical Works under Establishment of Pilot Data Centre at POWERGRID Manesar substation</v>
      </c>
      <c r="C1" s="917"/>
      <c r="D1" s="917"/>
      <c r="E1" s="917"/>
      <c r="F1" s="917"/>
      <c r="G1" s="917"/>
      <c r="H1" s="415"/>
      <c r="I1" s="415"/>
      <c r="J1" s="415"/>
      <c r="K1" s="415"/>
      <c r="L1" s="415"/>
      <c r="M1" s="415"/>
      <c r="N1" s="415"/>
      <c r="O1" s="415"/>
      <c r="P1" s="415"/>
      <c r="Q1" s="415"/>
      <c r="R1" s="415"/>
      <c r="S1" s="415"/>
      <c r="T1" s="415"/>
      <c r="U1" s="415"/>
      <c r="V1" s="415"/>
      <c r="W1" s="415"/>
      <c r="X1" s="415"/>
      <c r="Y1" s="415"/>
      <c r="AA1" s="416"/>
      <c r="AB1" s="416"/>
      <c r="AC1" s="416"/>
    </row>
    <row r="2" spans="1:29" ht="15.75" customHeight="1">
      <c r="B2" s="939" t="str">
        <f>Basic!B3</f>
        <v>CC/NT/W-CIVIL/DOM/A06/23/00358</v>
      </c>
      <c r="C2" s="939"/>
      <c r="D2" s="939"/>
      <c r="E2" s="939"/>
      <c r="F2" s="939"/>
      <c r="G2" s="939"/>
      <c r="H2" s="418"/>
      <c r="I2" s="418"/>
      <c r="J2" s="418"/>
      <c r="K2" s="418"/>
      <c r="L2" s="418"/>
      <c r="M2" s="418"/>
      <c r="N2" s="418"/>
      <c r="O2" s="418"/>
      <c r="P2" s="418"/>
      <c r="Q2" s="418"/>
      <c r="R2" s="418"/>
      <c r="S2" s="418"/>
      <c r="T2" s="418"/>
      <c r="U2" s="418"/>
      <c r="V2" s="418"/>
      <c r="W2" s="418"/>
      <c r="X2" s="418"/>
      <c r="Y2" s="418"/>
      <c r="AA2" s="419" t="s">
        <v>547</v>
      </c>
      <c r="AB2" s="420">
        <v>1</v>
      </c>
      <c r="AC2" s="421"/>
    </row>
    <row r="3" spans="1:29" ht="12" customHeight="1">
      <c r="B3" s="422"/>
      <c r="C3" s="422"/>
      <c r="D3" s="422"/>
      <c r="E3" s="422"/>
      <c r="F3" s="418"/>
      <c r="G3" s="418"/>
      <c r="H3" s="418"/>
      <c r="I3" s="418"/>
      <c r="J3" s="418"/>
      <c r="K3" s="418"/>
      <c r="L3" s="418"/>
      <c r="M3" s="423" t="s">
        <v>544</v>
      </c>
      <c r="N3" s="418"/>
      <c r="O3" s="418"/>
      <c r="P3" s="418"/>
      <c r="Q3" s="418"/>
      <c r="R3" s="418"/>
      <c r="S3" s="418"/>
      <c r="T3" s="418"/>
      <c r="U3" s="418"/>
      <c r="V3" s="418"/>
      <c r="W3" s="418"/>
      <c r="X3" s="418"/>
      <c r="Y3" s="418"/>
      <c r="AA3" s="419" t="s">
        <v>548</v>
      </c>
      <c r="AB3" s="420" t="s">
        <v>11</v>
      </c>
      <c r="AC3" s="421"/>
    </row>
    <row r="4" spans="1:29" ht="20.100000000000001" customHeight="1">
      <c r="B4" s="940" t="s">
        <v>168</v>
      </c>
      <c r="C4" s="940"/>
      <c r="D4" s="940"/>
      <c r="E4" s="940"/>
      <c r="F4" s="940"/>
      <c r="G4" s="940"/>
      <c r="H4" s="418"/>
      <c r="I4" s="418"/>
      <c r="J4" s="418"/>
      <c r="K4" s="418"/>
      <c r="L4" s="418"/>
      <c r="M4" s="423" t="s">
        <v>478</v>
      </c>
      <c r="N4" s="418"/>
      <c r="O4" s="418"/>
      <c r="P4" s="418"/>
      <c r="Q4" s="418"/>
      <c r="R4" s="418"/>
      <c r="S4" s="418"/>
      <c r="T4" s="418"/>
      <c r="U4" s="418"/>
      <c r="V4" s="418"/>
      <c r="W4" s="418"/>
      <c r="X4" s="418"/>
      <c r="Y4" s="418"/>
      <c r="AA4" s="419"/>
      <c r="AB4" s="420"/>
      <c r="AC4" s="421"/>
    </row>
    <row r="5" spans="1:29" ht="12" customHeight="1">
      <c r="B5" s="424"/>
      <c r="C5" s="424"/>
      <c r="F5" s="418"/>
      <c r="G5" s="418"/>
      <c r="H5" s="418"/>
      <c r="I5" s="418"/>
      <c r="J5" s="418"/>
      <c r="K5" s="418"/>
      <c r="L5" s="418"/>
      <c r="M5" s="418"/>
      <c r="N5" s="418"/>
      <c r="O5" s="418"/>
      <c r="P5" s="418"/>
      <c r="Q5" s="418"/>
      <c r="R5" s="418"/>
      <c r="S5" s="418"/>
      <c r="T5" s="418"/>
      <c r="U5" s="418"/>
      <c r="V5" s="418"/>
      <c r="W5" s="418"/>
      <c r="X5" s="418"/>
      <c r="Y5" s="418"/>
      <c r="AA5" s="421"/>
      <c r="AB5" s="421"/>
      <c r="AC5" s="421"/>
    </row>
    <row r="6" spans="1:29" s="414" customFormat="1" ht="43.5" hidden="1" customHeight="1">
      <c r="B6" s="425" t="s">
        <v>164</v>
      </c>
      <c r="C6" s="426"/>
      <c r="D6" s="941" t="s">
        <v>547</v>
      </c>
      <c r="E6" s="942"/>
      <c r="F6" s="942"/>
      <c r="G6" s="943"/>
      <c r="H6" s="427"/>
      <c r="I6" s="464" t="str">
        <f>D6</f>
        <v>Sole Bidder</v>
      </c>
      <c r="J6" s="465">
        <f>IF(I6="JV (Joint Venture)",1,2)</f>
        <v>2</v>
      </c>
      <c r="K6" s="427"/>
      <c r="L6" s="427"/>
      <c r="M6" s="427"/>
      <c r="N6" s="427"/>
      <c r="O6" s="427"/>
      <c r="P6" s="427"/>
      <c r="Q6" s="427"/>
      <c r="R6" s="427"/>
      <c r="S6" s="427"/>
      <c r="U6" s="427"/>
      <c r="V6" s="427"/>
      <c r="W6" s="427"/>
      <c r="X6" s="427"/>
      <c r="Y6" s="427"/>
      <c r="AA6" s="429">
        <f>IF(D6= "Sole Bidder", 0, D7)</f>
        <v>0</v>
      </c>
      <c r="AB6" s="416"/>
      <c r="AC6" s="416"/>
    </row>
    <row r="7" spans="1:29" ht="50.1" hidden="1" customHeight="1">
      <c r="A7" s="430"/>
      <c r="B7" s="425" t="str">
        <f>IF(D6= "JV (Joint Venture)", "Total Nos. of  Partners in the JV [excluding the Lead Partner]", "")</f>
        <v/>
      </c>
      <c r="C7" s="431"/>
      <c r="D7" s="944">
        <v>1</v>
      </c>
      <c r="E7" s="945"/>
      <c r="F7" s="945"/>
      <c r="G7" s="946"/>
      <c r="I7" s="464"/>
      <c r="J7" s="464"/>
      <c r="AA7" s="421"/>
      <c r="AB7" s="421"/>
      <c r="AC7" s="421"/>
    </row>
    <row r="8" spans="1:29" ht="12" customHeight="1">
      <c r="B8" s="424"/>
      <c r="C8" s="424"/>
      <c r="F8" s="418"/>
      <c r="G8" s="418"/>
      <c r="H8" s="418"/>
      <c r="I8" s="418"/>
      <c r="J8" s="418"/>
      <c r="K8" s="418"/>
      <c r="L8" s="418"/>
      <c r="M8" s="418"/>
      <c r="N8" s="418"/>
      <c r="O8" s="418"/>
      <c r="P8" s="418"/>
      <c r="Q8" s="418"/>
      <c r="R8" s="418"/>
      <c r="S8" s="418"/>
      <c r="T8" s="418"/>
      <c r="U8" s="418"/>
      <c r="V8" s="418"/>
      <c r="W8" s="418"/>
      <c r="X8" s="418"/>
      <c r="Y8" s="418"/>
      <c r="AA8" s="421"/>
      <c r="AB8" s="421"/>
      <c r="AC8" s="421"/>
    </row>
    <row r="9" spans="1:29" ht="12" customHeight="1">
      <c r="B9" s="424"/>
      <c r="C9" s="424"/>
      <c r="F9" s="418"/>
      <c r="G9" s="418"/>
      <c r="H9" s="418"/>
      <c r="I9" s="418"/>
      <c r="J9" s="418"/>
      <c r="K9" s="418"/>
      <c r="L9" s="418"/>
      <c r="M9" s="418"/>
      <c r="N9" s="418"/>
      <c r="O9" s="418"/>
      <c r="P9" s="418"/>
      <c r="Q9" s="418"/>
      <c r="R9" s="418"/>
      <c r="S9" s="418"/>
      <c r="T9" s="418"/>
      <c r="U9" s="418"/>
      <c r="V9" s="418"/>
      <c r="W9" s="418"/>
      <c r="X9" s="418"/>
      <c r="Y9" s="418"/>
      <c r="AA9" s="421"/>
      <c r="AB9" s="421"/>
      <c r="AC9" s="421"/>
    </row>
    <row r="10" spans="1:29" ht="30" customHeight="1">
      <c r="B10" s="412" t="s">
        <v>706</v>
      </c>
      <c r="C10" s="433"/>
      <c r="D10" s="936"/>
      <c r="E10" s="937"/>
      <c r="F10" s="937"/>
      <c r="G10" s="938"/>
      <c r="H10" s="418"/>
      <c r="I10" s="418"/>
      <c r="J10" s="418"/>
      <c r="K10" s="418"/>
      <c r="L10" s="418"/>
      <c r="M10" s="418"/>
      <c r="N10" s="418"/>
      <c r="O10" s="418"/>
      <c r="P10" s="418"/>
      <c r="Q10" s="418"/>
      <c r="R10" s="418"/>
      <c r="S10" s="418"/>
      <c r="T10" s="418"/>
      <c r="U10" s="418"/>
      <c r="V10" s="418"/>
      <c r="W10" s="418"/>
      <c r="X10" s="418"/>
      <c r="Y10" s="418"/>
      <c r="AA10" s="421"/>
      <c r="AB10" s="421"/>
      <c r="AC10" s="421"/>
    </row>
    <row r="11" spans="1:29" ht="29.25" customHeight="1">
      <c r="B11" s="413" t="s">
        <v>707</v>
      </c>
      <c r="C11" s="434"/>
      <c r="D11" s="936"/>
      <c r="E11" s="937"/>
      <c r="F11" s="937"/>
      <c r="G11" s="938"/>
      <c r="H11" s="418"/>
      <c r="I11" s="418"/>
      <c r="J11" s="418"/>
      <c r="K11" s="418"/>
      <c r="L11" s="418"/>
      <c r="M11" s="418"/>
      <c r="N11" s="418"/>
      <c r="O11" s="418"/>
      <c r="P11" s="418"/>
      <c r="Q11" s="418"/>
      <c r="R11" s="418"/>
      <c r="S11" s="418"/>
      <c r="T11" s="418"/>
      <c r="U11" s="418"/>
      <c r="V11" s="418"/>
      <c r="W11" s="418"/>
      <c r="X11" s="418"/>
      <c r="Y11" s="418"/>
      <c r="AA11" s="421"/>
      <c r="AB11" s="421"/>
      <c r="AC11" s="421"/>
    </row>
    <row r="12" spans="1:29" ht="30.75" customHeight="1">
      <c r="B12" s="435"/>
      <c r="C12" s="436"/>
      <c r="D12" s="936"/>
      <c r="E12" s="937"/>
      <c r="F12" s="937"/>
      <c r="G12" s="938"/>
      <c r="H12" s="418"/>
      <c r="I12" s="418"/>
      <c r="J12" s="418"/>
      <c r="K12" s="418"/>
      <c r="L12" s="418"/>
      <c r="M12" s="418"/>
      <c r="N12" s="418"/>
      <c r="O12" s="418"/>
      <c r="P12" s="418"/>
      <c r="Q12" s="418"/>
      <c r="R12" s="418"/>
      <c r="S12" s="418"/>
      <c r="T12" s="418"/>
      <c r="U12" s="418"/>
      <c r="V12" s="418"/>
      <c r="W12" s="418"/>
      <c r="X12" s="418"/>
      <c r="Y12" s="418"/>
      <c r="AA12" s="421"/>
      <c r="AB12" s="421"/>
      <c r="AC12" s="421"/>
    </row>
    <row r="13" spans="1:29" ht="32.25" customHeight="1">
      <c r="B13" s="437"/>
      <c r="C13" s="438"/>
      <c r="D13" s="936"/>
      <c r="E13" s="937"/>
      <c r="F13" s="937"/>
      <c r="G13" s="938"/>
      <c r="H13" s="418"/>
      <c r="I13" s="418"/>
      <c r="J13" s="418"/>
      <c r="K13" s="418"/>
      <c r="L13" s="418"/>
      <c r="M13" s="418"/>
      <c r="N13" s="418"/>
      <c r="O13" s="418"/>
      <c r="P13" s="418"/>
      <c r="Q13" s="418"/>
      <c r="R13" s="418"/>
      <c r="S13" s="418"/>
      <c r="T13" s="418"/>
      <c r="U13" s="418"/>
      <c r="V13" s="418"/>
      <c r="W13" s="418"/>
      <c r="X13" s="418"/>
      <c r="Y13" s="418"/>
      <c r="AA13" s="421"/>
      <c r="AB13" s="421"/>
      <c r="AC13" s="421"/>
    </row>
    <row r="14" spans="1:29" ht="12" customHeight="1">
      <c r="B14" s="424"/>
      <c r="C14" s="424"/>
      <c r="F14" s="418"/>
      <c r="G14" s="418"/>
      <c r="H14" s="418"/>
      <c r="I14" s="418"/>
      <c r="J14" s="418"/>
      <c r="K14" s="418"/>
      <c r="L14" s="418"/>
      <c r="M14" s="418"/>
      <c r="N14" s="418"/>
      <c r="O14" s="418"/>
      <c r="P14" s="418"/>
      <c r="Q14" s="418"/>
      <c r="R14" s="418"/>
      <c r="S14" s="418"/>
      <c r="T14" s="418"/>
      <c r="U14" s="418"/>
      <c r="V14" s="418"/>
      <c r="W14" s="418"/>
      <c r="X14" s="418"/>
      <c r="Y14" s="418"/>
      <c r="AA14" s="421"/>
      <c r="AB14" s="421"/>
      <c r="AC14" s="421"/>
    </row>
    <row r="15" spans="1:29" ht="36" customHeight="1">
      <c r="B15" s="947" t="s">
        <v>549</v>
      </c>
      <c r="C15" s="947"/>
      <c r="D15" s="948"/>
      <c r="E15" s="948"/>
      <c r="F15" s="948"/>
      <c r="G15" s="948"/>
      <c r="I15" s="464">
        <f>D15</f>
        <v>0</v>
      </c>
      <c r="J15" s="465">
        <f>IF(I15="No",1,2)</f>
        <v>2</v>
      </c>
      <c r="K15" s="428">
        <f>IF(J15="No",1,2)</f>
        <v>2</v>
      </c>
      <c r="L15" s="432">
        <f>IF(AND(D6="JV (Joint Venture)",D7=1),1,0)</f>
        <v>0</v>
      </c>
      <c r="O15" s="432">
        <v>2019</v>
      </c>
    </row>
    <row r="16" spans="1:29" ht="30.75" customHeight="1">
      <c r="B16" s="451" t="s">
        <v>552</v>
      </c>
      <c r="C16" s="452"/>
      <c r="D16" s="936"/>
      <c r="E16" s="937"/>
      <c r="F16" s="937"/>
      <c r="G16" s="938"/>
      <c r="I16" s="464"/>
      <c r="J16" s="465"/>
      <c r="K16" s="428"/>
      <c r="O16" s="432">
        <v>2020</v>
      </c>
    </row>
    <row r="17" spans="2:29" ht="12" customHeight="1">
      <c r="B17" s="424"/>
      <c r="C17" s="424"/>
      <c r="F17" s="418"/>
      <c r="G17" s="418"/>
      <c r="H17" s="418"/>
      <c r="I17" s="418"/>
      <c r="J17" s="418"/>
      <c r="K17" s="418"/>
      <c r="L17" s="418"/>
      <c r="M17" s="418"/>
      <c r="N17" s="418"/>
      <c r="O17" s="418"/>
      <c r="P17" s="418"/>
      <c r="Q17" s="418"/>
      <c r="R17" s="418"/>
      <c r="S17" s="418"/>
      <c r="T17" s="418"/>
      <c r="U17" s="418"/>
      <c r="V17" s="418"/>
      <c r="W17" s="418"/>
      <c r="X17" s="418"/>
      <c r="Y17" s="418"/>
      <c r="AA17" s="421"/>
      <c r="AB17" s="421"/>
      <c r="AC17" s="421"/>
    </row>
    <row r="18" spans="2:29" ht="24.75" customHeight="1">
      <c r="B18" s="412" t="s">
        <v>935</v>
      </c>
      <c r="C18" s="433"/>
      <c r="D18" s="936"/>
      <c r="E18" s="937"/>
      <c r="F18" s="937"/>
      <c r="G18" s="938"/>
      <c r="I18" s="464"/>
      <c r="J18" s="464"/>
    </row>
    <row r="19" spans="2:29" ht="21" customHeight="1">
      <c r="B19" s="413" t="s">
        <v>708</v>
      </c>
      <c r="C19" s="434"/>
      <c r="D19" s="936"/>
      <c r="E19" s="937"/>
      <c r="F19" s="937"/>
      <c r="G19" s="938"/>
      <c r="I19" s="464"/>
      <c r="J19" s="464"/>
    </row>
    <row r="20" spans="2:29" ht="21" customHeight="1">
      <c r="B20" s="435" t="s">
        <v>709</v>
      </c>
      <c r="C20" s="436"/>
      <c r="D20" s="936"/>
      <c r="E20" s="937"/>
      <c r="F20" s="937"/>
      <c r="G20" s="938"/>
      <c r="I20" s="464"/>
      <c r="J20" s="464"/>
    </row>
    <row r="21" spans="2:29" ht="21.75" customHeight="1">
      <c r="B21" s="437" t="s">
        <v>710</v>
      </c>
      <c r="C21" s="438"/>
      <c r="D21" s="936"/>
      <c r="E21" s="937"/>
      <c r="F21" s="937"/>
      <c r="G21" s="938"/>
      <c r="I21" s="464" t="s">
        <v>554</v>
      </c>
      <c r="J21" s="464">
        <f>D15</f>
        <v>0</v>
      </c>
    </row>
    <row r="22" spans="2:29" ht="20.100000000000001" customHeight="1"/>
    <row r="23" spans="2:29" ht="20.100000000000001" hidden="1" customHeight="1">
      <c r="B23" s="412" t="str">
        <f>IF(D7=1, "Name of other Partner","Name of other Partner - 1")</f>
        <v>Name of other Partner</v>
      </c>
      <c r="C23" s="433"/>
      <c r="D23" s="936" t="s">
        <v>556</v>
      </c>
      <c r="E23" s="937"/>
      <c r="F23" s="937"/>
      <c r="G23" s="938"/>
    </row>
    <row r="24" spans="2:29" ht="20.100000000000001" hidden="1" customHeight="1">
      <c r="B24" s="413" t="str">
        <f>IF(D7=1, "Address of other Partner","Address of other Partner - 1")</f>
        <v>Address of other Partner</v>
      </c>
      <c r="C24" s="434"/>
      <c r="D24" s="936" t="s">
        <v>558</v>
      </c>
      <c r="E24" s="937"/>
      <c r="F24" s="937"/>
      <c r="G24" s="938"/>
    </row>
    <row r="25" spans="2:29" ht="20.100000000000001" hidden="1" customHeight="1">
      <c r="B25" s="435"/>
      <c r="C25" s="436"/>
      <c r="D25" s="936" t="s">
        <v>555</v>
      </c>
      <c r="E25" s="937"/>
      <c r="F25" s="937"/>
      <c r="G25" s="938"/>
    </row>
    <row r="26" spans="2:29" ht="20.100000000000001" hidden="1" customHeight="1">
      <c r="B26" s="437"/>
      <c r="C26" s="438"/>
      <c r="D26" s="936"/>
      <c r="E26" s="937"/>
      <c r="F26" s="937"/>
      <c r="G26" s="938"/>
    </row>
    <row r="27" spans="2:29" ht="20.100000000000001" customHeight="1"/>
    <row r="28" spans="2:29" ht="20.100000000000001" hidden="1" customHeight="1">
      <c r="B28" s="412" t="s">
        <v>545</v>
      </c>
      <c r="C28" s="433"/>
      <c r="D28" s="936"/>
      <c r="E28" s="937"/>
      <c r="F28" s="937"/>
      <c r="G28" s="938"/>
    </row>
    <row r="29" spans="2:29" ht="20.100000000000001" hidden="1" customHeight="1">
      <c r="B29" s="413" t="s">
        <v>546</v>
      </c>
      <c r="C29" s="434"/>
      <c r="D29" s="936"/>
      <c r="E29" s="937"/>
      <c r="F29" s="937"/>
      <c r="G29" s="938"/>
    </row>
    <row r="30" spans="2:29" ht="20.100000000000001" hidden="1" customHeight="1">
      <c r="B30" s="435"/>
      <c r="C30" s="436"/>
      <c r="D30" s="936"/>
      <c r="E30" s="937"/>
      <c r="F30" s="937"/>
      <c r="G30" s="938"/>
    </row>
    <row r="31" spans="2:29" ht="20.100000000000001" hidden="1" customHeight="1">
      <c r="B31" s="437"/>
      <c r="C31" s="438"/>
      <c r="D31" s="936"/>
      <c r="E31" s="937"/>
      <c r="F31" s="937"/>
      <c r="G31" s="938"/>
    </row>
    <row r="32" spans="2:29" ht="20.100000000000001" customHeight="1">
      <c r="B32" s="439"/>
      <c r="C32" s="439"/>
    </row>
    <row r="33" spans="2:25" ht="21" customHeight="1">
      <c r="B33" s="440" t="s">
        <v>169</v>
      </c>
      <c r="C33" s="441"/>
      <c r="D33" s="936"/>
      <c r="E33" s="937"/>
      <c r="F33" s="937"/>
      <c r="G33" s="938"/>
    </row>
    <row r="34" spans="2:25" ht="21" customHeight="1">
      <c r="B34" s="440" t="s">
        <v>170</v>
      </c>
      <c r="C34" s="441"/>
      <c r="D34" s="936"/>
      <c r="E34" s="937"/>
      <c r="F34" s="937"/>
      <c r="G34" s="938"/>
    </row>
    <row r="35" spans="2:25" ht="21" customHeight="1">
      <c r="B35" s="442"/>
      <c r="C35" s="442"/>
      <c r="D35" s="443"/>
    </row>
    <row r="36" spans="2:25" s="414" customFormat="1" ht="21" customHeight="1">
      <c r="B36" s="440" t="s">
        <v>550</v>
      </c>
      <c r="C36" s="441"/>
      <c r="D36" s="444"/>
      <c r="E36" s="445"/>
      <c r="F36" s="444"/>
      <c r="G36" s="446"/>
      <c r="H36" s="447">
        <f>IF(E36="Feb",29,IF(OR(E36="Apr", E36="Jun", E36="Sep", E36="Nov"),30,31))</f>
        <v>31</v>
      </c>
      <c r="I36" s="418"/>
      <c r="J36" s="418"/>
      <c r="K36" s="418"/>
      <c r="L36" s="418"/>
      <c r="M36" s="418"/>
      <c r="N36" s="418"/>
      <c r="O36" s="418"/>
      <c r="P36" s="418"/>
      <c r="Q36" s="418"/>
      <c r="R36" s="418"/>
      <c r="S36" s="418"/>
      <c r="T36" s="418"/>
      <c r="U36" s="418"/>
      <c r="V36" s="418"/>
      <c r="W36" s="418"/>
      <c r="X36" s="418"/>
      <c r="Y36" s="418"/>
    </row>
    <row r="37" spans="2:25" ht="21" customHeight="1">
      <c r="B37" s="440" t="s">
        <v>551</v>
      </c>
      <c r="C37" s="441"/>
      <c r="D37" s="450"/>
      <c r="E37" s="448"/>
      <c r="F37" s="448"/>
      <c r="G37" s="449"/>
    </row>
    <row r="38" spans="2:25">
      <c r="E38" s="432"/>
    </row>
  </sheetData>
  <sheetProtection password="CBD2" sheet="1" formatColumns="0" formatRows="0" selectLockedCells="1"/>
  <customSheetViews>
    <customSheetView guid="{905D51A0-3EB6-4E99-B277-C6036291BBFE}" scale="115"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2"/>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3"/>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4"/>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5"/>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6"/>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7"/>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8"/>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9"/>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0"/>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1"/>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2"/>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3"/>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1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6"/>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89" priority="3">
      <formula>$AA$6&lt;2</formula>
    </cfRule>
  </conditionalFormatting>
  <conditionalFormatting sqref="B23:C26">
    <cfRule type="expression" dxfId="88" priority="4">
      <formula>$AA$6&lt;1</formula>
    </cfRule>
  </conditionalFormatting>
  <conditionalFormatting sqref="B7:G7">
    <cfRule type="expression" dxfId="87" priority="5">
      <formula>$D$6="Sole Bidder"</formula>
    </cfRule>
  </conditionalFormatting>
  <conditionalFormatting sqref="D23:G31">
    <cfRule type="expression" dxfId="86" priority="2" stopIfTrue="1">
      <formula>$D$6="Sole Bidder"</formula>
    </cfRule>
  </conditionalFormatting>
  <conditionalFormatting sqref="D28:G31">
    <cfRule type="expression" dxfId="85" priority="1">
      <formula>$L$15=1</formula>
    </cfRule>
  </conditionalFormatting>
  <dataValidations count="7">
    <dataValidation type="list" allowBlank="1" showInputMessage="1" showErrorMessage="1" sqref="F36">
      <formula1>"2022,2023,2024"</formula1>
    </dataValidation>
    <dataValidation type="list" allowBlank="1" showInputMessage="1" showErrorMessage="1" sqref="E36">
      <formula1>"Jan,Feb,Mar,Apr,May,Jun,Jul,Aug,Sep,Oct,Nov,Dec"</formula1>
    </dataValidation>
    <dataValidation type="list" allowBlank="1" showInputMessage="1" showErrorMessage="1" sqref="D36">
      <formula1>"1,2,3,4,5,6,7,8,9,10,11,12,13,14,15,16,17,18,19,20,21,22,23,24,25,26,27,28,29,30,31"</formula1>
    </dataValidation>
    <dataValidation type="list" allowBlank="1" showInputMessage="1" showErrorMessage="1" sqref="D7:G9 D14:G14">
      <formula1>$AB$2:$AB$3</formula1>
    </dataValidation>
    <dataValidation showInputMessage="1" showErrorMessage="1" sqref="D16:G17"/>
    <dataValidation type="list" allowBlank="1" showInputMessage="1" showErrorMessage="1" sqref="D15:G15">
      <formula1>$M$3:$M$4</formula1>
    </dataValidation>
    <dataValidation type="list" allowBlank="1" showInputMessage="1" showErrorMessage="1" sqref="D6:G6">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3.5"/>
  <sheetData/>
  <customSheetViews>
    <customSheetView guid="{905D51A0-3EB6-4E99-B277-C6036291BBFE}" state="hidden">
      <pageMargins left="0.7" right="0.7" top="0.75" bottom="0.75" header="0.3" footer="0.3"/>
    </customSheetView>
    <customSheetView guid="{B9DDBA10-9BB0-4D91-9619-C113F75B2489}"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F0C5A243-1ADF-42BF-85A0-B6506A13618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pageSetUpPr fitToPage="1"/>
  </sheetPr>
  <dimension ref="A1:AT40"/>
  <sheetViews>
    <sheetView showGridLines="0" view="pageBreakPreview" topLeftCell="A7"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3" customWidth="1"/>
    <col min="27" max="27" width="9.140625" style="51"/>
    <col min="28" max="28" width="9.140625" style="25"/>
    <col min="29" max="16384" width="9.140625" style="26"/>
  </cols>
  <sheetData>
    <row r="1" spans="1:46" ht="27" customHeight="1">
      <c r="A1" s="949" t="str">
        <f>Basic!A3&amp;Basic!B3</f>
        <v>Specification No. :CC/NT/W-CIVIL/DOM/A06/23/00358</v>
      </c>
      <c r="B1" s="949"/>
      <c r="C1" s="949"/>
      <c r="D1" s="949"/>
      <c r="E1" s="343" t="str">
        <f>"Attachment-3(JV) " &amp; AT1</f>
        <v xml:space="preserve">Attachment-3(JV) </v>
      </c>
      <c r="F1" s="67"/>
      <c r="G1" s="67"/>
      <c r="H1" s="67"/>
      <c r="I1" s="67"/>
      <c r="J1" s="67"/>
      <c r="K1" s="67"/>
      <c r="L1" s="67"/>
      <c r="M1" s="67"/>
      <c r="N1" s="67"/>
      <c r="O1" s="67"/>
      <c r="P1" s="67"/>
      <c r="Q1" s="67"/>
      <c r="R1" s="67"/>
      <c r="S1" s="67"/>
      <c r="T1" s="67"/>
      <c r="U1" s="67"/>
      <c r="V1" s="67"/>
      <c r="W1" s="67"/>
      <c r="X1" s="67"/>
      <c r="Y1" s="67"/>
      <c r="Z1" s="148" t="str">
        <f>'Names of Bidder'!D6</f>
        <v>Sole Bidder</v>
      </c>
      <c r="AT1" s="146"/>
    </row>
    <row r="2" spans="1:46" ht="10.5" customHeight="1">
      <c r="Z2" s="148">
        <f>'Names of Bidder'!G6</f>
        <v>0</v>
      </c>
    </row>
    <row r="3" spans="1:46" ht="75" customHeight="1">
      <c r="A3" s="916" t="str">
        <f>Basic!B1</f>
        <v>Package DC-C&amp;ME for Construction &amp; Interiors of Green Field Data Centre Building including Mechanical &amp; Electrical Works under Establishment of Pilot Data Centre at POWERGRID Manesar substation</v>
      </c>
      <c r="B3" s="917"/>
      <c r="C3" s="917"/>
      <c r="D3" s="917"/>
      <c r="E3" s="917"/>
      <c r="F3" s="68"/>
      <c r="G3" s="68"/>
      <c r="H3" s="68"/>
      <c r="I3" s="68"/>
      <c r="J3" s="68"/>
      <c r="K3" s="68"/>
      <c r="L3" s="68"/>
      <c r="M3" s="68"/>
      <c r="N3" s="68"/>
      <c r="O3" s="68"/>
      <c r="P3" s="68"/>
      <c r="Q3" s="68"/>
      <c r="R3" s="68"/>
      <c r="S3" s="68"/>
      <c r="T3" s="68"/>
      <c r="U3" s="68"/>
      <c r="V3" s="68"/>
      <c r="W3" s="68"/>
      <c r="X3" s="68"/>
      <c r="Y3" s="68"/>
      <c r="Z3" s="149"/>
      <c r="AA3" s="69"/>
      <c r="AB3" s="27"/>
    </row>
    <row r="4" spans="1:46" ht="20.100000000000001" customHeight="1">
      <c r="A4" s="29"/>
      <c r="AB4" s="31"/>
      <c r="AC4" s="11"/>
    </row>
    <row r="5" spans="1:46" ht="20.100000000000001" customHeight="1">
      <c r="A5" s="950" t="s">
        <v>342</v>
      </c>
      <c r="B5" s="950"/>
      <c r="C5" s="950"/>
      <c r="D5" s="950"/>
      <c r="E5" s="950"/>
      <c r="F5" s="70"/>
      <c r="G5" s="70"/>
      <c r="H5" s="70"/>
      <c r="I5" s="70"/>
      <c r="J5" s="70"/>
      <c r="K5" s="70"/>
      <c r="L5" s="70"/>
      <c r="M5" s="70"/>
      <c r="N5" s="70"/>
      <c r="O5" s="70"/>
      <c r="P5" s="70"/>
      <c r="Q5" s="70"/>
      <c r="R5" s="70"/>
      <c r="S5" s="70"/>
      <c r="T5" s="70"/>
      <c r="U5" s="70"/>
      <c r="V5" s="70"/>
      <c r="W5" s="70"/>
      <c r="X5" s="70"/>
      <c r="Y5" s="70"/>
      <c r="Z5" s="150"/>
      <c r="AB5" s="31"/>
      <c r="AC5" s="13"/>
    </row>
    <row r="6" spans="1:46" ht="20.100000000000001" customHeight="1">
      <c r="A6" s="33"/>
      <c r="AB6" s="31"/>
      <c r="AC6" s="13"/>
    </row>
    <row r="7" spans="1:46" ht="20.100000000000001" customHeight="1">
      <c r="A7" s="34" t="str">
        <f>"Bidder’s Name and Address  :"</f>
        <v>Bidder’s Name and Address  :</v>
      </c>
      <c r="E7" s="16" t="s">
        <v>347</v>
      </c>
      <c r="F7" s="16"/>
      <c r="G7" s="16"/>
      <c r="H7" s="16"/>
      <c r="I7" s="16"/>
      <c r="J7" s="16"/>
      <c r="K7" s="16"/>
      <c r="L7" s="16"/>
      <c r="M7" s="16"/>
      <c r="N7" s="16"/>
      <c r="O7" s="16"/>
      <c r="P7" s="16"/>
      <c r="Q7" s="16"/>
      <c r="R7" s="16"/>
      <c r="S7" s="16"/>
      <c r="T7" s="16"/>
      <c r="U7" s="16"/>
      <c r="V7" s="16"/>
      <c r="W7" s="16"/>
      <c r="X7" s="16"/>
      <c r="Y7" s="16"/>
      <c r="AB7" s="31"/>
      <c r="AC7" s="13"/>
    </row>
    <row r="8" spans="1:46" ht="36" customHeight="1">
      <c r="A8" s="956" t="str">
        <f>IF('Names of Bidder'!D6= "JV (Joint Venture)", "JV of " &amp; Z8, "")</f>
        <v/>
      </c>
      <c r="B8" s="956"/>
      <c r="C8" s="956"/>
      <c r="D8" s="956"/>
      <c r="E8" s="12" t="s">
        <v>349</v>
      </c>
      <c r="F8" s="16"/>
      <c r="G8" s="16"/>
      <c r="I8" s="16"/>
      <c r="J8" s="16"/>
      <c r="K8" s="16"/>
      <c r="L8" s="16"/>
      <c r="M8" s="16"/>
      <c r="N8" s="16"/>
      <c r="O8" s="16"/>
      <c r="P8" s="16"/>
      <c r="Q8" s="16"/>
      <c r="R8" s="16"/>
      <c r="S8" s="16"/>
      <c r="T8" s="16"/>
      <c r="U8" s="16"/>
      <c r="V8" s="16"/>
      <c r="W8" s="16"/>
      <c r="X8" s="16"/>
      <c r="Y8" s="16"/>
      <c r="Z8" s="151"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348</v>
      </c>
      <c r="B9" s="952">
        <f>'Names of Bidder'!D10</f>
        <v>0</v>
      </c>
      <c r="C9" s="952"/>
      <c r="D9" s="952"/>
      <c r="E9" s="12" t="s">
        <v>351</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350</v>
      </c>
      <c r="B10" s="953">
        <f>'Names of Bidder'!D11</f>
        <v>0</v>
      </c>
      <c r="C10" s="953"/>
      <c r="D10" s="953"/>
      <c r="E10" s="12" t="s">
        <v>179</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53">
        <f>'Names of Bidder'!D12</f>
        <v>0</v>
      </c>
      <c r="C11" s="953"/>
      <c r="D11" s="953"/>
      <c r="E11" s="12" t="s">
        <v>352</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53">
        <f>'Names of Bidder'!D13</f>
        <v>0</v>
      </c>
      <c r="C12" s="953"/>
      <c r="D12" s="953"/>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54" t="str">
        <f>IF('Names of Bidder'!D6="Sole Bidder", "This Attachment is Not Applicable", "")</f>
        <v>This Attachment is Not Applicable</v>
      </c>
      <c r="B14" s="954"/>
      <c r="C14" s="954"/>
      <c r="D14" s="954"/>
      <c r="E14" s="954"/>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171</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55" t="str">
        <f>IF(Z2=1,"Other Partner",IF(Z2="2 or More","Other Partner-1",""))</f>
        <v/>
      </c>
      <c r="C16" s="955"/>
      <c r="D16" s="955"/>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348</v>
      </c>
      <c r="B17" s="953" t="str">
        <f>IF('Names of Bidder'!D23=0, "", 'Names of Bidder'!D23)</f>
        <v>Ram Lal</v>
      </c>
      <c r="C17" s="953"/>
      <c r="D17" s="953"/>
      <c r="E17" s="267"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350</v>
      </c>
      <c r="B18" s="953" t="str">
        <f>IF('Names of Bidder'!D24=0, "", 'Names of Bidder'!D24)</f>
        <v>G5</v>
      </c>
      <c r="C18" s="953"/>
      <c r="D18" s="953"/>
      <c r="E18" s="267"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53" t="str">
        <f>IF('Names of Bidder'!D25=0, "", 'Names of Bidder'!D25)</f>
        <v>Gurgaon</v>
      </c>
      <c r="C19" s="953"/>
      <c r="D19" s="953"/>
      <c r="E19" s="267" t="str">
        <f>IF($Z$2="2 or More", IF(#REF!=0, "",#REF!), "")</f>
        <v/>
      </c>
      <c r="AA19" s="71"/>
    </row>
    <row r="20" spans="1:28" ht="20.100000000000001" customHeight="1">
      <c r="A20" s="33"/>
      <c r="B20" s="953" t="str">
        <f>IF('Names of Bidder'!D26=0, "", 'Names of Bidder'!D26)</f>
        <v/>
      </c>
      <c r="C20" s="953"/>
      <c r="D20" s="953"/>
      <c r="E20" s="267" t="str">
        <f>IF($Z$2="2 or More", IF(#REF!=0, "",#REF!), "")</f>
        <v/>
      </c>
      <c r="AA20" s="71"/>
    </row>
    <row r="21" spans="1:28" ht="20.100000000000001" customHeight="1">
      <c r="A21" s="30" t="s">
        <v>343</v>
      </c>
    </row>
    <row r="22" spans="1:28" ht="84" customHeight="1">
      <c r="A22" s="951" t="s">
        <v>553</v>
      </c>
      <c r="B22" s="951"/>
      <c r="C22" s="951"/>
      <c r="D22" s="951"/>
      <c r="E22" s="951"/>
      <c r="F22" s="72"/>
      <c r="G22" s="72"/>
      <c r="H22" s="72" t="str">
        <f>'Names of Bidder'!D6</f>
        <v>Sole Bidder</v>
      </c>
      <c r="I22" s="72"/>
      <c r="J22" s="72"/>
      <c r="K22" s="72"/>
      <c r="L22" s="72"/>
      <c r="M22" s="72"/>
      <c r="N22" s="72"/>
      <c r="O22" s="72"/>
      <c r="P22" s="72"/>
      <c r="Q22" s="72"/>
      <c r="R22" s="72"/>
      <c r="S22" s="72"/>
      <c r="T22" s="72"/>
      <c r="U22" s="72"/>
      <c r="V22" s="72"/>
      <c r="W22" s="72"/>
      <c r="X22" s="72"/>
      <c r="Y22" s="72"/>
      <c r="Z22" s="152"/>
      <c r="AA22" s="73"/>
      <c r="AB22" s="35"/>
    </row>
    <row r="23" spans="1:28" ht="33" customHeight="1">
      <c r="D23" s="131"/>
    </row>
    <row r="24" spans="1:28" ht="33" customHeight="1">
      <c r="A24" s="37" t="s">
        <v>7</v>
      </c>
      <c r="B24" s="101" t="str">
        <f>'Names of Bidder'!D36&amp;"-"&amp; 'Names of Bidder'!E36&amp;"-" &amp;'Names of Bidder'!F36</f>
        <v>--</v>
      </c>
      <c r="C24" s="74"/>
      <c r="D24" s="131" t="s">
        <v>5</v>
      </c>
      <c r="E24" s="265"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5" t="str">
        <f>IF('Names of Bidder'!D37=0, "", 'Names of Bidder'!D37)</f>
        <v/>
      </c>
      <c r="C25" s="74"/>
      <c r="D25" s="131" t="s">
        <v>6</v>
      </c>
      <c r="E25" s="265"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156</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05D51A0-3EB6-4E99-B277-C6036291BBFE}" scale="110" showPageBreaks="1" showGridLines="0" fitToPage="1" printArea="1" hiddenColumns="1" view="pageBreakPreview" topLeftCell="A7">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2"/>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0"/>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9"/>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0"/>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2"/>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3"/>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4" priority="1" stopIfTrue="1">
      <formula>$Z$2=0</formula>
    </cfRule>
  </conditionalFormatting>
  <conditionalFormatting sqref="A22">
    <cfRule type="expression" dxfId="83"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3" customWidth="1"/>
    <col min="2" max="2" width="13.85546875" style="353" customWidth="1"/>
    <col min="3" max="3" width="11.42578125" style="353" customWidth="1"/>
    <col min="4" max="4" width="27.85546875" style="353" customWidth="1"/>
    <col min="5" max="5" width="14.42578125" style="353" customWidth="1"/>
    <col min="6" max="6" width="29" style="353" customWidth="1"/>
    <col min="7" max="7" width="16.42578125" style="353" customWidth="1"/>
    <col min="8" max="8" width="13.28515625" style="353" customWidth="1"/>
    <col min="9" max="9" width="25.7109375" style="353" customWidth="1"/>
    <col min="10" max="10" width="10.5703125" style="353" hidden="1" customWidth="1"/>
    <col min="11" max="11" width="10.28515625" style="353" hidden="1" customWidth="1"/>
    <col min="12" max="12" width="11.85546875" style="353" hidden="1" customWidth="1"/>
    <col min="13" max="13" width="34.5703125" style="353" hidden="1" customWidth="1"/>
    <col min="14" max="14" width="10.42578125" style="353" hidden="1" customWidth="1"/>
    <col min="15" max="15" width="11.42578125" style="353" hidden="1" customWidth="1"/>
    <col min="16" max="16" width="10.7109375" style="353" hidden="1" customWidth="1"/>
    <col min="17" max="17" width="13.7109375" style="353" hidden="1" customWidth="1"/>
    <col min="18" max="20" width="0" style="353" hidden="1" customWidth="1"/>
    <col min="21" max="21" width="13.5703125" style="353" hidden="1" customWidth="1"/>
    <col min="22" max="28" width="0" style="353" hidden="1" customWidth="1"/>
    <col min="29" max="16384" width="9.140625" style="353"/>
  </cols>
  <sheetData>
    <row r="1" spans="1:9" ht="24" customHeight="1">
      <c r="A1" s="392" t="str">
        <f>Basic!A3&amp;Basic!B3</f>
        <v>Specification No. :CC/NT/W-CIVIL/DOM/A06/23/00358</v>
      </c>
      <c r="B1" s="410"/>
      <c r="C1" s="410"/>
      <c r="D1" s="410"/>
      <c r="E1" s="410"/>
      <c r="F1" s="410"/>
      <c r="G1" s="410"/>
      <c r="H1" s="351"/>
      <c r="I1" s="351" t="s">
        <v>704</v>
      </c>
    </row>
    <row r="2" spans="1:9" ht="15.75" customHeight="1"/>
    <row r="3" spans="1:9" ht="85.5" customHeight="1">
      <c r="A3" s="1178" t="str">
        <f>Basic!B1</f>
        <v>Package DC-C&amp;ME for Construction &amp; Interiors of Green Field Data Centre Building including Mechanical &amp; Electrical Works under Establishment of Pilot Data Centre at POWERGRID Manesar substation</v>
      </c>
      <c r="B3" s="1178"/>
      <c r="C3" s="1178"/>
      <c r="D3" s="1178"/>
      <c r="E3" s="1178"/>
      <c r="F3" s="1178"/>
      <c r="G3" s="1178"/>
      <c r="H3" s="1178"/>
      <c r="I3" s="1178"/>
    </row>
    <row r="5" spans="1:9" ht="21.75" customHeight="1">
      <c r="A5" s="1179" t="s">
        <v>353</v>
      </c>
      <c r="B5" s="1179"/>
      <c r="C5" s="1179"/>
      <c r="D5" s="1179"/>
      <c r="E5" s="1179"/>
      <c r="F5" s="1179"/>
      <c r="G5" s="1179"/>
      <c r="H5" s="1179"/>
      <c r="I5" s="1179"/>
    </row>
    <row r="7" spans="1:9" ht="16.5">
      <c r="A7" s="358" t="str">
        <f>'[11]Attach 3(JV)'!A7:D7</f>
        <v>Bidder’s Name and Address (Lead Partner of) :</v>
      </c>
      <c r="F7" s="361"/>
      <c r="H7" s="388" t="str">
        <f>'[11]Attach 3(JV)'!E7</f>
        <v>To:</v>
      </c>
    </row>
    <row r="8" spans="1:9" ht="32.25" customHeight="1">
      <c r="A8" s="1180" t="str">
        <f>IF('Names of Bidder'!D6= "JV (Joint Venture)", "JV of " &amp; Z8, "")</f>
        <v/>
      </c>
      <c r="B8" s="1180"/>
      <c r="C8" s="1180"/>
      <c r="D8" s="1180"/>
      <c r="F8" s="484"/>
      <c r="H8" s="390" t="str">
        <f>'[11]Attach 3(JV)'!E8</f>
        <v>Contract Services</v>
      </c>
    </row>
    <row r="9" spans="1:9" ht="18" customHeight="1">
      <c r="A9" s="358" t="s">
        <v>572</v>
      </c>
      <c r="B9" s="1181">
        <f>'Attach 3(JV)'!B9:D9</f>
        <v>0</v>
      </c>
      <c r="C9" s="1181"/>
      <c r="F9" s="484"/>
      <c r="H9" s="390" t="str">
        <f>'[11]Attach 3(JV)'!E9</f>
        <v>Power Grid Corporation of India Ltd.,</v>
      </c>
    </row>
    <row r="10" spans="1:9" ht="18" customHeight="1">
      <c r="A10" s="358" t="s">
        <v>573</v>
      </c>
      <c r="B10" s="1177">
        <f>'Attach 3(JV)'!B10:D10</f>
        <v>0</v>
      </c>
      <c r="C10" s="1177"/>
      <c r="F10" s="484"/>
      <c r="H10" s="390" t="str">
        <f>'[11]Attach 3(JV)'!E10</f>
        <v>"Saudamini", Plot No. 2, Sector 29</v>
      </c>
    </row>
    <row r="11" spans="1:9" ht="17.25" customHeight="1">
      <c r="B11" s="1177">
        <f>'Attach 3(JV)'!B11:D11</f>
        <v>0</v>
      </c>
      <c r="C11" s="1177"/>
      <c r="F11" s="484"/>
      <c r="H11" s="390" t="str">
        <f>'[11]Attach 3(JV)'!E11</f>
        <v>Gurgaon (Haryana) - 122001</v>
      </c>
    </row>
    <row r="12" spans="1:9" ht="18" customHeight="1">
      <c r="B12" s="1177">
        <f>'Attach 3(JV)'!B12:D12</f>
        <v>0</v>
      </c>
      <c r="C12" s="1177"/>
    </row>
    <row r="13" spans="1:9">
      <c r="B13" s="1177" t="str">
        <f>IF('Names of Bidder'!D22=0, "", 'Names of Bidder'!D22)</f>
        <v/>
      </c>
      <c r="C13" s="1177"/>
    </row>
    <row r="14" spans="1:9">
      <c r="A14" s="353" t="s">
        <v>343</v>
      </c>
    </row>
    <row r="16" spans="1:9" ht="66" customHeight="1">
      <c r="A16" s="1097" t="s">
        <v>574</v>
      </c>
      <c r="B16" s="1097"/>
      <c r="C16" s="1097"/>
      <c r="D16" s="1097"/>
      <c r="E16" s="1097"/>
      <c r="F16" s="1097"/>
      <c r="G16" s="1097"/>
      <c r="H16" s="1097"/>
      <c r="I16" s="1097"/>
    </row>
    <row r="17" spans="1:13" ht="9.75" customHeight="1"/>
    <row r="18" spans="1:13" ht="14.25" customHeight="1">
      <c r="A18" s="485" t="s">
        <v>575</v>
      </c>
      <c r="B18" s="1097" t="s">
        <v>576</v>
      </c>
      <c r="C18" s="1097"/>
      <c r="D18" s="1097"/>
      <c r="E18" s="1097"/>
      <c r="F18" s="1097"/>
      <c r="G18" s="486"/>
      <c r="H18" s="486"/>
      <c r="M18" s="487"/>
    </row>
    <row r="19" spans="1:13" ht="17.25" hidden="1" customHeight="1">
      <c r="A19" s="485" t="s">
        <v>575</v>
      </c>
      <c r="B19" s="1097" t="s">
        <v>577</v>
      </c>
      <c r="C19" s="1097"/>
      <c r="D19" s="1097"/>
      <c r="E19" s="1097"/>
      <c r="F19" s="1097"/>
      <c r="G19" s="1097"/>
      <c r="H19" s="1097"/>
      <c r="M19" s="487"/>
    </row>
    <row r="20" spans="1:13" ht="16.5" hidden="1">
      <c r="A20" s="488" t="s">
        <v>19</v>
      </c>
      <c r="B20" s="1176" t="e">
        <f>'[11]Name of Bidder'!C13</f>
        <v>#REF!</v>
      </c>
      <c r="C20" s="1176"/>
      <c r="D20" s="1176"/>
      <c r="E20" s="1176"/>
      <c r="F20" s="1176"/>
      <c r="G20" s="1176"/>
      <c r="H20" s="1176"/>
      <c r="M20" s="405">
        <f>'[11]Name of Bidder'!F6</f>
        <v>2</v>
      </c>
    </row>
    <row r="21" spans="1:13" ht="16.5" hidden="1">
      <c r="A21" s="488" t="s">
        <v>28</v>
      </c>
      <c r="B21" s="1176" t="e">
        <f>'[11]Name of Bidder'!C18</f>
        <v>#REF!</v>
      </c>
      <c r="C21" s="1176"/>
      <c r="D21" s="1176"/>
      <c r="E21" s="1176"/>
      <c r="F21" s="1176"/>
      <c r="G21" s="1176"/>
      <c r="H21" s="1176"/>
      <c r="M21" s="405" t="str">
        <f>'[11]Name of Bidder'!F8</f>
        <v>2 or more</v>
      </c>
    </row>
    <row r="22" spans="1:13" ht="17.25" hidden="1" customHeight="1">
      <c r="A22" s="488" t="s">
        <v>473</v>
      </c>
      <c r="B22" s="1176" t="e">
        <f>'[11]Name of Bidder'!C23</f>
        <v>#REF!</v>
      </c>
      <c r="C22" s="1176"/>
      <c r="D22" s="1176"/>
      <c r="E22" s="1176"/>
      <c r="F22" s="1176"/>
      <c r="G22" s="1176"/>
      <c r="H22" s="1176"/>
      <c r="I22" s="489"/>
    </row>
    <row r="23" spans="1:13" ht="15.75" hidden="1" customHeight="1">
      <c r="B23" s="490" t="s">
        <v>578</v>
      </c>
    </row>
    <row r="24" spans="1:13" ht="10.5" customHeight="1">
      <c r="A24" s="491"/>
    </row>
    <row r="25" spans="1:13" ht="25.5" hidden="1" customHeight="1">
      <c r="A25" s="1097" t="s">
        <v>579</v>
      </c>
      <c r="B25" s="1097"/>
      <c r="C25" s="1097"/>
      <c r="D25" s="1097"/>
      <c r="E25" s="1097"/>
      <c r="F25" s="1097"/>
      <c r="G25" s="1097"/>
      <c r="H25" s="1097"/>
    </row>
    <row r="26" spans="1:13" ht="31.5" customHeight="1">
      <c r="A26" s="1099" t="s">
        <v>580</v>
      </c>
      <c r="B26" s="1099"/>
      <c r="C26" s="1099"/>
      <c r="D26" s="1099"/>
      <c r="E26" s="1099"/>
      <c r="F26" s="1099"/>
      <c r="G26" s="1099"/>
      <c r="H26" s="1099"/>
      <c r="I26" s="489"/>
    </row>
    <row r="27" spans="1:13" ht="26.25" customHeight="1">
      <c r="A27" s="492" t="s">
        <v>581</v>
      </c>
      <c r="B27" s="1098" t="s">
        <v>582</v>
      </c>
      <c r="C27" s="1098"/>
      <c r="D27" s="1098"/>
      <c r="E27" s="1098"/>
      <c r="F27" s="1098"/>
      <c r="G27" s="1098"/>
      <c r="H27" s="1098"/>
      <c r="I27" s="489"/>
    </row>
    <row r="28" spans="1:13" ht="26.25" customHeight="1">
      <c r="A28" s="493" t="s">
        <v>416</v>
      </c>
      <c r="B28" s="1168" t="s">
        <v>583</v>
      </c>
      <c r="C28" s="1168"/>
      <c r="D28" s="1168"/>
      <c r="E28" s="1168"/>
      <c r="F28" s="1168"/>
      <c r="G28" s="1168"/>
      <c r="H28" s="1168"/>
    </row>
    <row r="29" spans="1:13" ht="26.25" customHeight="1">
      <c r="A29" s="493" t="s">
        <v>418</v>
      </c>
      <c r="B29" s="1168" t="s">
        <v>584</v>
      </c>
      <c r="C29" s="1168"/>
      <c r="D29" s="1168"/>
      <c r="E29" s="1168"/>
      <c r="F29" s="1168"/>
      <c r="G29" s="1168"/>
      <c r="H29" s="1168"/>
    </row>
    <row r="30" spans="1:13" ht="41.25" customHeight="1">
      <c r="A30" s="493" t="s">
        <v>419</v>
      </c>
      <c r="B30" s="1168" t="s">
        <v>585</v>
      </c>
      <c r="C30" s="1168"/>
      <c r="D30" s="1168"/>
      <c r="E30" s="1168"/>
      <c r="F30" s="1168"/>
      <c r="G30" s="1168"/>
      <c r="H30" s="1168"/>
    </row>
    <row r="31" spans="1:13" ht="9.75" customHeight="1">
      <c r="A31" s="493"/>
      <c r="B31" s="489"/>
      <c r="C31" s="489"/>
      <c r="D31" s="489"/>
      <c r="E31" s="489"/>
      <c r="F31" s="489"/>
      <c r="G31" s="489"/>
      <c r="H31" s="489"/>
      <c r="I31" s="489"/>
    </row>
    <row r="32" spans="1:13" ht="25.5" customHeight="1">
      <c r="A32" s="492" t="s">
        <v>586</v>
      </c>
      <c r="B32" s="1169" t="s">
        <v>587</v>
      </c>
      <c r="C32" s="1169"/>
      <c r="D32" s="1169"/>
      <c r="E32" s="1169"/>
      <c r="F32" s="1169"/>
      <c r="G32" s="1169"/>
      <c r="H32" s="1169"/>
      <c r="I32" s="489"/>
    </row>
    <row r="33" spans="1:9" ht="22.5" customHeight="1">
      <c r="A33" s="493" t="s">
        <v>416</v>
      </c>
      <c r="B33" s="1098" t="s">
        <v>588</v>
      </c>
      <c r="C33" s="1098"/>
      <c r="D33" s="1098"/>
      <c r="E33" s="1098"/>
      <c r="F33" s="1098"/>
      <c r="G33" s="1098"/>
      <c r="H33" s="1098"/>
      <c r="I33" s="489"/>
    </row>
    <row r="34" spans="1:9" ht="24.75" hidden="1" customHeight="1">
      <c r="A34" s="493" t="s">
        <v>418</v>
      </c>
      <c r="B34" s="1098" t="s">
        <v>589</v>
      </c>
      <c r="C34" s="1098"/>
      <c r="D34" s="1098"/>
      <c r="E34" s="1098"/>
      <c r="F34" s="1098"/>
      <c r="G34" s="1098"/>
      <c r="H34" s="1098"/>
      <c r="I34" s="489"/>
    </row>
    <row r="35" spans="1:9" ht="12" customHeight="1">
      <c r="A35" s="489"/>
      <c r="B35" s="489"/>
      <c r="C35" s="489"/>
      <c r="D35" s="489"/>
      <c r="E35" s="489"/>
      <c r="F35" s="489"/>
      <c r="G35" s="489"/>
      <c r="H35" s="489"/>
      <c r="I35" s="489"/>
    </row>
    <row r="36" spans="1:9" s="497" customFormat="1" ht="24.75" customHeight="1">
      <c r="A36" s="495" t="s">
        <v>590</v>
      </c>
      <c r="B36" s="1170" t="s">
        <v>591</v>
      </c>
      <c r="C36" s="1170"/>
      <c r="D36" s="1170"/>
      <c r="E36" s="1170"/>
      <c r="F36" s="1170"/>
      <c r="G36" s="1170"/>
      <c r="H36" s="1170"/>
      <c r="I36" s="496"/>
    </row>
    <row r="37" spans="1:9" ht="24" customHeight="1">
      <c r="A37" s="489"/>
      <c r="B37" s="1171" t="s">
        <v>592</v>
      </c>
      <c r="C37" s="1171"/>
      <c r="D37" s="1171"/>
      <c r="E37" s="1171"/>
      <c r="F37" s="1171"/>
      <c r="G37" s="1171"/>
      <c r="H37" s="1171"/>
      <c r="I37" s="489"/>
    </row>
    <row r="38" spans="1:9" ht="54" customHeight="1">
      <c r="A38" s="489"/>
      <c r="B38" s="1099" t="s">
        <v>593</v>
      </c>
      <c r="C38" s="1099"/>
      <c r="D38" s="1099"/>
      <c r="E38" s="1099"/>
      <c r="F38" s="1099"/>
      <c r="G38" s="1099"/>
      <c r="H38" s="1099"/>
      <c r="I38" s="489"/>
    </row>
    <row r="39" spans="1:9" ht="15.75" customHeight="1">
      <c r="A39" s="984" t="s">
        <v>594</v>
      </c>
      <c r="B39" s="986" t="s">
        <v>595</v>
      </c>
      <c r="C39" s="988"/>
      <c r="D39" s="1175" t="s">
        <v>596</v>
      </c>
      <c r="E39" s="1175"/>
      <c r="F39" s="1175"/>
      <c r="G39" s="489"/>
      <c r="H39" s="489"/>
    </row>
    <row r="40" spans="1:9" ht="19.5" customHeight="1">
      <c r="A40" s="1172"/>
      <c r="B40" s="1173"/>
      <c r="C40" s="1174"/>
      <c r="D40" s="1175"/>
      <c r="E40" s="1175"/>
      <c r="F40" s="1175"/>
      <c r="G40" s="489"/>
      <c r="H40" s="489"/>
      <c r="I40" s="489"/>
    </row>
    <row r="41" spans="1:9" ht="20.25" customHeight="1">
      <c r="A41" s="985"/>
      <c r="B41" s="962"/>
      <c r="C41" s="964"/>
      <c r="D41" s="1175"/>
      <c r="E41" s="1175"/>
      <c r="F41" s="1175"/>
      <c r="G41" s="489"/>
      <c r="H41" s="489"/>
      <c r="I41" s="489"/>
    </row>
    <row r="42" spans="1:9" ht="30.75" customHeight="1">
      <c r="A42" s="500">
        <v>1</v>
      </c>
      <c r="B42" s="1146" t="s">
        <v>597</v>
      </c>
      <c r="C42" s="1146"/>
      <c r="D42" s="990" t="str">
        <f>IF('Names of Bidder'!D18=0, "", 'Names of Bidder'!D18)</f>
        <v/>
      </c>
      <c r="E42" s="991"/>
      <c r="F42" s="992"/>
      <c r="G42" s="489"/>
      <c r="H42" s="489"/>
      <c r="I42" s="489"/>
    </row>
    <row r="43" spans="1:9" ht="22.5" customHeight="1">
      <c r="A43" s="1161">
        <v>2</v>
      </c>
      <c r="B43" s="1164" t="s">
        <v>598</v>
      </c>
      <c r="C43" s="995"/>
      <c r="D43" s="959"/>
      <c r="E43" s="960"/>
      <c r="F43" s="961"/>
      <c r="G43" s="489"/>
      <c r="H43" s="489"/>
      <c r="I43" s="489"/>
    </row>
    <row r="44" spans="1:9" ht="22.5" customHeight="1">
      <c r="A44" s="1162"/>
      <c r="B44" s="1165"/>
      <c r="C44" s="977"/>
      <c r="D44" s="959"/>
      <c r="E44" s="960"/>
      <c r="F44" s="961"/>
      <c r="G44" s="489"/>
      <c r="H44" s="489"/>
      <c r="I44" s="489"/>
    </row>
    <row r="45" spans="1:9" ht="21.75" customHeight="1">
      <c r="A45" s="1163"/>
      <c r="B45" s="1166"/>
      <c r="C45" s="1167"/>
      <c r="D45" s="959"/>
      <c r="E45" s="960"/>
      <c r="F45" s="961"/>
      <c r="G45" s="489"/>
      <c r="H45" s="489"/>
      <c r="I45" s="489"/>
    </row>
    <row r="46" spans="1:9" ht="18.75" customHeight="1">
      <c r="A46" s="500">
        <v>3</v>
      </c>
      <c r="B46" s="1146" t="s">
        <v>599</v>
      </c>
      <c r="C46" s="1146"/>
      <c r="D46" s="959"/>
      <c r="E46" s="960"/>
      <c r="F46" s="961"/>
      <c r="G46" s="489"/>
      <c r="H46" s="489"/>
      <c r="I46" s="489"/>
    </row>
    <row r="47" spans="1:9" ht="20.25" customHeight="1">
      <c r="A47" s="500">
        <v>4</v>
      </c>
      <c r="B47" s="1146" t="s">
        <v>600</v>
      </c>
      <c r="C47" s="1146"/>
      <c r="D47" s="959"/>
      <c r="E47" s="960"/>
      <c r="F47" s="961"/>
      <c r="G47" s="489"/>
      <c r="H47" s="489"/>
      <c r="I47" s="489"/>
    </row>
    <row r="48" spans="1:9" ht="19.5" customHeight="1">
      <c r="A48" s="501">
        <v>5</v>
      </c>
      <c r="B48" s="1146" t="s">
        <v>601</v>
      </c>
      <c r="C48" s="1146"/>
      <c r="D48" s="959"/>
      <c r="E48" s="960"/>
      <c r="F48" s="961"/>
      <c r="G48" s="489"/>
      <c r="H48" s="489"/>
    </row>
    <row r="49" spans="1:10" ht="51.75" customHeight="1">
      <c r="A49" s="500">
        <v>6</v>
      </c>
      <c r="B49" s="1146" t="s">
        <v>602</v>
      </c>
      <c r="C49" s="1146"/>
      <c r="D49" s="959"/>
      <c r="E49" s="960"/>
      <c r="F49" s="961"/>
      <c r="G49" s="489"/>
      <c r="H49" s="489"/>
      <c r="I49" s="489"/>
    </row>
    <row r="50" spans="1:10" ht="49.5" customHeight="1">
      <c r="A50" s="500">
        <v>7</v>
      </c>
      <c r="B50" s="1146" t="s">
        <v>603</v>
      </c>
      <c r="C50" s="1146"/>
      <c r="D50" s="959"/>
      <c r="E50" s="960"/>
      <c r="F50" s="961"/>
      <c r="G50" s="489"/>
      <c r="H50" s="489"/>
      <c r="I50" s="489"/>
    </row>
    <row r="51" spans="1:10" ht="24" customHeight="1">
      <c r="A51" s="500">
        <v>8</v>
      </c>
      <c r="B51" s="1146" t="s">
        <v>604</v>
      </c>
      <c r="C51" s="1146"/>
      <c r="D51" s="959"/>
      <c r="E51" s="960"/>
      <c r="F51" s="961"/>
      <c r="G51" s="489"/>
      <c r="H51" s="489"/>
      <c r="I51" s="489"/>
    </row>
    <row r="52" spans="1:10" ht="22.5" customHeight="1">
      <c r="A52" s="502"/>
      <c r="B52" s="503" t="s">
        <v>605</v>
      </c>
      <c r="C52" s="504"/>
      <c r="D52" s="959"/>
      <c r="E52" s="960"/>
      <c r="F52" s="961"/>
      <c r="G52" s="489"/>
      <c r="H52" s="489"/>
      <c r="I52" s="489"/>
    </row>
    <row r="53" spans="1:10" ht="24.75" customHeight="1">
      <c r="A53" s="502"/>
      <c r="B53" s="503" t="s">
        <v>606</v>
      </c>
      <c r="C53" s="504"/>
      <c r="D53" s="959"/>
      <c r="E53" s="960"/>
      <c r="F53" s="961"/>
      <c r="G53" s="489"/>
      <c r="H53" s="489"/>
      <c r="I53" s="489"/>
    </row>
    <row r="54" spans="1:10" ht="22.5" customHeight="1">
      <c r="A54" s="505"/>
      <c r="B54" s="503" t="s">
        <v>607</v>
      </c>
      <c r="C54" s="506"/>
      <c r="D54" s="959"/>
      <c r="E54" s="960"/>
      <c r="F54" s="961"/>
      <c r="G54" s="489"/>
      <c r="H54" s="489"/>
    </row>
    <row r="55" spans="1:10" ht="13.5" customHeight="1">
      <c r="A55" s="489"/>
      <c r="B55" s="489"/>
      <c r="C55" s="489"/>
      <c r="D55" s="489"/>
      <c r="E55" s="489"/>
      <c r="F55" s="489"/>
      <c r="G55" s="489"/>
      <c r="H55" s="489"/>
      <c r="I55" s="489"/>
    </row>
    <row r="56" spans="1:10" s="462" customFormat="1" ht="47.25" customHeight="1">
      <c r="A56" s="500">
        <v>9</v>
      </c>
      <c r="B56" s="1156" t="s">
        <v>608</v>
      </c>
      <c r="C56" s="1157"/>
      <c r="D56" s="1157"/>
      <c r="E56" s="1157"/>
      <c r="F56" s="1158"/>
      <c r="G56" s="507" t="s">
        <v>478</v>
      </c>
      <c r="H56" s="508"/>
      <c r="I56" s="62"/>
      <c r="J56" s="62"/>
    </row>
    <row r="57" spans="1:10" s="462" customFormat="1" ht="42" customHeight="1">
      <c r="A57" s="500">
        <v>10</v>
      </c>
      <c r="B57" s="1156" t="s">
        <v>609</v>
      </c>
      <c r="C57" s="1157"/>
      <c r="D57" s="1157"/>
      <c r="E57" s="1157"/>
      <c r="F57" s="1158"/>
      <c r="G57" s="507"/>
      <c r="H57" s="508"/>
      <c r="I57" s="62"/>
      <c r="J57" s="62"/>
    </row>
    <row r="58" spans="1:10" s="462" customFormat="1" ht="12" customHeight="1">
      <c r="A58" s="62"/>
      <c r="B58" s="62"/>
      <c r="C58" s="62"/>
      <c r="D58" s="62"/>
      <c r="E58" s="62"/>
      <c r="F58" s="62"/>
      <c r="G58" s="62"/>
      <c r="H58" s="62"/>
      <c r="I58" s="62"/>
      <c r="J58" s="62"/>
    </row>
    <row r="59" spans="1:10" s="462" customFormat="1" ht="12" customHeight="1">
      <c r="A59" s="62"/>
      <c r="B59" s="62"/>
      <c r="C59" s="62"/>
      <c r="D59" s="62"/>
      <c r="E59" s="62"/>
      <c r="F59" s="62"/>
      <c r="G59" s="62"/>
      <c r="H59" s="62"/>
      <c r="I59" s="62"/>
      <c r="J59" s="62"/>
    </row>
    <row r="60" spans="1:10" s="462" customFormat="1" ht="24" customHeight="1">
      <c r="A60" s="509">
        <v>2</v>
      </c>
      <c r="B60" s="1159" t="s">
        <v>610</v>
      </c>
      <c r="C60" s="1159"/>
      <c r="D60" s="1159"/>
      <c r="E60" s="1159"/>
      <c r="F60" s="1159"/>
      <c r="G60" s="1159"/>
      <c r="H60" s="1159"/>
      <c r="I60" s="1159"/>
      <c r="J60" s="62"/>
    </row>
    <row r="61" spans="1:10" s="462" customFormat="1" ht="16.5">
      <c r="A61" s="62"/>
      <c r="B61" s="62"/>
      <c r="C61" s="62"/>
      <c r="D61" s="62"/>
      <c r="E61" s="62"/>
      <c r="F61" s="62"/>
      <c r="G61" s="62"/>
      <c r="H61" s="62"/>
      <c r="I61" s="62"/>
      <c r="J61" s="62"/>
    </row>
    <row r="62" spans="1:10" s="462" customFormat="1" ht="24.75" customHeight="1">
      <c r="A62" s="510" t="s">
        <v>611</v>
      </c>
      <c r="B62" s="1160" t="s">
        <v>612</v>
      </c>
      <c r="C62" s="1160"/>
      <c r="D62" s="1160"/>
      <c r="E62" s="1160"/>
      <c r="F62" s="1160"/>
      <c r="G62" s="1160"/>
      <c r="H62" s="1160"/>
      <c r="I62" s="1160"/>
      <c r="J62" s="62"/>
    </row>
    <row r="63" spans="1:10" s="462" customFormat="1" ht="10.5" customHeight="1">
      <c r="A63" s="62"/>
      <c r="B63" s="62"/>
      <c r="C63" s="62"/>
      <c r="D63" s="62"/>
      <c r="E63" s="62"/>
      <c r="F63" s="62"/>
      <c r="G63" s="62"/>
      <c r="H63" s="62"/>
      <c r="I63" s="62"/>
      <c r="J63" s="62"/>
    </row>
    <row r="64" spans="1:10" s="462" customFormat="1" ht="75" customHeight="1">
      <c r="A64" s="511" t="s">
        <v>613</v>
      </c>
      <c r="B64" s="1154" t="s">
        <v>712</v>
      </c>
      <c r="C64" s="1154"/>
      <c r="D64" s="1154"/>
      <c r="E64" s="1154"/>
      <c r="F64" s="1154"/>
      <c r="G64" s="1154"/>
      <c r="H64" s="1154"/>
      <c r="I64" s="1154"/>
    </row>
    <row r="65" spans="1:189" s="462" customFormat="1" ht="192.75" customHeight="1">
      <c r="A65" s="511" t="s">
        <v>614</v>
      </c>
      <c r="B65" s="1155" t="s">
        <v>711</v>
      </c>
      <c r="C65" s="1155"/>
      <c r="D65" s="1155"/>
      <c r="E65" s="1155"/>
      <c r="F65" s="1155"/>
      <c r="G65" s="1155"/>
      <c r="H65" s="1155"/>
      <c r="I65" s="1155"/>
      <c r="J65" s="62"/>
    </row>
    <row r="66" spans="1:189" s="462" customFormat="1" ht="213" customHeight="1">
      <c r="A66" s="511" t="s">
        <v>705</v>
      </c>
      <c r="B66" s="1155" t="s">
        <v>713</v>
      </c>
      <c r="C66" s="1155"/>
      <c r="D66" s="1155"/>
      <c r="E66" s="1155"/>
      <c r="F66" s="1155"/>
      <c r="G66" s="1155"/>
      <c r="H66" s="1155"/>
      <c r="I66" s="1155"/>
      <c r="J66" s="62"/>
    </row>
    <row r="67" spans="1:189" s="462" customFormat="1" ht="60" customHeight="1">
      <c r="A67" s="511"/>
      <c r="B67" s="1155" t="s">
        <v>789</v>
      </c>
      <c r="C67" s="1155"/>
      <c r="D67" s="1155"/>
      <c r="E67" s="1155"/>
      <c r="F67" s="1155"/>
      <c r="G67" s="1155"/>
      <c r="H67" s="1155"/>
      <c r="I67" s="1155"/>
      <c r="J67" s="62"/>
    </row>
    <row r="68" spans="1:189" s="462" customFormat="1" ht="24.75" customHeight="1">
      <c r="A68" s="511"/>
      <c r="B68" s="1155" t="s">
        <v>714</v>
      </c>
      <c r="C68" s="1155"/>
      <c r="D68" s="1155"/>
      <c r="E68" s="1155"/>
      <c r="F68" s="1155"/>
      <c r="G68" s="1155"/>
      <c r="H68" s="1155"/>
      <c r="I68" s="1155"/>
      <c r="J68" s="62"/>
    </row>
    <row r="69" spans="1:189" s="462" customFormat="1" ht="16.5">
      <c r="A69" s="62"/>
      <c r="B69" s="62"/>
      <c r="C69" s="62"/>
      <c r="D69" s="62"/>
      <c r="E69" s="62"/>
      <c r="F69" s="62"/>
      <c r="G69" s="62"/>
      <c r="H69" s="62"/>
      <c r="I69" s="62"/>
      <c r="J69" s="62"/>
    </row>
    <row r="70" spans="1:189" s="462" customFormat="1" ht="57" customHeight="1">
      <c r="A70" s="511" t="s">
        <v>715</v>
      </c>
      <c r="B70" s="1150" t="s">
        <v>615</v>
      </c>
      <c r="C70" s="1150"/>
      <c r="D70" s="1150"/>
      <c r="E70" s="1150"/>
      <c r="F70" s="1150"/>
      <c r="G70" s="1150"/>
      <c r="H70" s="1150"/>
      <c r="I70" s="1150"/>
      <c r="J70" s="62"/>
    </row>
    <row r="71" spans="1:189" s="462" customFormat="1" ht="41.25" customHeight="1">
      <c r="B71" s="1150" t="s">
        <v>616</v>
      </c>
      <c r="C71" s="1150"/>
      <c r="D71" s="1150"/>
      <c r="E71" s="1150"/>
      <c r="F71" s="1150"/>
      <c r="G71" s="1150"/>
      <c r="H71" s="1150"/>
      <c r="I71" s="1150"/>
    </row>
    <row r="72" spans="1:189" s="462" customFormat="1" ht="16.5" customHeight="1">
      <c r="B72" s="673"/>
      <c r="C72" s="673"/>
      <c r="D72" s="673"/>
      <c r="E72" s="673"/>
      <c r="F72" s="673"/>
      <c r="G72" s="673"/>
      <c r="H72" s="673"/>
      <c r="I72" s="673"/>
    </row>
    <row r="73" spans="1:189" s="462" customFormat="1" ht="41.25" customHeight="1">
      <c r="A73" s="678">
        <v>2.2000000000000002</v>
      </c>
      <c r="B73" s="1152" t="s">
        <v>716</v>
      </c>
      <c r="C73" s="1152"/>
      <c r="D73" s="1152"/>
      <c r="E73" s="1152"/>
      <c r="F73" s="1152"/>
      <c r="G73" s="1152"/>
      <c r="H73" s="1152"/>
      <c r="I73" s="1152"/>
    </row>
    <row r="74" spans="1:189" s="462" customFormat="1" ht="41.25" customHeight="1">
      <c r="A74" s="678" t="s">
        <v>717</v>
      </c>
      <c r="B74" s="1153" t="s">
        <v>718</v>
      </c>
      <c r="C74" s="1153"/>
      <c r="D74" s="1153"/>
      <c r="E74" s="1153"/>
      <c r="F74" s="1153"/>
      <c r="G74" s="1026"/>
      <c r="H74" s="1051"/>
      <c r="I74" s="1051"/>
    </row>
    <row r="75" spans="1:189" s="462" customFormat="1" ht="16.5" customHeight="1">
      <c r="B75" s="673"/>
      <c r="C75" s="673"/>
      <c r="D75" s="673"/>
      <c r="E75" s="673"/>
      <c r="F75" s="673"/>
      <c r="G75" s="673"/>
      <c r="H75" s="673"/>
      <c r="I75" s="673"/>
    </row>
    <row r="76" spans="1:189" s="682" customFormat="1" ht="24" customHeight="1">
      <c r="A76" s="1062">
        <v>2.2999999999999998</v>
      </c>
      <c r="B76" s="1048" t="s">
        <v>719</v>
      </c>
      <c r="C76" s="1048"/>
      <c r="D76" s="1048"/>
      <c r="E76" s="1048"/>
      <c r="F76" s="1048"/>
      <c r="G76" s="1048"/>
      <c r="H76" s="1048"/>
      <c r="I76" s="1048"/>
      <c r="AB76" s="715"/>
      <c r="AC76" s="518"/>
      <c r="AD76" s="518"/>
      <c r="AE76" s="518"/>
      <c r="AF76" s="518"/>
      <c r="AG76" s="518"/>
      <c r="AH76" s="518"/>
      <c r="AI76" s="518"/>
      <c r="AJ76" s="518"/>
      <c r="AK76" s="518"/>
      <c r="AL76" s="518"/>
      <c r="AM76" s="518"/>
      <c r="AN76" s="518"/>
      <c r="AO76" s="518"/>
      <c r="AP76" s="518"/>
      <c r="AQ76" s="518"/>
      <c r="AR76" s="518"/>
      <c r="AS76" s="518"/>
      <c r="AT76" s="518"/>
      <c r="AU76" s="518"/>
      <c r="AV76" s="518"/>
      <c r="AW76" s="518"/>
      <c r="AX76" s="518"/>
      <c r="AY76" s="518"/>
      <c r="AZ76" s="518"/>
      <c r="BA76" s="518"/>
      <c r="BB76" s="518"/>
      <c r="BC76" s="518"/>
      <c r="BD76" s="518"/>
      <c r="BE76" s="518"/>
      <c r="BF76" s="518"/>
      <c r="BG76" s="518"/>
      <c r="BH76" s="518"/>
      <c r="BI76" s="518"/>
      <c r="BJ76" s="518"/>
      <c r="BK76" s="518"/>
      <c r="BL76" s="518"/>
      <c r="BM76" s="518"/>
      <c r="BN76" s="518"/>
      <c r="BO76" s="518"/>
      <c r="BP76" s="518"/>
      <c r="BQ76" s="518"/>
      <c r="BR76" s="518"/>
      <c r="BS76" s="518"/>
      <c r="BT76" s="518"/>
      <c r="BU76" s="518"/>
      <c r="BV76" s="518"/>
      <c r="BW76" s="518"/>
      <c r="BX76" s="518"/>
      <c r="BY76" s="518"/>
      <c r="BZ76" s="518"/>
      <c r="CA76" s="518"/>
      <c r="CB76" s="518"/>
      <c r="CC76" s="518"/>
      <c r="CD76" s="518"/>
      <c r="CE76" s="518"/>
      <c r="CF76" s="518"/>
      <c r="CG76" s="518"/>
      <c r="CH76" s="518"/>
      <c r="CI76" s="518"/>
      <c r="CJ76" s="518"/>
      <c r="CK76" s="518"/>
      <c r="CL76" s="518"/>
      <c r="CM76" s="518"/>
      <c r="CN76" s="518"/>
      <c r="CO76" s="518"/>
      <c r="CP76" s="518"/>
      <c r="CQ76" s="518"/>
      <c r="CR76" s="518"/>
      <c r="CS76" s="518"/>
      <c r="CT76" s="518"/>
      <c r="CU76" s="518"/>
      <c r="CV76" s="518"/>
      <c r="CW76" s="518"/>
      <c r="CX76" s="518"/>
      <c r="CY76" s="518"/>
      <c r="CZ76" s="518"/>
      <c r="DA76" s="518"/>
      <c r="DB76" s="518"/>
      <c r="DC76" s="518"/>
      <c r="DD76" s="518"/>
      <c r="DE76" s="518"/>
      <c r="DF76" s="518"/>
      <c r="DG76" s="518"/>
      <c r="DH76" s="518"/>
      <c r="DI76" s="518"/>
      <c r="DJ76" s="518"/>
      <c r="DK76" s="518"/>
      <c r="DL76" s="518"/>
      <c r="DM76" s="518"/>
      <c r="DN76" s="518"/>
      <c r="DO76" s="518"/>
      <c r="DP76" s="518"/>
      <c r="DQ76" s="518"/>
      <c r="DR76" s="518"/>
      <c r="DS76" s="518"/>
      <c r="DT76" s="518"/>
      <c r="DU76" s="518"/>
      <c r="DV76" s="518"/>
      <c r="DW76" s="518"/>
      <c r="DX76" s="518"/>
      <c r="DY76" s="518"/>
      <c r="DZ76" s="518"/>
      <c r="EA76" s="518"/>
      <c r="EB76" s="518"/>
      <c r="EC76" s="518"/>
      <c r="ED76" s="518"/>
      <c r="EE76" s="518"/>
      <c r="EF76" s="518"/>
      <c r="EG76" s="518"/>
      <c r="EH76" s="518"/>
      <c r="EI76" s="518"/>
      <c r="EJ76" s="518"/>
      <c r="EK76" s="518"/>
      <c r="EL76" s="518"/>
      <c r="EM76" s="518"/>
      <c r="EN76" s="518"/>
      <c r="EO76" s="518"/>
      <c r="EP76" s="518"/>
      <c r="EQ76" s="518"/>
      <c r="ER76" s="518"/>
      <c r="ES76" s="518"/>
      <c r="ET76" s="518"/>
      <c r="EU76" s="518"/>
      <c r="EV76" s="518"/>
      <c r="EW76" s="518"/>
      <c r="EX76" s="518"/>
      <c r="EY76" s="518"/>
      <c r="EZ76" s="518"/>
      <c r="FA76" s="518"/>
      <c r="FB76" s="518"/>
      <c r="FC76" s="518"/>
      <c r="FD76" s="518"/>
      <c r="FE76" s="518"/>
      <c r="FF76" s="518"/>
      <c r="FG76" s="518"/>
      <c r="FH76" s="518"/>
      <c r="FI76" s="518"/>
      <c r="FJ76" s="518"/>
      <c r="FK76" s="518"/>
      <c r="FL76" s="518"/>
      <c r="FM76" s="518"/>
      <c r="FN76" s="518"/>
      <c r="FO76" s="518"/>
      <c r="FP76" s="518"/>
      <c r="FQ76" s="518"/>
      <c r="FR76" s="518"/>
      <c r="FS76" s="518"/>
      <c r="FT76" s="518"/>
      <c r="FU76" s="518"/>
      <c r="FV76" s="518"/>
      <c r="FW76" s="518"/>
      <c r="FX76" s="518"/>
      <c r="FY76" s="518"/>
      <c r="FZ76" s="518"/>
      <c r="GA76" s="518"/>
      <c r="GB76" s="518"/>
      <c r="GC76" s="518"/>
      <c r="GD76" s="518"/>
      <c r="GE76" s="518"/>
      <c r="GF76" s="518"/>
      <c r="GG76" s="518"/>
    </row>
    <row r="77" spans="1:189" s="462" customFormat="1" ht="48.75" customHeight="1">
      <c r="A77" s="1062"/>
      <c r="B77" s="1063" t="s">
        <v>720</v>
      </c>
      <c r="C77" s="1063"/>
      <c r="D77" s="1063"/>
      <c r="E77" s="1063"/>
      <c r="F77" s="1063"/>
      <c r="G77" s="1063"/>
      <c r="H77" s="1063"/>
      <c r="I77" s="1063"/>
      <c r="J77" s="62"/>
    </row>
    <row r="78" spans="1:189" s="462" customFormat="1" ht="38.25" customHeight="1">
      <c r="A78" s="700">
        <v>1</v>
      </c>
      <c r="B78" s="1081" t="s">
        <v>721</v>
      </c>
      <c r="C78" s="1082"/>
      <c r="D78" s="1082"/>
      <c r="E78" s="1082"/>
      <c r="F78" s="1151">
        <v>0</v>
      </c>
      <c r="G78" s="1151"/>
      <c r="H78" s="1151"/>
      <c r="I78" s="1151"/>
      <c r="J78" s="512"/>
      <c r="K78" s="512"/>
      <c r="L78" s="512"/>
      <c r="M78" s="512"/>
      <c r="N78" s="513">
        <f>'[12]Name of Bidder'!D12</f>
        <v>0</v>
      </c>
      <c r="O78" s="512"/>
      <c r="P78" s="512"/>
      <c r="Q78" s="512"/>
      <c r="R78" s="512"/>
      <c r="S78" s="512"/>
      <c r="T78" s="512"/>
      <c r="U78" s="512"/>
      <c r="V78" s="512"/>
      <c r="W78" s="512"/>
      <c r="X78" s="512"/>
      <c r="Y78" s="512"/>
    </row>
    <row r="79" spans="1:189" s="462" customFormat="1" ht="44.25" customHeight="1">
      <c r="A79" s="700">
        <v>2</v>
      </c>
      <c r="B79" s="1080" t="s">
        <v>722</v>
      </c>
      <c r="C79" s="1028"/>
      <c r="D79" s="1028"/>
      <c r="E79" s="1043"/>
      <c r="F79" s="1151"/>
      <c r="G79" s="1151"/>
      <c r="H79" s="1151"/>
      <c r="I79" s="1151"/>
      <c r="J79" s="516"/>
      <c r="K79" s="516"/>
      <c r="L79" s="516"/>
      <c r="M79" s="516"/>
      <c r="N79" s="514">
        <f>'[12]Name of Bidder'!D22</f>
        <v>0</v>
      </c>
      <c r="O79" s="516"/>
      <c r="P79" s="516"/>
      <c r="Q79" s="516"/>
      <c r="R79" s="516"/>
      <c r="S79" s="516"/>
      <c r="T79" s="516"/>
      <c r="U79" s="516"/>
      <c r="V79" s="516"/>
      <c r="W79" s="516"/>
      <c r="X79" s="516"/>
      <c r="Y79" s="516"/>
    </row>
    <row r="80" spans="1:189" s="462" customFormat="1" ht="44.25" customHeight="1">
      <c r="A80" s="700">
        <v>3</v>
      </c>
      <c r="B80" s="1080" t="s">
        <v>723</v>
      </c>
      <c r="C80" s="1028"/>
      <c r="D80" s="1028"/>
      <c r="E80" s="1028"/>
      <c r="F80" s="620"/>
      <c r="G80" s="1071"/>
      <c r="H80" s="1068"/>
      <c r="I80" s="620"/>
      <c r="J80" s="516"/>
      <c r="K80" s="516"/>
      <c r="L80" s="516"/>
      <c r="M80" s="516"/>
      <c r="N80" s="531"/>
      <c r="O80" s="516"/>
      <c r="P80" s="516"/>
      <c r="Q80" s="516"/>
      <c r="R80" s="516"/>
      <c r="S80" s="516"/>
      <c r="T80" s="516"/>
      <c r="U80" s="516"/>
      <c r="V80" s="516"/>
      <c r="W80" s="516"/>
      <c r="X80" s="516"/>
      <c r="Y80" s="516"/>
    </row>
    <row r="81" spans="1:25" s="462" customFormat="1" ht="36.75" customHeight="1">
      <c r="A81" s="700">
        <v>4</v>
      </c>
      <c r="B81" s="1080" t="s">
        <v>618</v>
      </c>
      <c r="C81" s="1028"/>
      <c r="D81" s="1028"/>
      <c r="E81" s="1043"/>
      <c r="F81" s="620"/>
      <c r="G81" s="1085"/>
      <c r="H81" s="1085"/>
      <c r="I81" s="619"/>
      <c r="J81" s="516"/>
      <c r="K81" s="516"/>
      <c r="L81" s="516"/>
      <c r="M81" s="516"/>
      <c r="N81" s="516"/>
      <c r="O81" s="516"/>
      <c r="P81" s="516"/>
      <c r="Q81" s="516"/>
      <c r="R81" s="516"/>
      <c r="S81" s="516"/>
      <c r="T81" s="516"/>
      <c r="U81" s="516"/>
      <c r="V81" s="516"/>
      <c r="W81" s="516"/>
      <c r="X81" s="516"/>
      <c r="Y81" s="516"/>
    </row>
    <row r="82" spans="1:25" s="462" customFormat="1" ht="23.25" customHeight="1">
      <c r="A82" s="1022">
        <v>5</v>
      </c>
      <c r="B82" s="1072" t="s">
        <v>619</v>
      </c>
      <c r="C82" s="1044"/>
      <c r="D82" s="1044"/>
      <c r="E82" s="1045"/>
      <c r="F82" s="620"/>
      <c r="G82" s="1085"/>
      <c r="H82" s="1085"/>
      <c r="I82" s="619"/>
      <c r="J82" s="516"/>
      <c r="K82" s="516"/>
      <c r="L82" s="516"/>
      <c r="M82" s="516"/>
      <c r="N82" s="516"/>
      <c r="O82" s="516"/>
      <c r="P82" s="516"/>
      <c r="Q82" s="516"/>
      <c r="R82" s="516"/>
      <c r="S82" s="516"/>
      <c r="T82" s="516"/>
      <c r="U82" s="516"/>
      <c r="V82" s="516"/>
      <c r="W82" s="516"/>
      <c r="X82" s="516"/>
      <c r="Y82" s="516"/>
    </row>
    <row r="83" spans="1:25" s="462" customFormat="1" ht="21" customHeight="1">
      <c r="A83" s="1066"/>
      <c r="B83" s="1073"/>
      <c r="C83" s="1046"/>
      <c r="D83" s="1046"/>
      <c r="E83" s="1047"/>
      <c r="F83" s="620"/>
      <c r="G83" s="1085"/>
      <c r="H83" s="1085"/>
      <c r="I83" s="619"/>
      <c r="J83" s="516"/>
      <c r="K83" s="516"/>
      <c r="L83" s="516"/>
      <c r="M83" s="516"/>
      <c r="N83" s="516"/>
      <c r="O83" s="516"/>
      <c r="P83" s="516"/>
      <c r="Q83" s="516"/>
      <c r="R83" s="516"/>
      <c r="S83" s="516"/>
      <c r="T83" s="516"/>
      <c r="U83" s="516"/>
      <c r="V83" s="516"/>
      <c r="W83" s="516"/>
      <c r="X83" s="516"/>
      <c r="Y83" s="516"/>
    </row>
    <row r="84" spans="1:25" s="462" customFormat="1" ht="20.25" customHeight="1">
      <c r="A84" s="1066"/>
      <c r="B84" s="1073"/>
      <c r="C84" s="1046"/>
      <c r="D84" s="1046"/>
      <c r="E84" s="1047"/>
      <c r="F84" s="620"/>
      <c r="G84" s="1085"/>
      <c r="H84" s="1085"/>
      <c r="I84" s="619"/>
      <c r="J84" s="516"/>
      <c r="K84" s="516"/>
      <c r="L84" s="516"/>
      <c r="M84" s="516"/>
      <c r="N84" s="516"/>
      <c r="O84" s="516"/>
      <c r="P84" s="516"/>
      <c r="Q84" s="516"/>
      <c r="R84" s="516"/>
      <c r="S84" s="516"/>
      <c r="T84" s="516"/>
      <c r="U84" s="516"/>
      <c r="V84" s="516"/>
      <c r="W84" s="516"/>
      <c r="X84" s="516"/>
      <c r="Y84" s="516"/>
    </row>
    <row r="85" spans="1:25" s="462" customFormat="1" ht="21" customHeight="1">
      <c r="A85" s="1066"/>
      <c r="B85" s="1073"/>
      <c r="C85" s="1046"/>
      <c r="D85" s="1046"/>
      <c r="E85" s="1047"/>
      <c r="F85" s="620"/>
      <c r="G85" s="1085"/>
      <c r="H85" s="1085"/>
      <c r="I85" s="619"/>
      <c r="J85" s="516"/>
      <c r="K85" s="516"/>
      <c r="L85" s="516"/>
      <c r="M85" s="516"/>
      <c r="N85" s="516"/>
      <c r="O85" s="516"/>
      <c r="P85" s="516"/>
      <c r="Q85" s="516"/>
      <c r="R85" s="516"/>
      <c r="S85" s="516"/>
      <c r="T85" s="516"/>
      <c r="U85" s="516"/>
      <c r="V85" s="516"/>
      <c r="W85" s="516"/>
      <c r="X85" s="516"/>
      <c r="Y85" s="516"/>
    </row>
    <row r="86" spans="1:25" s="462" customFormat="1" ht="24.95" customHeight="1">
      <c r="A86" s="1066"/>
      <c r="B86" s="517"/>
      <c r="C86" s="518"/>
      <c r="D86" s="518"/>
      <c r="E86" s="519" t="s">
        <v>620</v>
      </c>
      <c r="F86" s="620"/>
      <c r="G86" s="1085"/>
      <c r="H86" s="1085"/>
      <c r="I86" s="619"/>
      <c r="J86" s="516"/>
      <c r="K86" s="516"/>
      <c r="L86" s="516"/>
      <c r="M86" s="516"/>
      <c r="N86" s="516"/>
      <c r="O86" s="516"/>
      <c r="P86" s="516"/>
      <c r="Q86" s="516"/>
      <c r="R86" s="516"/>
      <c r="S86" s="516"/>
      <c r="T86" s="516"/>
      <c r="U86" s="516"/>
      <c r="V86" s="516"/>
      <c r="W86" s="516"/>
      <c r="X86" s="516"/>
      <c r="Y86" s="516"/>
    </row>
    <row r="87" spans="1:25" s="462" customFormat="1" ht="24.95" customHeight="1">
      <c r="A87" s="1066"/>
      <c r="B87" s="517"/>
      <c r="C87" s="518"/>
      <c r="D87" s="518"/>
      <c r="E87" s="519" t="s">
        <v>23</v>
      </c>
      <c r="F87" s="620"/>
      <c r="G87" s="1085"/>
      <c r="H87" s="1085"/>
      <c r="I87" s="619"/>
      <c r="J87" s="516"/>
      <c r="K87" s="516"/>
      <c r="L87" s="516"/>
      <c r="M87" s="516"/>
      <c r="N87" s="516"/>
      <c r="O87" s="516"/>
      <c r="P87" s="516"/>
      <c r="Q87" s="516"/>
      <c r="R87" s="516"/>
      <c r="S87" s="516"/>
      <c r="T87" s="516"/>
      <c r="U87" s="516"/>
      <c r="V87" s="516"/>
      <c r="W87" s="516"/>
      <c r="X87" s="516"/>
      <c r="Y87" s="516"/>
    </row>
    <row r="88" spans="1:25" s="462" customFormat="1" ht="24.95" customHeight="1">
      <c r="A88" s="1023"/>
      <c r="B88" s="520"/>
      <c r="C88" s="521"/>
      <c r="D88" s="521"/>
      <c r="E88" s="522" t="s">
        <v>621</v>
      </c>
      <c r="F88" s="620"/>
      <c r="G88" s="1085"/>
      <c r="H88" s="1085"/>
      <c r="I88" s="619"/>
      <c r="J88" s="516"/>
      <c r="K88" s="516"/>
      <c r="L88" s="516"/>
      <c r="M88" s="516"/>
      <c r="N88" s="516"/>
      <c r="O88" s="516"/>
      <c r="P88" s="516"/>
      <c r="Q88" s="516"/>
      <c r="R88" s="516"/>
      <c r="S88" s="516"/>
      <c r="T88" s="516"/>
      <c r="U88" s="516"/>
      <c r="V88" s="516"/>
      <c r="W88" s="516"/>
      <c r="X88" s="516"/>
      <c r="Y88" s="516"/>
    </row>
    <row r="89" spans="1:25" s="462" customFormat="1" ht="42.75" customHeight="1">
      <c r="A89" s="700">
        <v>6</v>
      </c>
      <c r="B89" s="1019" t="s">
        <v>724</v>
      </c>
      <c r="C89" s="1019"/>
      <c r="D89" s="1019"/>
      <c r="E89" s="1019"/>
      <c r="F89" s="679"/>
      <c r="G89" s="525"/>
      <c r="H89" s="526"/>
      <c r="I89" s="526"/>
      <c r="J89" s="516"/>
      <c r="K89" s="516"/>
      <c r="L89" s="516"/>
      <c r="M89" s="516"/>
      <c r="N89" s="516"/>
      <c r="O89" s="516"/>
      <c r="P89" s="516"/>
      <c r="Q89" s="516"/>
      <c r="R89" s="516"/>
      <c r="S89" s="516"/>
      <c r="T89" s="516"/>
      <c r="U89" s="516"/>
      <c r="V89" s="516"/>
      <c r="W89" s="516"/>
      <c r="X89" s="516"/>
      <c r="Y89" s="516"/>
    </row>
    <row r="90" spans="1:25" s="462" customFormat="1" ht="54.75" customHeight="1">
      <c r="A90" s="700">
        <v>7</v>
      </c>
      <c r="B90" s="1086" t="s">
        <v>725</v>
      </c>
      <c r="C90" s="1019"/>
      <c r="D90" s="1019"/>
      <c r="E90" s="1019"/>
      <c r="F90" s="680"/>
      <c r="G90" s="1026"/>
      <c r="H90" s="1027"/>
      <c r="I90" s="680"/>
      <c r="J90" s="516"/>
      <c r="K90" s="516"/>
      <c r="L90" s="516"/>
      <c r="M90" s="516"/>
      <c r="N90" s="516"/>
      <c r="O90" s="516"/>
      <c r="P90" s="516"/>
      <c r="Q90" s="516"/>
      <c r="R90" s="516"/>
      <c r="S90" s="516"/>
      <c r="T90" s="516"/>
      <c r="U90" s="516"/>
      <c r="V90" s="516"/>
      <c r="W90" s="516"/>
      <c r="X90" s="516"/>
      <c r="Y90" s="516"/>
    </row>
    <row r="91" spans="1:25" s="462" customFormat="1" ht="34.5" hidden="1" customHeight="1">
      <c r="A91" s="700"/>
      <c r="B91" s="1019"/>
      <c r="C91" s="1019"/>
      <c r="D91" s="1019"/>
      <c r="E91" s="1019"/>
      <c r="F91" s="1071"/>
      <c r="G91" s="1068"/>
      <c r="H91" s="1071"/>
      <c r="I91" s="1068"/>
      <c r="J91" s="516"/>
      <c r="K91" s="516"/>
      <c r="L91" s="516"/>
      <c r="M91" s="516"/>
      <c r="N91" s="516"/>
      <c r="O91" s="516"/>
      <c r="P91" s="516"/>
      <c r="Q91" s="516"/>
      <c r="R91" s="516"/>
      <c r="S91" s="516"/>
      <c r="T91" s="516"/>
      <c r="U91" s="516"/>
      <c r="V91" s="516"/>
      <c r="W91" s="516"/>
      <c r="X91" s="516"/>
      <c r="Y91" s="516"/>
    </row>
    <row r="92" spans="1:25" s="462" customFormat="1" ht="37.5" customHeight="1">
      <c r="A92" s="700">
        <v>8</v>
      </c>
      <c r="B92" s="1019" t="s">
        <v>726</v>
      </c>
      <c r="C92" s="1019"/>
      <c r="D92" s="1019"/>
      <c r="E92" s="1019"/>
      <c r="F92" s="680"/>
      <c r="G92" s="525"/>
      <c r="H92" s="526"/>
      <c r="I92" s="526"/>
      <c r="J92" s="516"/>
      <c r="K92" s="516"/>
      <c r="L92" s="516"/>
      <c r="M92" s="516"/>
      <c r="N92" s="516"/>
      <c r="O92" s="516"/>
      <c r="P92" s="516"/>
      <c r="Q92" s="516"/>
      <c r="R92" s="516"/>
      <c r="S92" s="516"/>
      <c r="T92" s="516"/>
      <c r="U92" s="516"/>
      <c r="V92" s="516"/>
      <c r="W92" s="516"/>
      <c r="X92" s="516"/>
      <c r="Y92" s="516"/>
    </row>
    <row r="93" spans="1:25" s="462" customFormat="1" ht="40.5" customHeight="1">
      <c r="A93" s="700">
        <v>9</v>
      </c>
      <c r="B93" s="1019" t="s">
        <v>622</v>
      </c>
      <c r="C93" s="1019"/>
      <c r="D93" s="1019"/>
      <c r="E93" s="1019"/>
      <c r="F93" s="680"/>
      <c r="G93" s="525"/>
      <c r="H93" s="526"/>
      <c r="I93" s="526"/>
      <c r="J93" s="516"/>
      <c r="K93" s="516"/>
      <c r="L93" s="516"/>
      <c r="M93" s="516"/>
      <c r="N93" s="516"/>
      <c r="O93" s="516"/>
      <c r="P93" s="516"/>
      <c r="Q93" s="516"/>
      <c r="R93" s="516"/>
      <c r="S93" s="516"/>
      <c r="T93" s="516"/>
      <c r="U93" s="516"/>
      <c r="V93" s="516"/>
      <c r="W93" s="516"/>
      <c r="X93" s="516"/>
      <c r="Y93" s="516"/>
    </row>
    <row r="94" spans="1:25" s="462" customFormat="1" ht="40.5" customHeight="1">
      <c r="A94" s="700">
        <v>10</v>
      </c>
      <c r="B94" s="1064" t="s">
        <v>691</v>
      </c>
      <c r="C94" s="1064"/>
      <c r="D94" s="1064"/>
      <c r="E94" s="1064"/>
      <c r="F94" s="680"/>
      <c r="G94" s="525"/>
      <c r="H94" s="526"/>
      <c r="I94" s="526"/>
      <c r="J94" s="516"/>
      <c r="K94" s="516"/>
      <c r="L94" s="516"/>
      <c r="M94" s="516"/>
      <c r="N94" s="516"/>
      <c r="O94" s="516"/>
      <c r="P94" s="516"/>
      <c r="Q94" s="516"/>
      <c r="R94" s="516"/>
      <c r="S94" s="516"/>
      <c r="T94" s="516"/>
      <c r="U94" s="516"/>
      <c r="V94" s="516"/>
      <c r="W94" s="516"/>
      <c r="X94" s="516"/>
      <c r="Y94" s="516"/>
    </row>
    <row r="95" spans="1:25" s="462" customFormat="1" ht="25.5" customHeight="1">
      <c r="A95" s="1022">
        <v>11</v>
      </c>
      <c r="B95" s="1030" t="s">
        <v>623</v>
      </c>
      <c r="C95" s="1031"/>
      <c r="D95" s="1031"/>
      <c r="E95" s="1031"/>
      <c r="F95" s="528"/>
      <c r="G95" s="616"/>
      <c r="H95" s="527"/>
      <c r="I95" s="528"/>
      <c r="J95" s="516"/>
      <c r="K95" s="516"/>
      <c r="L95" s="516"/>
      <c r="M95" s="516"/>
      <c r="N95" s="516"/>
      <c r="O95" s="516"/>
      <c r="P95" s="516"/>
      <c r="Q95" s="516"/>
      <c r="R95" s="516"/>
      <c r="S95" s="516"/>
      <c r="T95" s="516"/>
      <c r="U95" s="516"/>
      <c r="V95" s="516"/>
      <c r="W95" s="516"/>
      <c r="X95" s="516"/>
      <c r="Y95" s="516"/>
    </row>
    <row r="96" spans="1:25" s="462" customFormat="1" ht="35.25" customHeight="1">
      <c r="A96" s="1066"/>
      <c r="B96" s="1012" t="s">
        <v>624</v>
      </c>
      <c r="C96" s="1013"/>
      <c r="D96" s="1013"/>
      <c r="E96" s="1014"/>
      <c r="F96" s="704" t="s">
        <v>758</v>
      </c>
      <c r="G96" s="704" t="s">
        <v>759</v>
      </c>
      <c r="H96" s="705"/>
      <c r="I96" s="706" t="s">
        <v>758</v>
      </c>
      <c r="J96" s="516"/>
      <c r="K96" s="516"/>
      <c r="L96" s="516"/>
      <c r="M96" s="516"/>
      <c r="N96" s="516"/>
      <c r="O96" s="516"/>
      <c r="P96" s="516"/>
      <c r="Q96" s="516"/>
      <c r="R96" s="516"/>
      <c r="S96" s="516"/>
      <c r="T96" s="516"/>
      <c r="U96" s="516"/>
      <c r="V96" s="516"/>
      <c r="W96" s="516"/>
      <c r="X96" s="516"/>
      <c r="Y96" s="516"/>
    </row>
    <row r="97" spans="1:25" s="462" customFormat="1" ht="36.75" customHeight="1">
      <c r="A97" s="700">
        <v>12</v>
      </c>
      <c r="B97" s="1148" t="s">
        <v>625</v>
      </c>
      <c r="C97" s="1024"/>
      <c r="D97" s="1024"/>
      <c r="E97" s="1025"/>
      <c r="F97" s="524"/>
      <c r="G97" s="525"/>
      <c r="H97" s="526"/>
      <c r="I97" s="526"/>
      <c r="J97" s="516"/>
      <c r="K97" s="516"/>
      <c r="L97" s="516"/>
      <c r="M97" s="516"/>
      <c r="N97" s="516"/>
      <c r="O97" s="516"/>
      <c r="P97" s="516"/>
      <c r="Q97" s="516"/>
      <c r="R97" s="516"/>
      <c r="S97" s="516"/>
      <c r="T97" s="516"/>
      <c r="U97" s="516"/>
      <c r="V97" s="516"/>
      <c r="W97" s="516"/>
      <c r="X97" s="516"/>
      <c r="Y97" s="516"/>
    </row>
    <row r="98" spans="1:25" s="462" customFormat="1" ht="18.75" customHeight="1">
      <c r="A98" s="608"/>
      <c r="B98" s="681" t="s">
        <v>727</v>
      </c>
      <c r="C98" s="607"/>
      <c r="D98" s="607"/>
      <c r="E98" s="607"/>
      <c r="F98" s="607"/>
      <c r="G98" s="607"/>
      <c r="H98" s="607"/>
      <c r="I98" s="607"/>
      <c r="J98" s="516"/>
      <c r="K98" s="516"/>
      <c r="L98" s="516"/>
      <c r="M98" s="516"/>
      <c r="N98" s="516"/>
      <c r="O98" s="516"/>
      <c r="P98" s="516"/>
      <c r="Q98" s="516"/>
      <c r="R98" s="516"/>
      <c r="S98" s="516"/>
      <c r="T98" s="516"/>
      <c r="U98" s="516"/>
      <c r="V98" s="516"/>
      <c r="W98" s="516"/>
      <c r="X98" s="516"/>
      <c r="Y98" s="516"/>
    </row>
    <row r="99" spans="1:25" s="462" customFormat="1" ht="24" customHeight="1">
      <c r="A99" s="1062">
        <v>2.4</v>
      </c>
      <c r="B99" s="1083" t="s">
        <v>728</v>
      </c>
      <c r="C99" s="1084"/>
      <c r="D99" s="1084"/>
      <c r="E99" s="1084"/>
      <c r="F99" s="1084"/>
      <c r="G99" s="1084"/>
      <c r="H99" s="1084"/>
      <c r="I99" s="1084"/>
    </row>
    <row r="100" spans="1:25" s="462" customFormat="1" ht="48.75" customHeight="1">
      <c r="A100" s="1062"/>
      <c r="B100" s="1063" t="s">
        <v>729</v>
      </c>
      <c r="C100" s="1063"/>
      <c r="D100" s="1063"/>
      <c r="E100" s="1063"/>
      <c r="F100" s="1063"/>
      <c r="G100" s="1063"/>
      <c r="H100" s="1063"/>
      <c r="I100" s="1063"/>
      <c r="J100" s="62"/>
    </row>
    <row r="101" spans="1:25" s="462" customFormat="1" ht="48.75" customHeight="1">
      <c r="A101" s="703" t="s">
        <v>693</v>
      </c>
      <c r="B101" s="1081" t="s">
        <v>730</v>
      </c>
      <c r="C101" s="1082"/>
      <c r="D101" s="1082"/>
      <c r="E101" s="1082"/>
      <c r="F101" s="1077"/>
      <c r="G101" s="1078"/>
      <c r="H101" s="1078"/>
      <c r="I101" s="1079"/>
      <c r="J101" s="512"/>
      <c r="K101" s="512"/>
      <c r="L101" s="512"/>
      <c r="M101" s="512"/>
      <c r="N101" s="481"/>
      <c r="O101" s="512"/>
      <c r="P101" s="512"/>
      <c r="Q101" s="512"/>
      <c r="R101" s="512"/>
      <c r="S101" s="512"/>
      <c r="T101" s="512"/>
      <c r="U101" s="512"/>
      <c r="V101" s="512"/>
      <c r="W101" s="512"/>
      <c r="X101" s="512"/>
      <c r="Y101" s="512"/>
    </row>
    <row r="102" spans="1:25" s="462" customFormat="1" ht="56.25" customHeight="1">
      <c r="A102" s="703" t="s">
        <v>694</v>
      </c>
      <c r="B102" s="1081" t="s">
        <v>731</v>
      </c>
      <c r="C102" s="1082"/>
      <c r="D102" s="1082"/>
      <c r="E102" s="1082"/>
      <c r="F102" s="1069"/>
      <c r="G102" s="1067"/>
      <c r="H102" s="1067"/>
      <c r="I102" s="1068"/>
      <c r="J102" s="512"/>
      <c r="K102" s="512"/>
      <c r="L102" s="512"/>
      <c r="M102" s="512"/>
      <c r="N102" s="613"/>
      <c r="O102" s="512"/>
      <c r="P102" s="512"/>
      <c r="Q102" s="512"/>
      <c r="R102" s="512"/>
      <c r="S102" s="512"/>
      <c r="T102" s="512"/>
      <c r="U102" s="512"/>
      <c r="V102" s="512"/>
      <c r="W102" s="512"/>
      <c r="X102" s="512"/>
      <c r="Y102" s="512"/>
    </row>
    <row r="103" spans="1:25" s="462" customFormat="1" ht="54.75" customHeight="1">
      <c r="A103" s="703" t="s">
        <v>695</v>
      </c>
      <c r="B103" s="1074" t="s">
        <v>732</v>
      </c>
      <c r="C103" s="1075"/>
      <c r="D103" s="1075"/>
      <c r="E103" s="1076"/>
      <c r="F103" s="1077"/>
      <c r="G103" s="1078"/>
      <c r="H103" s="1078"/>
      <c r="I103" s="1079"/>
      <c r="J103" s="512"/>
      <c r="K103" s="512"/>
      <c r="L103" s="512"/>
      <c r="M103" s="512"/>
      <c r="N103" s="531"/>
      <c r="O103" s="512"/>
      <c r="P103" s="512"/>
      <c r="Q103" s="512"/>
      <c r="R103" s="512"/>
      <c r="S103" s="512"/>
      <c r="T103" s="512"/>
      <c r="U103" s="512"/>
      <c r="V103" s="512"/>
      <c r="W103" s="512"/>
      <c r="X103" s="512"/>
      <c r="Y103" s="512"/>
    </row>
    <row r="104" spans="1:25" s="462" customFormat="1" ht="27" customHeight="1">
      <c r="A104" s="700"/>
      <c r="B104" s="1063" t="s">
        <v>733</v>
      </c>
      <c r="C104" s="1063"/>
      <c r="D104" s="1063"/>
      <c r="E104" s="1063"/>
      <c r="F104" s="1063"/>
      <c r="G104" s="1063"/>
      <c r="H104" s="1063"/>
      <c r="I104" s="1063"/>
      <c r="J104" s="516"/>
      <c r="K104" s="516"/>
      <c r="L104" s="516"/>
      <c r="M104" s="516"/>
      <c r="N104" s="516"/>
      <c r="O104" s="516"/>
      <c r="P104" s="516"/>
      <c r="Q104" s="516"/>
      <c r="R104" s="516"/>
      <c r="S104" s="516"/>
      <c r="T104" s="516"/>
      <c r="U104" s="516"/>
      <c r="V104" s="516"/>
      <c r="W104" s="516"/>
      <c r="X104" s="516"/>
      <c r="Y104" s="516"/>
    </row>
    <row r="105" spans="1:25" s="462" customFormat="1" ht="38.25" customHeight="1">
      <c r="A105" s="700">
        <v>1</v>
      </c>
      <c r="B105" s="1080" t="s">
        <v>617</v>
      </c>
      <c r="C105" s="1028"/>
      <c r="D105" s="1028"/>
      <c r="E105" s="1043"/>
      <c r="F105" s="524"/>
      <c r="G105" s="525"/>
      <c r="H105" s="526"/>
      <c r="I105" s="526"/>
      <c r="J105" s="516"/>
      <c r="K105" s="516"/>
      <c r="L105" s="516"/>
      <c r="M105" s="516"/>
      <c r="N105" s="531"/>
      <c r="O105" s="516"/>
      <c r="P105" s="516"/>
      <c r="Q105" s="516"/>
      <c r="R105" s="516"/>
      <c r="S105" s="516"/>
      <c r="T105" s="516"/>
      <c r="U105" s="516"/>
      <c r="V105" s="516"/>
      <c r="W105" s="516"/>
      <c r="X105" s="516"/>
      <c r="Y105" s="516"/>
    </row>
    <row r="106" spans="1:25" s="462" customFormat="1" ht="35.25" customHeight="1">
      <c r="A106" s="700">
        <v>2</v>
      </c>
      <c r="B106" s="1080" t="s">
        <v>618</v>
      </c>
      <c r="C106" s="1028"/>
      <c r="D106" s="1028"/>
      <c r="E106" s="1028"/>
      <c r="F106" s="524"/>
      <c r="G106" s="525"/>
      <c r="H106" s="526"/>
      <c r="I106" s="526"/>
      <c r="J106" s="516"/>
      <c r="K106" s="516"/>
      <c r="L106" s="516"/>
      <c r="M106" s="516"/>
      <c r="N106" s="516"/>
      <c r="O106" s="516"/>
      <c r="P106" s="516"/>
      <c r="Q106" s="516"/>
      <c r="R106" s="516"/>
      <c r="S106" s="516"/>
      <c r="T106" s="516"/>
      <c r="U106" s="516"/>
      <c r="V106" s="516"/>
      <c r="W106" s="516"/>
      <c r="X106" s="516"/>
      <c r="Y106" s="516"/>
    </row>
    <row r="107" spans="1:25" s="462" customFormat="1" ht="34.5" customHeight="1">
      <c r="A107" s="1022">
        <v>3</v>
      </c>
      <c r="B107" s="1072" t="s">
        <v>626</v>
      </c>
      <c r="C107" s="1044"/>
      <c r="D107" s="1044"/>
      <c r="E107" s="1044"/>
      <c r="F107" s="524"/>
      <c r="G107" s="525"/>
      <c r="H107" s="526"/>
      <c r="I107" s="526"/>
      <c r="J107" s="516"/>
      <c r="K107" s="516"/>
      <c r="L107" s="516"/>
      <c r="M107" s="516"/>
      <c r="N107" s="516"/>
      <c r="O107" s="516"/>
      <c r="P107" s="516"/>
      <c r="Q107" s="516"/>
      <c r="R107" s="516"/>
      <c r="S107" s="516"/>
      <c r="T107" s="516"/>
      <c r="U107" s="516"/>
      <c r="V107" s="516"/>
      <c r="W107" s="516"/>
      <c r="X107" s="516"/>
      <c r="Y107" s="516"/>
    </row>
    <row r="108" spans="1:25" s="462" customFormat="1" ht="27.75" customHeight="1">
      <c r="A108" s="1066"/>
      <c r="B108" s="1073"/>
      <c r="C108" s="1046"/>
      <c r="D108" s="1046"/>
      <c r="E108" s="1046"/>
      <c r="F108" s="524"/>
      <c r="G108" s="525"/>
      <c r="H108" s="526"/>
      <c r="I108" s="526"/>
      <c r="J108" s="516"/>
      <c r="K108" s="516"/>
      <c r="L108" s="516"/>
      <c r="M108" s="516"/>
      <c r="N108" s="516"/>
      <c r="O108" s="516"/>
      <c r="P108" s="516"/>
      <c r="Q108" s="516"/>
      <c r="R108" s="516"/>
      <c r="S108" s="516"/>
      <c r="T108" s="516"/>
      <c r="U108" s="516"/>
      <c r="V108" s="516"/>
      <c r="W108" s="516"/>
      <c r="X108" s="516"/>
      <c r="Y108" s="516"/>
    </row>
    <row r="109" spans="1:25" s="462" customFormat="1" ht="31.5" customHeight="1">
      <c r="A109" s="1066"/>
      <c r="B109" s="517"/>
      <c r="C109" s="518"/>
      <c r="D109" s="518"/>
      <c r="E109" s="519" t="s">
        <v>620</v>
      </c>
      <c r="F109" s="524"/>
      <c r="G109" s="525"/>
      <c r="H109" s="526"/>
      <c r="I109" s="526"/>
      <c r="J109" s="516"/>
      <c r="K109" s="516"/>
      <c r="L109" s="516"/>
      <c r="M109" s="516"/>
      <c r="N109" s="516"/>
      <c r="O109" s="516"/>
      <c r="P109" s="516"/>
      <c r="Q109" s="516"/>
      <c r="R109" s="516"/>
      <c r="S109" s="516"/>
      <c r="T109" s="516"/>
      <c r="U109" s="516"/>
      <c r="V109" s="516"/>
      <c r="W109" s="516"/>
      <c r="X109" s="516"/>
      <c r="Y109" s="516"/>
    </row>
    <row r="110" spans="1:25" s="462" customFormat="1" ht="31.5" customHeight="1">
      <c r="A110" s="1066"/>
      <c r="B110" s="517"/>
      <c r="C110" s="518"/>
      <c r="D110" s="518"/>
      <c r="E110" s="519" t="s">
        <v>23</v>
      </c>
      <c r="F110" s="524"/>
      <c r="G110" s="525"/>
      <c r="H110" s="526"/>
      <c r="I110" s="526"/>
      <c r="J110" s="516"/>
      <c r="K110" s="516"/>
      <c r="L110" s="516"/>
      <c r="M110" s="516"/>
      <c r="N110" s="516"/>
      <c r="O110" s="516"/>
      <c r="P110" s="516"/>
      <c r="Q110" s="516"/>
      <c r="R110" s="516"/>
      <c r="S110" s="516"/>
      <c r="T110" s="516"/>
      <c r="U110" s="516"/>
      <c r="V110" s="516"/>
      <c r="W110" s="516"/>
      <c r="X110" s="516"/>
      <c r="Y110" s="516"/>
    </row>
    <row r="111" spans="1:25" s="462" customFormat="1" ht="30" customHeight="1">
      <c r="A111" s="1023"/>
      <c r="B111" s="520"/>
      <c r="C111" s="521"/>
      <c r="D111" s="521"/>
      <c r="E111" s="522" t="s">
        <v>621</v>
      </c>
      <c r="F111" s="524"/>
      <c r="G111" s="525"/>
      <c r="H111" s="526"/>
      <c r="I111" s="526"/>
      <c r="J111" s="516"/>
      <c r="K111" s="516"/>
      <c r="L111" s="516"/>
      <c r="M111" s="516"/>
      <c r="N111" s="516"/>
      <c r="O111" s="516"/>
      <c r="P111" s="516"/>
      <c r="Q111" s="516"/>
      <c r="R111" s="516"/>
      <c r="S111" s="516"/>
      <c r="T111" s="516"/>
      <c r="U111" s="516"/>
      <c r="V111" s="516"/>
      <c r="W111" s="516"/>
      <c r="X111" s="516"/>
      <c r="Y111" s="516"/>
    </row>
    <row r="112" spans="1:25" s="462" customFormat="1" ht="15.75" customHeight="1">
      <c r="A112" s="62"/>
      <c r="B112" s="30"/>
      <c r="C112" s="125"/>
      <c r="D112" s="125"/>
      <c r="E112" s="125"/>
      <c r="F112" s="125"/>
      <c r="G112" s="125"/>
      <c r="H112" s="125"/>
      <c r="I112" s="125"/>
      <c r="J112" s="62"/>
    </row>
    <row r="113" spans="1:25" s="462" customFormat="1" ht="22.5" customHeight="1">
      <c r="A113" s="699" t="s">
        <v>752</v>
      </c>
      <c r="B113" s="1070" t="s">
        <v>696</v>
      </c>
      <c r="C113" s="1070"/>
      <c r="D113" s="1070"/>
      <c r="E113" s="1070"/>
      <c r="F113" s="698"/>
      <c r="G113" s="698"/>
      <c r="H113" s="698"/>
      <c r="I113" s="698"/>
      <c r="J113" s="62"/>
    </row>
    <row r="114" spans="1:25" s="462" customFormat="1" ht="59.25" customHeight="1">
      <c r="A114" s="683" t="s">
        <v>19</v>
      </c>
      <c r="B114" s="1019" t="s">
        <v>785</v>
      </c>
      <c r="C114" s="1019"/>
      <c r="D114" s="1019"/>
      <c r="E114" s="1019"/>
      <c r="F114" s="526"/>
      <c r="G114" s="525"/>
      <c r="H114" s="526"/>
      <c r="I114" s="526"/>
      <c r="J114" s="516"/>
      <c r="K114" s="516"/>
      <c r="L114" s="516"/>
      <c r="M114" s="516"/>
      <c r="N114" s="516"/>
      <c r="O114" s="516"/>
      <c r="P114" s="516"/>
      <c r="Q114" s="516"/>
      <c r="R114" s="516"/>
      <c r="S114" s="516"/>
      <c r="T114" s="516"/>
      <c r="U114" s="516"/>
      <c r="V114" s="516"/>
      <c r="W114" s="516"/>
      <c r="X114" s="516"/>
      <c r="Y114" s="516"/>
    </row>
    <row r="115" spans="1:25" s="462" customFormat="1" ht="33.75" customHeight="1">
      <c r="A115" s="683" t="s">
        <v>28</v>
      </c>
      <c r="B115" s="1149" t="s">
        <v>734</v>
      </c>
      <c r="C115" s="1149"/>
      <c r="D115" s="1149"/>
      <c r="E115" s="1149"/>
      <c r="F115" s="526"/>
      <c r="G115" s="525"/>
      <c r="H115" s="526"/>
      <c r="I115" s="526"/>
      <c r="J115" s="516"/>
      <c r="K115" s="516"/>
      <c r="L115" s="516"/>
      <c r="M115" s="516"/>
      <c r="N115" s="516"/>
      <c r="O115" s="516"/>
      <c r="P115" s="516"/>
      <c r="Q115" s="516"/>
      <c r="R115" s="516"/>
      <c r="S115" s="516"/>
      <c r="T115" s="516"/>
      <c r="U115" s="516"/>
      <c r="V115" s="516"/>
      <c r="W115" s="516"/>
      <c r="X115" s="516"/>
      <c r="Y115" s="516"/>
    </row>
    <row r="116" spans="1:25" s="462" customFormat="1" ht="36" customHeight="1">
      <c r="A116" s="683" t="s">
        <v>473</v>
      </c>
      <c r="B116" s="1019" t="s">
        <v>735</v>
      </c>
      <c r="C116" s="1019"/>
      <c r="D116" s="1019"/>
      <c r="E116" s="1019"/>
      <c r="F116" s="526"/>
      <c r="G116" s="525"/>
      <c r="H116" s="526"/>
      <c r="I116" s="526"/>
      <c r="J116" s="516"/>
      <c r="K116" s="516"/>
      <c r="L116" s="516"/>
      <c r="M116" s="516"/>
      <c r="N116" s="516"/>
      <c r="O116" s="516"/>
      <c r="P116" s="516"/>
      <c r="Q116" s="516"/>
      <c r="R116" s="516"/>
      <c r="S116" s="516"/>
      <c r="T116" s="516"/>
      <c r="U116" s="516"/>
      <c r="V116" s="516"/>
      <c r="W116" s="516"/>
      <c r="X116" s="516"/>
      <c r="Y116" s="516"/>
    </row>
    <row r="117" spans="1:25" s="462" customFormat="1" ht="34.5" hidden="1" customHeight="1">
      <c r="A117" s="700"/>
      <c r="B117" s="1019"/>
      <c r="C117" s="1019"/>
      <c r="D117" s="1019"/>
      <c r="E117" s="1019"/>
      <c r="F117" s="1067"/>
      <c r="G117" s="1068"/>
      <c r="H117" s="1071"/>
      <c r="I117" s="1068"/>
      <c r="J117" s="516"/>
      <c r="K117" s="516"/>
      <c r="L117" s="516"/>
      <c r="M117" s="516"/>
      <c r="N117" s="516"/>
      <c r="O117" s="516"/>
      <c r="P117" s="516"/>
      <c r="Q117" s="516"/>
      <c r="R117" s="516"/>
      <c r="S117" s="516"/>
      <c r="T117" s="516"/>
      <c r="U117" s="516"/>
      <c r="V117" s="516"/>
      <c r="W117" s="516"/>
      <c r="X117" s="516"/>
      <c r="Y117" s="516"/>
    </row>
    <row r="118" spans="1:25" s="462" customFormat="1" ht="38.25" customHeight="1">
      <c r="A118" s="683" t="s">
        <v>526</v>
      </c>
      <c r="B118" s="1019" t="s">
        <v>622</v>
      </c>
      <c r="C118" s="1019"/>
      <c r="D118" s="1019"/>
      <c r="E118" s="1019"/>
      <c r="F118" s="526"/>
      <c r="G118" s="525"/>
      <c r="H118" s="526"/>
      <c r="I118" s="526"/>
      <c r="J118" s="516"/>
      <c r="K118" s="516"/>
      <c r="L118" s="516"/>
      <c r="M118" s="516"/>
      <c r="N118" s="516"/>
      <c r="O118" s="516"/>
      <c r="P118" s="516"/>
      <c r="Q118" s="516"/>
      <c r="R118" s="516"/>
      <c r="S118" s="516"/>
      <c r="T118" s="516"/>
      <c r="U118" s="516"/>
      <c r="V118" s="516"/>
      <c r="W118" s="516"/>
      <c r="X118" s="516"/>
      <c r="Y118" s="516"/>
    </row>
    <row r="119" spans="1:25" s="462" customFormat="1" ht="32.25" customHeight="1">
      <c r="A119" s="683" t="s">
        <v>474</v>
      </c>
      <c r="B119" s="1064" t="s">
        <v>736</v>
      </c>
      <c r="C119" s="1064"/>
      <c r="D119" s="1064"/>
      <c r="E119" s="1064"/>
      <c r="F119" s="526"/>
      <c r="G119" s="525"/>
      <c r="H119" s="526"/>
      <c r="I119" s="526"/>
      <c r="J119" s="516"/>
      <c r="K119" s="516"/>
      <c r="L119" s="516"/>
      <c r="M119" s="516"/>
      <c r="N119" s="516"/>
      <c r="O119" s="516"/>
      <c r="P119" s="516"/>
      <c r="Q119" s="516"/>
      <c r="R119" s="516"/>
      <c r="S119" s="516"/>
      <c r="T119" s="516"/>
      <c r="U119" s="516"/>
      <c r="V119" s="516"/>
      <c r="W119" s="516"/>
      <c r="X119" s="516"/>
      <c r="Y119" s="516"/>
    </row>
    <row r="120" spans="1:25" s="462" customFormat="1" ht="42.75" customHeight="1">
      <c r="A120" s="683" t="s">
        <v>479</v>
      </c>
      <c r="B120" s="1065" t="s">
        <v>737</v>
      </c>
      <c r="C120" s="1065"/>
      <c r="D120" s="1065"/>
      <c r="E120" s="1065"/>
      <c r="F120" s="526"/>
      <c r="G120" s="525"/>
      <c r="H120" s="526"/>
      <c r="I120" s="526"/>
      <c r="J120" s="516"/>
      <c r="K120" s="516"/>
      <c r="L120" s="516"/>
      <c r="M120" s="516"/>
      <c r="N120" s="516"/>
      <c r="O120" s="516"/>
      <c r="P120" s="516"/>
      <c r="Q120" s="516"/>
      <c r="R120" s="516"/>
      <c r="S120" s="516"/>
      <c r="T120" s="516"/>
      <c r="U120" s="516"/>
      <c r="V120" s="516"/>
      <c r="W120" s="516"/>
      <c r="X120" s="516"/>
      <c r="Y120" s="516"/>
    </row>
    <row r="121" spans="1:25" s="462" customFormat="1" ht="29.25" customHeight="1">
      <c r="A121" s="1059" t="s">
        <v>665</v>
      </c>
      <c r="B121" s="1030" t="s">
        <v>623</v>
      </c>
      <c r="C121" s="1031"/>
      <c r="D121" s="1031"/>
      <c r="E121" s="1031"/>
      <c r="F121" s="527"/>
      <c r="G121" s="616"/>
      <c r="H121" s="527"/>
      <c r="I121" s="528"/>
      <c r="J121" s="516"/>
      <c r="K121" s="516"/>
      <c r="L121" s="516"/>
      <c r="M121" s="516"/>
      <c r="N121" s="516"/>
      <c r="O121" s="516"/>
      <c r="P121" s="516"/>
      <c r="Q121" s="516"/>
      <c r="R121" s="516"/>
      <c r="S121" s="516"/>
      <c r="T121" s="516"/>
      <c r="U121" s="516"/>
      <c r="V121" s="516"/>
      <c r="W121" s="516"/>
      <c r="X121" s="516"/>
      <c r="Y121" s="516"/>
    </row>
    <row r="122" spans="1:25" s="462" customFormat="1" ht="24" customHeight="1">
      <c r="A122" s="1060"/>
      <c r="B122" s="1058" t="s">
        <v>624</v>
      </c>
      <c r="C122" s="1058"/>
      <c r="D122" s="1058"/>
      <c r="E122" s="1058"/>
      <c r="F122" s="529"/>
      <c r="G122" s="617"/>
      <c r="H122" s="529"/>
      <c r="I122" s="530"/>
      <c r="J122" s="516"/>
      <c r="K122" s="516"/>
      <c r="L122" s="516"/>
      <c r="M122" s="516"/>
      <c r="N122" s="516"/>
      <c r="O122" s="516"/>
      <c r="P122" s="516"/>
      <c r="Q122" s="516"/>
      <c r="R122" s="516"/>
      <c r="S122" s="516"/>
      <c r="T122" s="516"/>
      <c r="U122" s="516"/>
      <c r="V122" s="516"/>
      <c r="W122" s="516"/>
      <c r="X122" s="516"/>
      <c r="Y122" s="516"/>
    </row>
    <row r="123" spans="1:25" s="462" customFormat="1" ht="18.75" customHeight="1">
      <c r="A123" s="1061"/>
      <c r="B123" s="1019"/>
      <c r="C123" s="1019"/>
      <c r="D123" s="1019"/>
      <c r="E123" s="1019"/>
      <c r="F123" s="688" t="s">
        <v>692</v>
      </c>
      <c r="G123" s="646" t="s">
        <v>692</v>
      </c>
      <c r="H123" s="621"/>
      <c r="I123" s="647" t="s">
        <v>692</v>
      </c>
      <c r="J123" s="516"/>
      <c r="K123" s="516"/>
      <c r="L123" s="516"/>
      <c r="M123" s="516"/>
      <c r="N123" s="516"/>
      <c r="O123" s="516"/>
      <c r="P123" s="516"/>
      <c r="Q123" s="516"/>
      <c r="R123" s="516"/>
      <c r="S123" s="516"/>
      <c r="T123" s="516"/>
      <c r="U123" s="516"/>
      <c r="V123" s="516"/>
      <c r="W123" s="516"/>
      <c r="X123" s="516"/>
      <c r="Y123" s="516"/>
    </row>
    <row r="124" spans="1:25" s="693" customFormat="1" ht="21.75" customHeight="1">
      <c r="A124" s="691"/>
      <c r="B124" s="22" t="s">
        <v>727</v>
      </c>
      <c r="C124" s="692"/>
      <c r="D124" s="692"/>
      <c r="E124" s="692"/>
      <c r="F124" s="692"/>
      <c r="G124" s="692"/>
      <c r="H124" s="692"/>
      <c r="I124" s="692"/>
      <c r="J124" s="691"/>
    </row>
    <row r="125" spans="1:25" s="462" customFormat="1" ht="18.75" customHeight="1">
      <c r="A125" s="695" t="s">
        <v>740</v>
      </c>
      <c r="B125" s="1020" t="s">
        <v>741</v>
      </c>
      <c r="C125" s="1021"/>
      <c r="D125" s="1021"/>
      <c r="E125" s="1021"/>
      <c r="F125" s="684"/>
      <c r="G125" s="690"/>
      <c r="H125" s="690"/>
      <c r="I125" s="694"/>
      <c r="J125" s="516"/>
      <c r="K125" s="516"/>
      <c r="L125" s="516"/>
      <c r="M125" s="516"/>
      <c r="N125" s="516"/>
      <c r="O125" s="516"/>
      <c r="P125" s="516"/>
      <c r="Q125" s="516"/>
      <c r="R125" s="516"/>
      <c r="S125" s="516"/>
      <c r="T125" s="516"/>
      <c r="U125" s="516"/>
      <c r="V125" s="516"/>
      <c r="W125" s="516"/>
      <c r="X125" s="516"/>
      <c r="Y125" s="516"/>
    </row>
    <row r="126" spans="1:25" s="462" customFormat="1" ht="57.75" customHeight="1">
      <c r="A126" s="683" t="s">
        <v>742</v>
      </c>
      <c r="B126" s="1024" t="s">
        <v>786</v>
      </c>
      <c r="C126" s="1024"/>
      <c r="D126" s="1024"/>
      <c r="E126" s="1025"/>
      <c r="F126" s="680"/>
      <c r="G126" s="1026"/>
      <c r="H126" s="1027"/>
      <c r="I126" s="687"/>
      <c r="J126" s="516"/>
      <c r="K126" s="516"/>
      <c r="L126" s="516"/>
      <c r="M126" s="516"/>
      <c r="N126" s="516"/>
      <c r="O126" s="516"/>
      <c r="P126" s="516"/>
      <c r="Q126" s="516"/>
      <c r="R126" s="516"/>
      <c r="S126" s="516"/>
      <c r="T126" s="516"/>
      <c r="U126" s="516"/>
      <c r="V126" s="516"/>
      <c r="W126" s="516"/>
      <c r="X126" s="516"/>
      <c r="Y126" s="516"/>
    </row>
    <row r="127" spans="1:25" s="462" customFormat="1" ht="28.5" customHeight="1">
      <c r="A127" s="683" t="s">
        <v>743</v>
      </c>
      <c r="B127" s="1024" t="s">
        <v>744</v>
      </c>
      <c r="C127" s="1024"/>
      <c r="D127" s="1024"/>
      <c r="E127" s="1025"/>
      <c r="F127" s="527"/>
      <c r="G127" s="507"/>
      <c r="H127" s="670"/>
      <c r="I127" s="687"/>
      <c r="J127" s="516"/>
      <c r="K127" s="516"/>
      <c r="L127" s="516"/>
      <c r="M127" s="516"/>
      <c r="N127" s="516"/>
      <c r="O127" s="516"/>
      <c r="P127" s="516"/>
      <c r="Q127" s="516"/>
      <c r="R127" s="516"/>
      <c r="S127" s="516"/>
      <c r="T127" s="516"/>
      <c r="U127" s="516"/>
      <c r="V127" s="516"/>
      <c r="W127" s="516"/>
      <c r="X127" s="516"/>
      <c r="Y127" s="516"/>
    </row>
    <row r="128" spans="1:25" s="462" customFormat="1" ht="40.5" customHeight="1">
      <c r="A128" s="683" t="s">
        <v>745</v>
      </c>
      <c r="B128" s="1037" t="s">
        <v>746</v>
      </c>
      <c r="C128" s="1037"/>
      <c r="D128" s="1037"/>
      <c r="E128" s="1038"/>
      <c r="F128" s="526"/>
      <c r="G128" s="1026"/>
      <c r="H128" s="1027"/>
      <c r="I128" s="526"/>
      <c r="J128" s="516"/>
      <c r="K128" s="516"/>
      <c r="L128" s="516"/>
      <c r="M128" s="516"/>
      <c r="N128" s="516"/>
      <c r="O128" s="516"/>
      <c r="P128" s="516"/>
      <c r="Q128" s="516"/>
      <c r="R128" s="516"/>
      <c r="S128" s="516"/>
      <c r="T128" s="516"/>
      <c r="U128" s="516"/>
      <c r="V128" s="516"/>
      <c r="W128" s="516"/>
      <c r="X128" s="516"/>
      <c r="Y128" s="516"/>
    </row>
    <row r="129" spans="1:25" s="462" customFormat="1" ht="24" customHeight="1">
      <c r="A129" s="683" t="s">
        <v>747</v>
      </c>
      <c r="B129" s="1024" t="s">
        <v>622</v>
      </c>
      <c r="C129" s="1024"/>
      <c r="D129" s="1024"/>
      <c r="E129" s="1025"/>
      <c r="F129" s="526"/>
      <c r="G129" s="1026"/>
      <c r="H129" s="1027"/>
      <c r="I129" s="526"/>
      <c r="J129" s="516"/>
      <c r="K129" s="516"/>
      <c r="L129" s="516"/>
      <c r="M129" s="516"/>
      <c r="N129" s="516"/>
      <c r="O129" s="516"/>
      <c r="P129" s="516"/>
      <c r="Q129" s="516"/>
      <c r="R129" s="516"/>
      <c r="S129" s="516"/>
      <c r="T129" s="516"/>
      <c r="U129" s="516"/>
      <c r="V129" s="516"/>
      <c r="W129" s="516"/>
      <c r="X129" s="516"/>
      <c r="Y129" s="516"/>
    </row>
    <row r="130" spans="1:25" s="462" customFormat="1" ht="27" customHeight="1">
      <c r="A130" s="683" t="s">
        <v>748</v>
      </c>
      <c r="B130" s="1024" t="s">
        <v>749</v>
      </c>
      <c r="C130" s="1024"/>
      <c r="D130" s="1024"/>
      <c r="E130" s="1025"/>
      <c r="F130" s="526"/>
      <c r="G130" s="1026"/>
      <c r="H130" s="1027"/>
      <c r="I130" s="526"/>
      <c r="J130" s="516"/>
      <c r="K130" s="516"/>
      <c r="L130" s="516"/>
      <c r="M130" s="516"/>
      <c r="N130" s="516"/>
      <c r="O130" s="516"/>
      <c r="P130" s="516"/>
      <c r="Q130" s="516"/>
      <c r="R130" s="516"/>
      <c r="S130" s="516"/>
      <c r="T130" s="516"/>
      <c r="U130" s="516"/>
      <c r="V130" s="516"/>
      <c r="W130" s="516"/>
      <c r="X130" s="516"/>
      <c r="Y130" s="516"/>
    </row>
    <row r="131" spans="1:25" s="462" customFormat="1" ht="40.5" customHeight="1">
      <c r="A131" s="683" t="s">
        <v>738</v>
      </c>
      <c r="B131" s="1028" t="s">
        <v>750</v>
      </c>
      <c r="C131" s="1028"/>
      <c r="D131" s="1028"/>
      <c r="E131" s="1029"/>
      <c r="F131" s="526"/>
      <c r="G131" s="1026"/>
      <c r="H131" s="1027"/>
      <c r="I131" s="526"/>
      <c r="J131" s="516"/>
      <c r="K131" s="516"/>
      <c r="L131" s="516"/>
      <c r="M131" s="516"/>
      <c r="N131" s="516"/>
      <c r="O131" s="516"/>
      <c r="P131" s="516"/>
      <c r="Q131" s="516"/>
      <c r="R131" s="516"/>
      <c r="S131" s="516"/>
      <c r="T131" s="516"/>
      <c r="U131" s="516"/>
      <c r="V131" s="516"/>
      <c r="W131" s="516"/>
      <c r="X131" s="516"/>
      <c r="Y131" s="516"/>
    </row>
    <row r="132" spans="1:25" s="462" customFormat="1" ht="39" customHeight="1">
      <c r="A132" s="683" t="s">
        <v>739</v>
      </c>
      <c r="B132" s="1028" t="s">
        <v>754</v>
      </c>
      <c r="C132" s="1028"/>
      <c r="D132" s="1028"/>
      <c r="E132" s="1029"/>
      <c r="F132" s="526"/>
      <c r="G132" s="1026"/>
      <c r="H132" s="1027"/>
      <c r="I132" s="526"/>
      <c r="J132" s="516"/>
      <c r="K132" s="516"/>
      <c r="L132" s="516"/>
      <c r="M132" s="516"/>
      <c r="N132" s="516"/>
      <c r="O132" s="516"/>
      <c r="P132" s="516"/>
      <c r="Q132" s="516"/>
      <c r="R132" s="516"/>
      <c r="S132" s="516"/>
      <c r="T132" s="516"/>
      <c r="U132" s="516"/>
      <c r="V132" s="516"/>
      <c r="W132" s="516"/>
      <c r="X132" s="516"/>
      <c r="Y132" s="516"/>
    </row>
    <row r="133" spans="1:25" s="462" customFormat="1" ht="30" customHeight="1">
      <c r="A133" s="1022" t="s">
        <v>739</v>
      </c>
      <c r="B133" s="1030" t="s">
        <v>623</v>
      </c>
      <c r="C133" s="1031"/>
      <c r="D133" s="1031"/>
      <c r="E133" s="1031"/>
      <c r="F133" s="528"/>
      <c r="G133" s="616"/>
      <c r="H133" s="527"/>
      <c r="I133" s="528"/>
      <c r="J133" s="516"/>
      <c r="K133" s="516"/>
      <c r="L133" s="516"/>
      <c r="M133" s="516"/>
      <c r="N133" s="516"/>
      <c r="O133" s="516"/>
      <c r="P133" s="516"/>
      <c r="Q133" s="516"/>
      <c r="R133" s="516"/>
      <c r="S133" s="516"/>
      <c r="T133" s="516"/>
      <c r="U133" s="516"/>
      <c r="V133" s="516"/>
      <c r="W133" s="516"/>
      <c r="X133" s="516"/>
      <c r="Y133" s="516"/>
    </row>
    <row r="134" spans="1:25" s="462" customFormat="1" ht="34.5" customHeight="1">
      <c r="A134" s="1023"/>
      <c r="B134" s="1012" t="s">
        <v>624</v>
      </c>
      <c r="C134" s="1013"/>
      <c r="D134" s="1013"/>
      <c r="E134" s="1014"/>
      <c r="F134" s="697" t="s">
        <v>753</v>
      </c>
      <c r="G134" s="697" t="s">
        <v>753</v>
      </c>
      <c r="H134" s="618"/>
      <c r="I134" s="696" t="s">
        <v>753</v>
      </c>
      <c r="J134" s="516"/>
      <c r="K134" s="516"/>
      <c r="L134" s="516"/>
      <c r="M134" s="516"/>
      <c r="N134" s="516"/>
      <c r="O134" s="516"/>
      <c r="P134" s="516"/>
      <c r="Q134" s="516"/>
      <c r="R134" s="516"/>
      <c r="S134" s="516"/>
      <c r="T134" s="516"/>
      <c r="U134" s="516"/>
      <c r="V134" s="516"/>
      <c r="W134" s="516"/>
      <c r="X134" s="516"/>
      <c r="Y134" s="516"/>
    </row>
    <row r="135" spans="1:25" s="462" customFormat="1" ht="14.25" customHeight="1">
      <c r="A135" s="515"/>
      <c r="B135" s="622"/>
      <c r="C135" s="623"/>
      <c r="D135" s="623"/>
      <c r="E135" s="702"/>
      <c r="F135" s="523"/>
      <c r="G135" s="523"/>
      <c r="H135" s="523"/>
      <c r="I135" s="523"/>
      <c r="J135" s="516"/>
      <c r="K135" s="516"/>
      <c r="L135" s="516"/>
      <c r="M135" s="516"/>
      <c r="N135" s="516"/>
      <c r="O135" s="516"/>
      <c r="P135" s="516"/>
      <c r="Q135" s="516"/>
      <c r="R135" s="516"/>
      <c r="S135" s="516"/>
      <c r="T135" s="516"/>
      <c r="U135" s="516"/>
      <c r="V135" s="516"/>
      <c r="W135" s="516"/>
      <c r="X135" s="516"/>
      <c r="Y135" s="516"/>
    </row>
    <row r="136" spans="1:25" s="462" customFormat="1" ht="45" customHeight="1">
      <c r="A136" s="700">
        <v>5</v>
      </c>
      <c r="B136" s="1019" t="s">
        <v>755</v>
      </c>
      <c r="C136" s="1019"/>
      <c r="D136" s="1019"/>
      <c r="E136" s="1019"/>
      <c r="F136" s="1019"/>
      <c r="G136" s="1019"/>
      <c r="H136" s="1019"/>
      <c r="I136" s="671"/>
      <c r="J136" s="516"/>
      <c r="K136" s="516"/>
      <c r="L136" s="516"/>
      <c r="M136" s="516"/>
      <c r="N136" s="516"/>
      <c r="O136" s="516"/>
      <c r="P136" s="516"/>
      <c r="Q136" s="516"/>
      <c r="R136" s="516"/>
      <c r="S136" s="516" t="s">
        <v>544</v>
      </c>
      <c r="T136" s="516"/>
      <c r="U136" s="516"/>
      <c r="V136" s="516"/>
      <c r="W136" s="516"/>
      <c r="X136" s="516"/>
      <c r="Y136" s="516"/>
    </row>
    <row r="137" spans="1:25" s="462" customFormat="1" ht="12.75" customHeight="1">
      <c r="A137" s="695"/>
      <c r="B137" s="1020"/>
      <c r="C137" s="1021"/>
      <c r="D137" s="1021"/>
      <c r="E137" s="1021"/>
      <c r="F137" s="684"/>
      <c r="G137" s="690"/>
      <c r="H137" s="690"/>
      <c r="I137" s="694"/>
      <c r="J137" s="516"/>
      <c r="K137" s="516"/>
      <c r="L137" s="516"/>
      <c r="M137" s="516"/>
      <c r="N137" s="516"/>
      <c r="O137" s="516"/>
      <c r="P137" s="516"/>
      <c r="Q137" s="516"/>
      <c r="R137" s="516"/>
      <c r="S137" s="516" t="s">
        <v>478</v>
      </c>
      <c r="T137" s="516"/>
      <c r="U137" s="516"/>
      <c r="V137" s="516"/>
      <c r="W137" s="516"/>
      <c r="X137" s="516"/>
      <c r="Y137" s="516"/>
    </row>
    <row r="138" spans="1:25" s="462" customFormat="1" ht="52.5" customHeight="1">
      <c r="A138" s="700">
        <v>6</v>
      </c>
      <c r="B138" s="1019" t="s">
        <v>756</v>
      </c>
      <c r="C138" s="1019"/>
      <c r="D138" s="1019"/>
      <c r="E138" s="1019"/>
      <c r="F138" s="1019"/>
      <c r="G138" s="1019"/>
      <c r="H138" s="1019"/>
      <c r="I138" s="671"/>
      <c r="J138" s="516"/>
      <c r="K138" s="516"/>
      <c r="L138" s="516"/>
      <c r="M138" s="516"/>
      <c r="N138" s="516"/>
      <c r="O138" s="516"/>
      <c r="P138" s="516"/>
      <c r="Q138" s="516"/>
      <c r="R138" s="516"/>
      <c r="S138" s="516"/>
      <c r="T138" s="516"/>
      <c r="U138" s="516"/>
      <c r="V138" s="516"/>
      <c r="W138" s="516"/>
      <c r="X138" s="516"/>
      <c r="Y138" s="516"/>
    </row>
    <row r="139" spans="1:25" s="462" customFormat="1" ht="12" customHeight="1">
      <c r="A139" s="695"/>
      <c r="B139" s="1020"/>
      <c r="C139" s="1021"/>
      <c r="D139" s="1021"/>
      <c r="E139" s="1021"/>
      <c r="F139" s="684"/>
      <c r="G139" s="690"/>
      <c r="H139" s="690"/>
      <c r="I139" s="694"/>
      <c r="J139" s="516"/>
      <c r="K139" s="516"/>
      <c r="L139" s="516"/>
      <c r="M139" s="516"/>
      <c r="N139" s="516"/>
      <c r="O139" s="516"/>
      <c r="P139" s="516"/>
      <c r="Q139" s="516"/>
      <c r="R139" s="516"/>
      <c r="S139" s="516"/>
      <c r="T139" s="516"/>
      <c r="U139" s="516"/>
      <c r="V139" s="516"/>
      <c r="W139" s="516"/>
      <c r="X139" s="516"/>
      <c r="Y139" s="516"/>
    </row>
    <row r="140" spans="1:25" s="462" customFormat="1" ht="72" customHeight="1">
      <c r="A140" s="700">
        <v>7</v>
      </c>
      <c r="B140" s="1019" t="s">
        <v>757</v>
      </c>
      <c r="C140" s="1019"/>
      <c r="D140" s="1019"/>
      <c r="E140" s="1019"/>
      <c r="F140" s="1019"/>
      <c r="G140" s="1019"/>
      <c r="H140" s="1019"/>
      <c r="I140" s="671"/>
      <c r="J140" s="516"/>
      <c r="K140" s="516"/>
      <c r="L140" s="516"/>
      <c r="M140" s="516"/>
      <c r="N140" s="516"/>
      <c r="O140" s="516"/>
      <c r="P140" s="516"/>
      <c r="Q140" s="516"/>
      <c r="R140" s="516"/>
      <c r="S140" s="516"/>
      <c r="T140" s="516"/>
      <c r="U140" s="516"/>
      <c r="V140" s="516"/>
      <c r="W140" s="516"/>
      <c r="X140" s="516"/>
      <c r="Y140" s="516"/>
    </row>
    <row r="141" spans="1:25" s="462" customFormat="1" ht="10.5" customHeight="1">
      <c r="A141" s="695"/>
      <c r="B141" s="1020"/>
      <c r="C141" s="1021"/>
      <c r="D141" s="1021"/>
      <c r="E141" s="1021"/>
      <c r="F141" s="684"/>
      <c r="G141" s="690"/>
      <c r="H141" s="690"/>
      <c r="I141" s="694"/>
      <c r="J141" s="516"/>
      <c r="K141" s="516"/>
      <c r="L141" s="516"/>
      <c r="M141" s="516"/>
      <c r="N141" s="516"/>
      <c r="O141" s="516"/>
      <c r="P141" s="516"/>
      <c r="Q141" s="516"/>
      <c r="R141" s="516"/>
      <c r="S141" s="516"/>
      <c r="T141" s="516"/>
      <c r="U141" s="516"/>
      <c r="V141" s="516"/>
      <c r="W141" s="516"/>
      <c r="X141" s="516"/>
      <c r="Y141" s="516"/>
    </row>
    <row r="142" spans="1:25" s="462" customFormat="1" ht="42" customHeight="1">
      <c r="A142" s="700">
        <v>8</v>
      </c>
      <c r="B142" s="1013" t="s">
        <v>625</v>
      </c>
      <c r="C142" s="1013"/>
      <c r="D142" s="1013"/>
      <c r="E142" s="1013"/>
      <c r="F142" s="524"/>
      <c r="G142" s="525"/>
      <c r="H142" s="526"/>
      <c r="I142" s="526"/>
      <c r="J142" s="516"/>
      <c r="K142" s="516"/>
      <c r="L142" s="516"/>
      <c r="M142" s="516"/>
      <c r="N142" s="516"/>
      <c r="O142" s="516"/>
      <c r="P142" s="516"/>
      <c r="Q142" s="516"/>
      <c r="R142" s="516"/>
      <c r="S142" s="516"/>
      <c r="T142" s="516"/>
      <c r="U142" s="516"/>
      <c r="V142" s="516"/>
      <c r="W142" s="516"/>
      <c r="X142" s="516"/>
      <c r="Y142" s="516"/>
    </row>
    <row r="143" spans="1:25" s="462" customFormat="1" ht="21.75" customHeight="1">
      <c r="A143" s="62"/>
      <c r="B143" s="62"/>
      <c r="C143" s="62"/>
      <c r="D143" s="62"/>
      <c r="E143" s="62"/>
      <c r="F143" s="62"/>
      <c r="G143" s="62"/>
      <c r="H143" s="62"/>
      <c r="I143" s="62"/>
      <c r="J143" s="62"/>
    </row>
    <row r="144" spans="1:25" ht="27" customHeight="1">
      <c r="A144" s="699">
        <v>2.5</v>
      </c>
      <c r="B144" s="1048" t="s">
        <v>760</v>
      </c>
      <c r="C144" s="1048"/>
      <c r="D144" s="1048"/>
      <c r="E144" s="1048"/>
      <c r="F144" s="1048"/>
      <c r="G144" s="1048"/>
      <c r="H144" s="1048"/>
      <c r="I144" s="1048"/>
      <c r="J144" s="533"/>
      <c r="K144" s="533"/>
      <c r="L144" s="533"/>
      <c r="M144" s="534"/>
      <c r="N144" s="533"/>
      <c r="O144" s="533"/>
      <c r="P144" s="533"/>
      <c r="Q144" s="533"/>
      <c r="R144" s="533"/>
      <c r="S144" s="533"/>
      <c r="T144" s="533"/>
      <c r="U144" s="533"/>
      <c r="V144" s="533"/>
      <c r="W144" s="533"/>
      <c r="X144" s="533"/>
    </row>
    <row r="145" spans="1:24" ht="52.5" customHeight="1">
      <c r="A145" s="683"/>
      <c r="B145" s="1049" t="s">
        <v>761</v>
      </c>
      <c r="C145" s="1049"/>
      <c r="D145" s="1049"/>
      <c r="E145" s="1049"/>
      <c r="F145" s="1049"/>
      <c r="G145" s="1049"/>
      <c r="H145" s="1049"/>
      <c r="I145" s="1049"/>
      <c r="J145" s="533"/>
      <c r="K145" s="533"/>
      <c r="L145" s="533"/>
      <c r="M145" s="534"/>
      <c r="N145" s="533"/>
      <c r="O145" s="533"/>
      <c r="P145" s="533"/>
      <c r="Q145" s="533"/>
      <c r="R145" s="533"/>
      <c r="S145" s="533"/>
      <c r="T145" s="533"/>
      <c r="U145" s="533"/>
      <c r="V145" s="533"/>
      <c r="W145" s="533"/>
      <c r="X145" s="533"/>
    </row>
    <row r="146" spans="1:24" ht="34.5" customHeight="1">
      <c r="A146" s="683" t="s">
        <v>693</v>
      </c>
      <c r="B146" s="1050" t="s">
        <v>762</v>
      </c>
      <c r="C146" s="1050"/>
      <c r="D146" s="1050"/>
      <c r="E146" s="1050"/>
      <c r="F146" s="1051"/>
      <c r="G146" s="1051"/>
      <c r="H146" s="1051"/>
      <c r="I146" s="1027"/>
      <c r="J146" s="533"/>
      <c r="K146" s="533"/>
      <c r="L146" s="533"/>
      <c r="M146" s="534"/>
      <c r="N146" s="533"/>
      <c r="O146" s="533"/>
      <c r="P146" s="533"/>
      <c r="Q146" s="533"/>
      <c r="R146" s="533"/>
      <c r="S146" s="533"/>
      <c r="T146" s="533"/>
      <c r="U146" s="533"/>
      <c r="V146" s="533"/>
      <c r="W146" s="533"/>
      <c r="X146" s="533"/>
    </row>
    <row r="147" spans="1:24" ht="87.75" customHeight="1">
      <c r="A147" s="683" t="s">
        <v>694</v>
      </c>
      <c r="B147" s="1052" t="s">
        <v>763</v>
      </c>
      <c r="C147" s="1053"/>
      <c r="D147" s="1053"/>
      <c r="E147" s="1054"/>
      <c r="F147" s="1026"/>
      <c r="G147" s="1051"/>
      <c r="H147" s="1051"/>
      <c r="I147" s="1027"/>
      <c r="J147" s="533"/>
      <c r="K147" s="533"/>
      <c r="L147" s="533"/>
      <c r="M147" s="534"/>
      <c r="N147" s="533"/>
      <c r="O147" s="533"/>
      <c r="P147" s="533"/>
      <c r="Q147" s="533"/>
      <c r="R147" s="533"/>
      <c r="S147" s="533"/>
      <c r="T147" s="533"/>
      <c r="U147" s="533"/>
      <c r="V147" s="533"/>
      <c r="W147" s="533"/>
      <c r="X147" s="533"/>
    </row>
    <row r="148" spans="1:24" ht="51.75" customHeight="1">
      <c r="A148" s="683" t="s">
        <v>695</v>
      </c>
      <c r="B148" s="1055" t="s">
        <v>764</v>
      </c>
      <c r="C148" s="1055"/>
      <c r="D148" s="1055"/>
      <c r="E148" s="1056"/>
      <c r="F148" s="1051"/>
      <c r="G148" s="1051"/>
      <c r="H148" s="1051"/>
      <c r="I148" s="1027"/>
      <c r="J148" s="533"/>
      <c r="K148" s="533"/>
      <c r="L148" s="533"/>
      <c r="M148" s="534"/>
      <c r="N148" s="533"/>
      <c r="O148" s="533"/>
      <c r="P148" s="533"/>
      <c r="Q148" s="533"/>
      <c r="R148" s="533"/>
      <c r="S148" s="533"/>
      <c r="T148" s="533"/>
      <c r="U148" s="533"/>
      <c r="V148" s="533"/>
      <c r="W148" s="533"/>
      <c r="X148" s="533"/>
    </row>
    <row r="149" spans="1:24" ht="24.75" customHeight="1">
      <c r="A149" s="683"/>
      <c r="B149" s="1035" t="s">
        <v>765</v>
      </c>
      <c r="C149" s="1036"/>
      <c r="D149" s="1036"/>
      <c r="E149" s="1036"/>
      <c r="F149" s="1036"/>
      <c r="G149" s="1036"/>
      <c r="H149" s="1036"/>
      <c r="I149" s="1057"/>
      <c r="J149" s="535"/>
      <c r="K149" s="535"/>
      <c r="L149" s="535"/>
      <c r="M149" s="535"/>
      <c r="N149" s="535"/>
      <c r="O149" s="535"/>
      <c r="P149" s="535"/>
      <c r="Q149" s="535"/>
      <c r="R149" s="535"/>
      <c r="S149" s="535"/>
      <c r="T149" s="535"/>
      <c r="U149" s="535"/>
      <c r="V149" s="535"/>
      <c r="W149" s="535"/>
      <c r="X149" s="535"/>
    </row>
    <row r="150" spans="1:24" ht="36" customHeight="1">
      <c r="A150" s="683">
        <v>1</v>
      </c>
      <c r="B150" s="1028" t="s">
        <v>617</v>
      </c>
      <c r="C150" s="1028"/>
      <c r="D150" s="1028"/>
      <c r="E150" s="1043"/>
      <c r="F150" s="524"/>
      <c r="G150" s="1026"/>
      <c r="H150" s="1027"/>
      <c r="I150" s="526"/>
      <c r="J150" s="535"/>
      <c r="K150" s="535"/>
      <c r="L150" s="535"/>
      <c r="M150" s="535"/>
      <c r="N150" s="535"/>
      <c r="O150" s="535"/>
      <c r="P150" s="535"/>
      <c r="Q150" s="535"/>
      <c r="R150" s="535"/>
      <c r="S150" s="535"/>
      <c r="T150" s="535"/>
      <c r="U150" s="535"/>
      <c r="V150" s="535"/>
      <c r="W150" s="535"/>
      <c r="X150" s="535"/>
    </row>
    <row r="151" spans="1:24" ht="42" customHeight="1">
      <c r="A151" s="683">
        <v>2</v>
      </c>
      <c r="B151" s="1028" t="s">
        <v>618</v>
      </c>
      <c r="C151" s="1028"/>
      <c r="D151" s="1028"/>
      <c r="E151" s="1043"/>
      <c r="F151" s="524"/>
      <c r="G151" s="1026"/>
      <c r="H151" s="1027"/>
      <c r="I151" s="526"/>
      <c r="J151" s="535"/>
      <c r="K151" s="535"/>
      <c r="L151" s="535"/>
      <c r="M151" s="535"/>
      <c r="N151" s="535"/>
      <c r="O151" s="535"/>
      <c r="P151" s="535"/>
      <c r="Q151" s="535"/>
      <c r="R151" s="535"/>
      <c r="S151" s="535"/>
      <c r="T151" s="535"/>
      <c r="U151" s="535"/>
      <c r="V151" s="535"/>
      <c r="W151" s="535"/>
      <c r="X151" s="535"/>
    </row>
    <row r="152" spans="1:24" ht="33" customHeight="1">
      <c r="A152" s="701">
        <v>3</v>
      </c>
      <c r="B152" s="104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44"/>
      <c r="D152" s="1044"/>
      <c r="E152" s="1045"/>
      <c r="F152" s="524"/>
      <c r="G152" s="1026"/>
      <c r="H152" s="1027"/>
      <c r="I152" s="526"/>
      <c r="J152" s="535"/>
      <c r="K152" s="535"/>
      <c r="L152" s="535"/>
      <c r="M152" s="535"/>
      <c r="N152" s="535"/>
      <c r="O152" s="535"/>
      <c r="P152" s="535"/>
      <c r="Q152" s="535"/>
      <c r="R152" s="535"/>
      <c r="S152" s="535"/>
      <c r="T152" s="535"/>
      <c r="U152" s="535"/>
      <c r="V152" s="535"/>
      <c r="W152" s="535"/>
      <c r="X152" s="535"/>
    </row>
    <row r="153" spans="1:24" ht="31.5" customHeight="1">
      <c r="A153" s="707"/>
      <c r="B153" s="1046"/>
      <c r="C153" s="1046"/>
      <c r="D153" s="1046"/>
      <c r="E153" s="1047"/>
      <c r="F153" s="524"/>
      <c r="G153" s="1026"/>
      <c r="H153" s="1027"/>
      <c r="I153" s="526"/>
      <c r="J153" s="535"/>
      <c r="K153" s="535"/>
      <c r="L153" s="535"/>
      <c r="M153" s="535"/>
      <c r="N153" s="535"/>
      <c r="O153" s="535"/>
      <c r="P153" s="535"/>
      <c r="Q153" s="535"/>
      <c r="R153" s="535"/>
      <c r="S153" s="535"/>
      <c r="T153" s="535"/>
      <c r="U153" s="535"/>
      <c r="V153" s="535"/>
      <c r="W153" s="535"/>
      <c r="X153" s="535"/>
    </row>
    <row r="154" spans="1:24" ht="28.5" customHeight="1">
      <c r="A154" s="707"/>
      <c r="B154" s="1046"/>
      <c r="C154" s="1046"/>
      <c r="D154" s="1046"/>
      <c r="E154" s="1047"/>
      <c r="F154" s="524"/>
      <c r="G154" s="1026"/>
      <c r="H154" s="1027"/>
      <c r="I154" s="526"/>
      <c r="J154" s="535"/>
      <c r="K154" s="535"/>
      <c r="L154" s="535"/>
      <c r="M154" s="535"/>
      <c r="N154" s="535"/>
      <c r="O154" s="535"/>
      <c r="P154" s="535"/>
      <c r="Q154" s="535"/>
      <c r="R154" s="535"/>
      <c r="S154" s="535"/>
      <c r="T154" s="535"/>
      <c r="U154" s="535"/>
      <c r="V154" s="535"/>
      <c r="W154" s="535"/>
      <c r="X154" s="535"/>
    </row>
    <row r="155" spans="1:24" ht="32.25" customHeight="1">
      <c r="A155" s="707"/>
      <c r="B155" s="1046"/>
      <c r="C155" s="1046"/>
      <c r="D155" s="1046"/>
      <c r="E155" s="1047"/>
      <c r="F155" s="524"/>
      <c r="G155" s="1026"/>
      <c r="H155" s="1027"/>
      <c r="I155" s="526"/>
      <c r="J155" s="535"/>
      <c r="K155" s="535"/>
      <c r="L155" s="535"/>
      <c r="M155" s="535"/>
      <c r="N155" s="535"/>
      <c r="O155" s="535"/>
      <c r="P155" s="535"/>
      <c r="Q155" s="535"/>
      <c r="R155" s="535"/>
      <c r="S155" s="535"/>
      <c r="T155" s="535"/>
      <c r="U155" s="535"/>
      <c r="V155" s="535"/>
      <c r="W155" s="535"/>
      <c r="X155" s="535"/>
    </row>
    <row r="156" spans="1:24" ht="35.25" customHeight="1">
      <c r="A156" s="707"/>
      <c r="B156" s="1039" t="s">
        <v>620</v>
      </c>
      <c r="C156" s="1039"/>
      <c r="D156" s="1039"/>
      <c r="E156" s="1040"/>
      <c r="F156" s="524"/>
      <c r="G156" s="1026"/>
      <c r="H156" s="1027"/>
      <c r="I156" s="526"/>
      <c r="J156" s="535"/>
      <c r="K156" s="535"/>
      <c r="L156" s="535"/>
      <c r="M156" s="535"/>
      <c r="N156" s="535"/>
      <c r="O156" s="535"/>
      <c r="P156" s="535"/>
      <c r="Q156" s="535"/>
      <c r="R156" s="535"/>
      <c r="S156" s="535"/>
      <c r="T156" s="535"/>
      <c r="U156" s="535"/>
      <c r="V156" s="535"/>
      <c r="W156" s="535"/>
      <c r="X156" s="535"/>
    </row>
    <row r="157" spans="1:24" ht="35.25" customHeight="1">
      <c r="A157" s="707"/>
      <c r="B157" s="1039" t="s">
        <v>23</v>
      </c>
      <c r="C157" s="1039"/>
      <c r="D157" s="1039"/>
      <c r="E157" s="1040"/>
      <c r="F157" s="524"/>
      <c r="G157" s="1026"/>
      <c r="H157" s="1027"/>
      <c r="I157" s="526"/>
      <c r="J157" s="535"/>
      <c r="K157" s="535"/>
      <c r="L157" s="535"/>
      <c r="M157" s="535"/>
      <c r="N157" s="535"/>
      <c r="O157" s="535"/>
      <c r="P157" s="535"/>
      <c r="Q157" s="535"/>
      <c r="R157" s="535"/>
      <c r="S157" s="535"/>
      <c r="T157" s="535"/>
      <c r="U157" s="535"/>
      <c r="V157" s="535"/>
      <c r="W157" s="535"/>
      <c r="X157" s="535"/>
    </row>
    <row r="158" spans="1:24" ht="41.25" customHeight="1">
      <c r="A158" s="716"/>
      <c r="B158" s="1041" t="s">
        <v>621</v>
      </c>
      <c r="C158" s="1041"/>
      <c r="D158" s="1041"/>
      <c r="E158" s="1042"/>
      <c r="F158" s="524"/>
      <c r="G158" s="1026"/>
      <c r="H158" s="1027"/>
      <c r="I158" s="526"/>
      <c r="J158" s="535"/>
      <c r="K158" s="535"/>
      <c r="L158" s="535"/>
      <c r="M158" s="535"/>
      <c r="N158" s="535"/>
      <c r="O158" s="535"/>
      <c r="P158" s="535"/>
      <c r="Q158" s="535"/>
      <c r="R158" s="535"/>
      <c r="S158" s="535"/>
      <c r="T158" s="535"/>
      <c r="U158" s="535"/>
      <c r="V158" s="535"/>
      <c r="W158" s="535"/>
      <c r="X158" s="535"/>
    </row>
    <row r="159" spans="1:24" ht="21.75" customHeight="1">
      <c r="A159" s="695" t="s">
        <v>752</v>
      </c>
      <c r="B159" s="1035" t="s">
        <v>766</v>
      </c>
      <c r="C159" s="1036"/>
      <c r="D159" s="1036"/>
      <c r="E159" s="1036"/>
      <c r="F159" s="684"/>
      <c r="G159" s="684"/>
      <c r="H159" s="684"/>
      <c r="I159" s="684"/>
      <c r="J159" s="535"/>
      <c r="K159" s="535"/>
      <c r="L159" s="535"/>
      <c r="M159" s="535"/>
      <c r="N159" s="535"/>
      <c r="O159" s="535"/>
      <c r="P159" s="535"/>
      <c r="Q159" s="535"/>
      <c r="R159" s="535"/>
      <c r="S159" s="535"/>
      <c r="T159" s="535"/>
      <c r="U159" s="535"/>
      <c r="V159" s="535"/>
      <c r="W159" s="535"/>
      <c r="X159" s="535"/>
    </row>
    <row r="160" spans="1:24" ht="44.25" customHeight="1">
      <c r="A160" s="683" t="s">
        <v>742</v>
      </c>
      <c r="B160" s="1024" t="s">
        <v>772</v>
      </c>
      <c r="C160" s="1024"/>
      <c r="D160" s="1024"/>
      <c r="E160" s="1025"/>
      <c r="F160" s="526"/>
      <c r="G160" s="1026"/>
      <c r="H160" s="1027"/>
      <c r="I160" s="526"/>
      <c r="J160" s="535"/>
      <c r="K160" s="535"/>
      <c r="L160" s="535"/>
      <c r="M160" s="535"/>
      <c r="N160" s="535"/>
      <c r="O160" s="535"/>
      <c r="P160" s="535"/>
      <c r="Q160" s="535"/>
      <c r="R160" s="535"/>
      <c r="S160" s="535"/>
      <c r="T160" s="535"/>
      <c r="U160" s="535"/>
      <c r="V160" s="535"/>
      <c r="W160" s="535"/>
      <c r="X160" s="535"/>
    </row>
    <row r="161" spans="1:24" ht="41.25" customHeight="1">
      <c r="A161" s="683" t="s">
        <v>743</v>
      </c>
      <c r="B161" s="1037" t="s">
        <v>767</v>
      </c>
      <c r="C161" s="1037"/>
      <c r="D161" s="1037"/>
      <c r="E161" s="1038"/>
      <c r="F161" s="526"/>
      <c r="G161" s="1026"/>
      <c r="H161" s="1027"/>
      <c r="I161" s="526"/>
      <c r="J161" s="535"/>
      <c r="K161" s="535"/>
      <c r="L161" s="535"/>
      <c r="M161" s="535"/>
      <c r="N161" s="535"/>
      <c r="O161" s="535"/>
      <c r="P161" s="535"/>
      <c r="Q161" s="535"/>
      <c r="R161" s="535"/>
      <c r="S161" s="535"/>
      <c r="T161" s="535"/>
      <c r="U161" s="535"/>
      <c r="V161" s="535"/>
      <c r="W161" s="535"/>
      <c r="X161" s="535"/>
    </row>
    <row r="162" spans="1:24" ht="37.5" customHeight="1">
      <c r="A162" s="683" t="s">
        <v>745</v>
      </c>
      <c r="B162" s="1024" t="s">
        <v>734</v>
      </c>
      <c r="C162" s="1024"/>
      <c r="D162" s="1024"/>
      <c r="E162" s="1025"/>
      <c r="F162" s="526"/>
      <c r="G162" s="1026"/>
      <c r="H162" s="1027"/>
      <c r="I162" s="526"/>
      <c r="J162" s="535"/>
      <c r="K162" s="535"/>
      <c r="L162" s="535"/>
      <c r="M162" s="535"/>
      <c r="N162" s="535"/>
      <c r="O162" s="535"/>
      <c r="P162" s="535"/>
      <c r="Q162" s="535"/>
      <c r="R162" s="535"/>
      <c r="S162" s="535"/>
      <c r="T162" s="535"/>
      <c r="U162" s="535"/>
      <c r="V162" s="535"/>
      <c r="W162" s="535"/>
      <c r="X162" s="535"/>
    </row>
    <row r="163" spans="1:24" ht="32.25" customHeight="1">
      <c r="A163" s="683" t="s">
        <v>747</v>
      </c>
      <c r="B163" s="1024" t="s">
        <v>622</v>
      </c>
      <c r="C163" s="1024"/>
      <c r="D163" s="1024"/>
      <c r="E163" s="1025"/>
      <c r="F163" s="526"/>
      <c r="G163" s="1026"/>
      <c r="H163" s="1027"/>
      <c r="I163" s="526"/>
      <c r="J163" s="535"/>
      <c r="K163" s="535"/>
      <c r="L163" s="535"/>
      <c r="M163" s="535"/>
      <c r="N163" s="535"/>
      <c r="O163" s="535"/>
      <c r="P163" s="535"/>
      <c r="Q163" s="535"/>
      <c r="R163" s="535"/>
      <c r="S163" s="535"/>
      <c r="T163" s="535"/>
      <c r="U163" s="535"/>
      <c r="V163" s="535"/>
      <c r="W163" s="535"/>
      <c r="X163" s="535"/>
    </row>
    <row r="164" spans="1:24" ht="37.5" customHeight="1">
      <c r="A164" s="683" t="s">
        <v>748</v>
      </c>
      <c r="B164" s="1024" t="s">
        <v>736</v>
      </c>
      <c r="C164" s="1024"/>
      <c r="D164" s="1024"/>
      <c r="E164" s="1025"/>
      <c r="F164" s="526"/>
      <c r="G164" s="1026"/>
      <c r="H164" s="1027"/>
      <c r="I164" s="526"/>
      <c r="J164" s="535"/>
      <c r="K164" s="535"/>
      <c r="L164" s="535"/>
      <c r="M164" s="535"/>
      <c r="N164" s="535"/>
      <c r="O164" s="535"/>
      <c r="P164" s="535"/>
      <c r="Q164" s="535"/>
      <c r="R164" s="535"/>
      <c r="S164" s="535"/>
      <c r="T164" s="535"/>
      <c r="U164" s="535"/>
      <c r="V164" s="535"/>
      <c r="W164" s="535"/>
      <c r="X164" s="535"/>
    </row>
    <row r="165" spans="1:24" ht="44.25" customHeight="1">
      <c r="A165" s="683" t="s">
        <v>738</v>
      </c>
      <c r="B165" s="1028" t="s">
        <v>737</v>
      </c>
      <c r="C165" s="1028"/>
      <c r="D165" s="1028"/>
      <c r="E165" s="1029"/>
      <c r="F165" s="526"/>
      <c r="G165" s="1026"/>
      <c r="H165" s="1027"/>
      <c r="I165" s="526"/>
      <c r="J165" s="535"/>
      <c r="K165" s="535"/>
      <c r="L165" s="535"/>
      <c r="M165" s="535"/>
      <c r="N165" s="535"/>
      <c r="O165" s="535"/>
      <c r="P165" s="535"/>
      <c r="Q165" s="535"/>
      <c r="R165" s="535"/>
      <c r="S165" s="535"/>
      <c r="T165" s="535"/>
      <c r="U165" s="535"/>
      <c r="V165" s="535"/>
      <c r="W165" s="535"/>
      <c r="X165" s="535"/>
    </row>
    <row r="166" spans="1:24" ht="39.75" customHeight="1">
      <c r="A166" s="683" t="s">
        <v>739</v>
      </c>
      <c r="B166" s="1028" t="s">
        <v>773</v>
      </c>
      <c r="C166" s="1028"/>
      <c r="D166" s="1028"/>
      <c r="E166" s="1029"/>
      <c r="F166" s="526"/>
      <c r="G166" s="1026"/>
      <c r="H166" s="1027"/>
      <c r="I166" s="680"/>
      <c r="J166" s="535"/>
      <c r="K166" s="535"/>
      <c r="L166" s="535"/>
      <c r="M166" s="535"/>
      <c r="N166" s="535"/>
      <c r="O166" s="535"/>
      <c r="P166" s="535"/>
      <c r="Q166" s="535"/>
      <c r="R166" s="535"/>
      <c r="S166" s="535"/>
      <c r="T166" s="535"/>
      <c r="U166" s="535"/>
      <c r="V166" s="535"/>
      <c r="W166" s="535"/>
      <c r="X166" s="535"/>
    </row>
    <row r="167" spans="1:24" ht="49.5" customHeight="1">
      <c r="A167" s="1022" t="s">
        <v>775</v>
      </c>
      <c r="B167" s="1030" t="s">
        <v>623</v>
      </c>
      <c r="C167" s="1031"/>
      <c r="D167" s="1031"/>
      <c r="E167" s="1032"/>
      <c r="F167" s="708"/>
      <c r="G167" s="616"/>
      <c r="H167" s="527"/>
      <c r="I167" s="528"/>
      <c r="J167" s="535"/>
      <c r="K167" s="535"/>
      <c r="L167" s="535"/>
      <c r="M167" s="535"/>
      <c r="N167" s="535"/>
      <c r="O167" s="535"/>
      <c r="P167" s="535"/>
      <c r="Q167" s="535"/>
      <c r="R167" s="535"/>
      <c r="S167" s="535"/>
      <c r="T167" s="535"/>
      <c r="U167" s="535"/>
      <c r="V167" s="535"/>
      <c r="W167" s="535"/>
      <c r="X167" s="535"/>
    </row>
    <row r="168" spans="1:24" ht="20.25" customHeight="1">
      <c r="A168" s="1023"/>
      <c r="B168" s="1012" t="s">
        <v>624</v>
      </c>
      <c r="C168" s="1013"/>
      <c r="D168" s="1013"/>
      <c r="E168" s="1014"/>
      <c r="F168" s="688" t="s">
        <v>692</v>
      </c>
      <c r="G168" s="648" t="s">
        <v>692</v>
      </c>
      <c r="H168" s="529"/>
      <c r="I168" s="688" t="s">
        <v>692</v>
      </c>
      <c r="J168" s="535"/>
      <c r="K168" s="535"/>
      <c r="L168" s="535"/>
      <c r="M168" s="535"/>
      <c r="N168" s="535"/>
      <c r="O168" s="535"/>
      <c r="P168" s="535"/>
      <c r="Q168" s="535"/>
      <c r="R168" s="535"/>
      <c r="S168" s="535"/>
      <c r="T168" s="535"/>
      <c r="U168" s="535"/>
      <c r="V168" s="535"/>
      <c r="W168" s="535"/>
      <c r="X168" s="535"/>
    </row>
    <row r="169" spans="1:24" ht="19.5" customHeight="1">
      <c r="A169" s="683"/>
      <c r="B169" s="1033" t="s">
        <v>727</v>
      </c>
      <c r="C169" s="1033"/>
      <c r="D169" s="1033"/>
      <c r="E169" s="1033"/>
      <c r="F169" s="1033"/>
      <c r="G169" s="1033"/>
      <c r="H169" s="1033"/>
      <c r="I169" s="1034"/>
      <c r="J169" s="535"/>
      <c r="K169" s="535"/>
      <c r="L169" s="535"/>
      <c r="M169" s="535"/>
      <c r="N169" s="535"/>
      <c r="O169" s="535"/>
      <c r="P169" s="535"/>
      <c r="Q169" s="535"/>
      <c r="R169" s="535"/>
      <c r="S169" s="535"/>
      <c r="T169" s="535"/>
      <c r="U169" s="535"/>
      <c r="V169" s="535"/>
      <c r="W169" s="535"/>
      <c r="X169" s="535"/>
    </row>
    <row r="170" spans="1:24" ht="24.75" customHeight="1">
      <c r="A170" s="699" t="s">
        <v>740</v>
      </c>
      <c r="B170" s="1035" t="s">
        <v>741</v>
      </c>
      <c r="C170" s="1036"/>
      <c r="D170" s="1036"/>
      <c r="E170" s="1036"/>
      <c r="F170" s="684"/>
      <c r="G170" s="685"/>
      <c r="H170" s="685"/>
      <c r="I170" s="686"/>
      <c r="J170" s="535"/>
      <c r="K170" s="535"/>
      <c r="L170" s="535"/>
      <c r="M170" s="535"/>
      <c r="N170" s="535"/>
      <c r="O170" s="535"/>
      <c r="P170" s="535"/>
      <c r="Q170" s="535"/>
      <c r="R170" s="535"/>
      <c r="S170" s="535"/>
      <c r="T170" s="535"/>
      <c r="U170" s="535"/>
      <c r="V170" s="535"/>
      <c r="W170" s="535"/>
      <c r="X170" s="535"/>
    </row>
    <row r="171" spans="1:24" ht="40.5" customHeight="1">
      <c r="A171" s="683" t="s">
        <v>742</v>
      </c>
      <c r="B171" s="1024" t="s">
        <v>774</v>
      </c>
      <c r="C171" s="1024"/>
      <c r="D171" s="1024"/>
      <c r="E171" s="1025"/>
      <c r="F171" s="680"/>
      <c r="G171" s="1026"/>
      <c r="H171" s="1027"/>
      <c r="I171" s="680"/>
      <c r="J171" s="535"/>
      <c r="K171" s="535"/>
      <c r="L171" s="535"/>
      <c r="M171" s="535"/>
      <c r="N171" s="535"/>
      <c r="O171" s="535"/>
      <c r="P171" s="535"/>
      <c r="Q171" s="535"/>
      <c r="R171" s="535"/>
      <c r="S171" s="535"/>
      <c r="T171" s="535"/>
      <c r="U171" s="535"/>
      <c r="V171" s="535"/>
      <c r="W171" s="535"/>
      <c r="X171" s="535"/>
    </row>
    <row r="172" spans="1:24" ht="30" customHeight="1">
      <c r="A172" s="683" t="s">
        <v>743</v>
      </c>
      <c r="B172" s="1024" t="s">
        <v>744</v>
      </c>
      <c r="C172" s="1024"/>
      <c r="D172" s="1024"/>
      <c r="E172" s="1025"/>
      <c r="F172" s="527"/>
      <c r="G172" s="507"/>
      <c r="H172" s="670"/>
      <c r="I172" s="687"/>
      <c r="J172" s="535"/>
      <c r="K172" s="535"/>
      <c r="L172" s="535"/>
      <c r="M172" s="535"/>
      <c r="N172" s="535"/>
      <c r="O172" s="535"/>
      <c r="P172" s="535"/>
      <c r="Q172" s="535"/>
      <c r="R172" s="535"/>
      <c r="S172" s="535"/>
      <c r="T172" s="535"/>
      <c r="U172" s="535"/>
      <c r="V172" s="535"/>
      <c r="W172" s="535"/>
      <c r="X172" s="535"/>
    </row>
    <row r="173" spans="1:24" ht="35.25" customHeight="1">
      <c r="A173" s="683" t="s">
        <v>745</v>
      </c>
      <c r="B173" s="1037" t="s">
        <v>768</v>
      </c>
      <c r="C173" s="1037"/>
      <c r="D173" s="1037"/>
      <c r="E173" s="1038"/>
      <c r="F173" s="526"/>
      <c r="G173" s="1026"/>
      <c r="H173" s="1027"/>
      <c r="I173" s="526"/>
      <c r="J173" s="535"/>
      <c r="K173" s="535"/>
      <c r="L173" s="535"/>
      <c r="M173" s="535"/>
      <c r="N173" s="535"/>
      <c r="O173" s="535"/>
      <c r="P173" s="535"/>
      <c r="Q173" s="535"/>
      <c r="R173" s="535"/>
      <c r="S173" s="535"/>
      <c r="T173" s="535"/>
      <c r="U173" s="535"/>
      <c r="V173" s="535"/>
      <c r="W173" s="535"/>
      <c r="X173" s="535"/>
    </row>
    <row r="174" spans="1:24" ht="31.5" customHeight="1">
      <c r="A174" s="683" t="s">
        <v>747</v>
      </c>
      <c r="B174" s="1024" t="s">
        <v>622</v>
      </c>
      <c r="C174" s="1024"/>
      <c r="D174" s="1024"/>
      <c r="E174" s="1025"/>
      <c r="F174" s="526"/>
      <c r="G174" s="1026"/>
      <c r="H174" s="1027"/>
      <c r="I174" s="526"/>
      <c r="J174" s="535"/>
      <c r="K174" s="535"/>
      <c r="L174" s="535"/>
      <c r="M174" s="535"/>
      <c r="N174" s="535"/>
      <c r="O174" s="535"/>
      <c r="P174" s="535"/>
      <c r="Q174" s="535"/>
      <c r="R174" s="535"/>
      <c r="S174" s="535"/>
      <c r="T174" s="535"/>
      <c r="U174" s="535"/>
      <c r="V174" s="535"/>
      <c r="W174" s="535"/>
      <c r="X174" s="535"/>
    </row>
    <row r="175" spans="1:24" ht="33" customHeight="1">
      <c r="A175" s="683" t="s">
        <v>748</v>
      </c>
      <c r="B175" s="1024" t="s">
        <v>749</v>
      </c>
      <c r="C175" s="1024"/>
      <c r="D175" s="1024"/>
      <c r="E175" s="1025"/>
      <c r="F175" s="526"/>
      <c r="G175" s="1026"/>
      <c r="H175" s="1027"/>
      <c r="I175" s="526"/>
      <c r="J175" s="535"/>
      <c r="K175" s="535"/>
      <c r="L175" s="535"/>
      <c r="M175" s="535"/>
      <c r="N175" s="535"/>
      <c r="O175" s="535"/>
      <c r="P175" s="535"/>
      <c r="Q175" s="535"/>
      <c r="R175" s="535"/>
      <c r="S175" s="535"/>
      <c r="T175" s="535"/>
      <c r="U175" s="535"/>
      <c r="V175" s="535"/>
      <c r="W175" s="535"/>
      <c r="X175" s="535"/>
    </row>
    <row r="176" spans="1:24" ht="44.25" customHeight="1">
      <c r="A176" s="683" t="s">
        <v>738</v>
      </c>
      <c r="B176" s="1028" t="s">
        <v>750</v>
      </c>
      <c r="C176" s="1028"/>
      <c r="D176" s="1028"/>
      <c r="E176" s="1029"/>
      <c r="F176" s="526"/>
      <c r="G176" s="1026"/>
      <c r="H176" s="1027"/>
      <c r="I176" s="526"/>
      <c r="J176" s="535"/>
      <c r="K176" s="535"/>
      <c r="L176" s="535"/>
      <c r="M176" s="535"/>
      <c r="N176" s="535"/>
      <c r="O176" s="535"/>
      <c r="P176" s="535"/>
      <c r="Q176" s="535"/>
      <c r="R176" s="535"/>
      <c r="S176" s="535"/>
      <c r="T176" s="535"/>
      <c r="U176" s="535"/>
      <c r="V176" s="535"/>
      <c r="W176" s="535"/>
      <c r="X176" s="535"/>
    </row>
    <row r="177" spans="1:24" ht="37.5" customHeight="1">
      <c r="A177" s="683" t="s">
        <v>739</v>
      </c>
      <c r="B177" s="1028" t="s">
        <v>751</v>
      </c>
      <c r="C177" s="1028"/>
      <c r="D177" s="1028"/>
      <c r="E177" s="1029"/>
      <c r="F177" s="526"/>
      <c r="G177" s="1026"/>
      <c r="H177" s="1027"/>
      <c r="I177" s="526"/>
      <c r="J177" s="535"/>
      <c r="K177" s="535"/>
      <c r="L177" s="535"/>
      <c r="M177" s="535"/>
      <c r="N177" s="535"/>
      <c r="O177" s="535"/>
      <c r="P177" s="535"/>
      <c r="Q177" s="535"/>
      <c r="R177" s="535"/>
      <c r="S177" s="535"/>
      <c r="T177" s="535"/>
      <c r="U177" s="535"/>
      <c r="V177" s="535"/>
      <c r="W177" s="535"/>
      <c r="X177" s="535"/>
    </row>
    <row r="178" spans="1:24" ht="33" customHeight="1">
      <c r="A178" s="1022" t="s">
        <v>775</v>
      </c>
      <c r="B178" s="1030" t="s">
        <v>623</v>
      </c>
      <c r="C178" s="1031"/>
      <c r="D178" s="1031"/>
      <c r="E178" s="1032"/>
      <c r="F178" s="528"/>
      <c r="G178" s="616"/>
      <c r="H178" s="527"/>
      <c r="I178" s="528"/>
    </row>
    <row r="179" spans="1:24" ht="39" customHeight="1">
      <c r="A179" s="1023"/>
      <c r="B179" s="1012" t="s">
        <v>624</v>
      </c>
      <c r="C179" s="1013"/>
      <c r="D179" s="1013"/>
      <c r="E179" s="1014"/>
      <c r="F179" s="697" t="s">
        <v>753</v>
      </c>
      <c r="G179" s="697" t="s">
        <v>753</v>
      </c>
      <c r="H179" s="618"/>
      <c r="I179" s="697" t="s">
        <v>753</v>
      </c>
    </row>
    <row r="180" spans="1:24" ht="16.5" customHeight="1">
      <c r="A180" s="99"/>
      <c r="B180" s="669"/>
      <c r="C180" s="669"/>
      <c r="D180" s="669"/>
      <c r="E180" s="669"/>
      <c r="F180" s="669"/>
      <c r="G180" s="669"/>
      <c r="H180" s="669"/>
      <c r="I180" s="669"/>
    </row>
    <row r="181" spans="1:24" ht="53.25" customHeight="1">
      <c r="A181" s="683">
        <v>5</v>
      </c>
      <c r="B181" s="1019" t="s">
        <v>769</v>
      </c>
      <c r="C181" s="1019"/>
      <c r="D181" s="1019"/>
      <c r="E181" s="1019"/>
      <c r="F181" s="1019"/>
      <c r="G181" s="1019"/>
      <c r="H181" s="1019"/>
      <c r="I181" s="672"/>
    </row>
    <row r="182" spans="1:24" ht="9" customHeight="1">
      <c r="A182" s="709"/>
      <c r="B182" s="1015"/>
      <c r="C182" s="1015"/>
      <c r="D182" s="1015"/>
      <c r="E182" s="1015"/>
      <c r="F182" s="1015"/>
      <c r="G182" s="1015"/>
      <c r="H182" s="1015"/>
      <c r="I182" s="1015"/>
    </row>
    <row r="183" spans="1:24" ht="61.5" customHeight="1">
      <c r="A183" s="683">
        <v>6</v>
      </c>
      <c r="B183" s="1019" t="s">
        <v>770</v>
      </c>
      <c r="C183" s="1019"/>
      <c r="D183" s="1019"/>
      <c r="E183" s="1019"/>
      <c r="F183" s="1019"/>
      <c r="G183" s="1019"/>
      <c r="H183" s="1019"/>
      <c r="I183" s="672"/>
    </row>
    <row r="184" spans="1:24" ht="15.75" customHeight="1">
      <c r="A184" s="1016"/>
      <c r="B184" s="1017"/>
      <c r="C184" s="1017"/>
      <c r="D184" s="1017"/>
      <c r="E184" s="1017"/>
      <c r="F184" s="1017"/>
      <c r="G184" s="1017"/>
      <c r="H184" s="1017"/>
      <c r="I184" s="1018"/>
    </row>
    <row r="185" spans="1:24" ht="72" customHeight="1">
      <c r="A185" s="683">
        <v>7</v>
      </c>
      <c r="B185" s="1019" t="s">
        <v>771</v>
      </c>
      <c r="C185" s="1019"/>
      <c r="D185" s="1019"/>
      <c r="E185" s="1019"/>
      <c r="F185" s="1019"/>
      <c r="G185" s="1019"/>
      <c r="H185" s="1019"/>
      <c r="I185" s="672"/>
    </row>
    <row r="186" spans="1:24" ht="45.75" customHeight="1">
      <c r="A186" s="689">
        <v>8</v>
      </c>
      <c r="B186" s="1013" t="s">
        <v>625</v>
      </c>
      <c r="C186" s="1013"/>
      <c r="D186" s="1013"/>
      <c r="E186" s="1014"/>
      <c r="F186" s="620"/>
      <c r="G186" s="720"/>
      <c r="H186" s="721"/>
      <c r="I186" s="620"/>
    </row>
    <row r="187" spans="1:24" ht="12.75" customHeight="1">
      <c r="A187" s="537"/>
      <c r="B187" s="406"/>
      <c r="C187" s="406"/>
      <c r="D187" s="406"/>
      <c r="E187" s="406"/>
      <c r="F187" s="406"/>
      <c r="G187" s="406"/>
      <c r="H187" s="406"/>
      <c r="I187" s="489"/>
      <c r="M187" s="712"/>
    </row>
    <row r="188" spans="1:24" s="409" customFormat="1" ht="24" customHeight="1">
      <c r="A188" s="717">
        <v>3</v>
      </c>
      <c r="B188" s="999" t="s">
        <v>776</v>
      </c>
      <c r="C188" s="999"/>
      <c r="D188" s="999"/>
      <c r="E188" s="999"/>
      <c r="F188" s="999"/>
      <c r="G188" s="999"/>
      <c r="H188" s="999"/>
      <c r="I188" s="999"/>
      <c r="M188" s="723"/>
    </row>
    <row r="189" spans="1:24" ht="24" customHeight="1">
      <c r="A189" s="709" t="s">
        <v>416</v>
      </c>
      <c r="B189" s="1000" t="s">
        <v>777</v>
      </c>
      <c r="C189" s="1000"/>
      <c r="D189" s="1000"/>
      <c r="E189" s="1000"/>
      <c r="F189" s="1000"/>
      <c r="G189" s="1000"/>
      <c r="H189" s="1000"/>
      <c r="I189" s="1000"/>
      <c r="M189" s="722"/>
    </row>
    <row r="190" spans="1:24" ht="73.5" customHeight="1">
      <c r="A190" s="709" t="s">
        <v>778</v>
      </c>
      <c r="B190" s="1001" t="s">
        <v>781</v>
      </c>
      <c r="C190" s="1001"/>
      <c r="D190" s="1001"/>
      <c r="E190" s="1001"/>
      <c r="F190" s="1001"/>
      <c r="G190" s="1001"/>
      <c r="H190" s="1001"/>
      <c r="I190" s="1001"/>
      <c r="M190" s="405"/>
    </row>
    <row r="191" spans="1:24" ht="30.75" customHeight="1">
      <c r="A191" s="709" t="s">
        <v>779</v>
      </c>
      <c r="B191" s="1002" t="s">
        <v>782</v>
      </c>
      <c r="C191" s="1002"/>
      <c r="D191" s="1002"/>
      <c r="E191" s="1002"/>
      <c r="F191" s="1002"/>
      <c r="G191" s="1002"/>
      <c r="H191" s="1002"/>
      <c r="I191" s="1002"/>
      <c r="M191" s="405"/>
    </row>
    <row r="192" spans="1:24" ht="230.25" customHeight="1">
      <c r="A192" s="709"/>
      <c r="B192" s="1003" t="s">
        <v>787</v>
      </c>
      <c r="C192" s="1003"/>
      <c r="D192" s="1003"/>
      <c r="E192" s="1003"/>
      <c r="F192" s="1003"/>
      <c r="G192" s="1003"/>
      <c r="H192" s="1003"/>
      <c r="I192" s="1003"/>
      <c r="M192" s="405"/>
    </row>
    <row r="193" spans="1:13" ht="10.5" customHeight="1">
      <c r="A193" s="709"/>
      <c r="B193" s="718"/>
      <c r="C193" s="718"/>
      <c r="D193" s="718"/>
      <c r="E193" s="718"/>
      <c r="F193" s="718"/>
      <c r="G193" s="718"/>
      <c r="H193" s="718"/>
      <c r="I193" s="718"/>
      <c r="M193" s="405"/>
    </row>
    <row r="194" spans="1:13" ht="66.75" customHeight="1">
      <c r="A194" s="709"/>
      <c r="B194" s="1004" t="s">
        <v>788</v>
      </c>
      <c r="C194" s="1005"/>
      <c r="D194" s="1005"/>
      <c r="E194" s="1005"/>
      <c r="F194" s="1005"/>
      <c r="G194" s="1005"/>
      <c r="H194" s="1005"/>
      <c r="I194" s="1005"/>
      <c r="M194" s="405"/>
    </row>
    <row r="195" spans="1:13" ht="12" customHeight="1">
      <c r="A195" s="709"/>
      <c r="B195" s="1006"/>
      <c r="C195" s="1006"/>
      <c r="D195" s="1006"/>
      <c r="E195" s="1006"/>
      <c r="F195" s="1006"/>
      <c r="G195" s="1006"/>
      <c r="H195" s="1006"/>
      <c r="I195" s="1006"/>
      <c r="M195" s="405"/>
    </row>
    <row r="196" spans="1:13" ht="44.25" customHeight="1">
      <c r="A196" s="683"/>
      <c r="B196" s="1007" t="s">
        <v>780</v>
      </c>
      <c r="C196" s="1008"/>
      <c r="D196" s="1008"/>
      <c r="E196" s="1008"/>
      <c r="F196" s="1008"/>
      <c r="G196" s="1008"/>
      <c r="H196" s="1008"/>
      <c r="I196" s="1009"/>
      <c r="M196" s="405"/>
    </row>
    <row r="197" spans="1:13" ht="23.25" customHeight="1">
      <c r="A197" s="683"/>
      <c r="B197" s="675"/>
      <c r="C197" s="676"/>
      <c r="D197" s="676"/>
      <c r="E197" s="676"/>
      <c r="F197" s="676"/>
      <c r="G197" s="676"/>
      <c r="H197" s="676"/>
      <c r="I197" s="676"/>
      <c r="M197" s="405"/>
    </row>
    <row r="198" spans="1:13" ht="20.25" customHeight="1">
      <c r="A198" s="711">
        <v>4</v>
      </c>
      <c r="B198" s="1010" t="s">
        <v>627</v>
      </c>
      <c r="C198" s="1011"/>
      <c r="D198" s="1011"/>
      <c r="E198" s="1011"/>
      <c r="F198" s="1011"/>
      <c r="G198" s="1011"/>
      <c r="H198" s="1011"/>
      <c r="I198" s="713"/>
      <c r="M198" s="405" t="str">
        <f>M21</f>
        <v>2 or more</v>
      </c>
    </row>
    <row r="199" spans="1:13" ht="29.25" customHeight="1">
      <c r="A199" s="710">
        <v>4.0999999999999996</v>
      </c>
      <c r="B199" s="1141" t="s">
        <v>596</v>
      </c>
      <c r="C199" s="1142"/>
      <c r="D199" s="1142"/>
      <c r="E199" s="1143"/>
      <c r="F199" s="1144"/>
      <c r="G199" s="1144"/>
      <c r="H199" s="1145"/>
      <c r="I199" s="489"/>
    </row>
    <row r="200" spans="1:13" ht="25.5" customHeight="1">
      <c r="A200" s="710" t="s">
        <v>628</v>
      </c>
      <c r="B200" s="983" t="s">
        <v>629</v>
      </c>
      <c r="C200" s="973"/>
      <c r="D200" s="973"/>
      <c r="E200" s="973"/>
      <c r="F200" s="973"/>
      <c r="G200" s="973"/>
      <c r="H200" s="973"/>
      <c r="I200" s="489"/>
    </row>
    <row r="201" spans="1:13" ht="39.75" customHeight="1">
      <c r="A201" s="540"/>
      <c r="B201" s="541"/>
      <c r="C201" s="541"/>
      <c r="D201" s="498" t="s">
        <v>683</v>
      </c>
      <c r="E201" s="668"/>
      <c r="F201" s="962" t="s">
        <v>632</v>
      </c>
      <c r="G201" s="963"/>
      <c r="H201" s="964"/>
      <c r="I201" s="489"/>
    </row>
    <row r="202" spans="1:13" ht="17.25" customHeight="1">
      <c r="A202" s="542" t="s">
        <v>634</v>
      </c>
      <c r="B202" s="1146" t="s">
        <v>635</v>
      </c>
      <c r="C202" s="1146"/>
      <c r="D202" s="543"/>
      <c r="E202" s="603"/>
      <c r="F202" s="990"/>
      <c r="G202" s="991"/>
      <c r="H202" s="992"/>
      <c r="I202" s="489"/>
    </row>
    <row r="203" spans="1:13" ht="37.5" customHeight="1">
      <c r="A203" s="542"/>
      <c r="B203" s="993" t="s">
        <v>697</v>
      </c>
      <c r="C203" s="994"/>
      <c r="D203" s="995"/>
      <c r="E203" s="544"/>
      <c r="F203" s="959"/>
      <c r="G203" s="960"/>
      <c r="H203" s="961"/>
      <c r="I203" s="489"/>
    </row>
    <row r="204" spans="1:13" ht="15.75" hidden="1" customHeight="1">
      <c r="A204" s="547">
        <v>1</v>
      </c>
      <c r="B204" s="1139" t="s">
        <v>636</v>
      </c>
      <c r="C204" s="1147"/>
      <c r="D204" s="549"/>
      <c r="E204" s="602"/>
      <c r="F204" s="959"/>
      <c r="G204" s="960"/>
      <c r="H204" s="961"/>
      <c r="I204" s="489"/>
    </row>
    <row r="205" spans="1:13" ht="25.5" customHeight="1">
      <c r="A205" s="542">
        <v>1</v>
      </c>
      <c r="B205" s="959"/>
      <c r="C205" s="961"/>
      <c r="D205" s="604"/>
      <c r="E205" s="605"/>
      <c r="F205" s="959"/>
      <c r="G205" s="960"/>
      <c r="H205" s="961"/>
    </row>
    <row r="206" spans="1:13" ht="29.25" customHeight="1">
      <c r="A206" s="542">
        <v>2</v>
      </c>
      <c r="B206" s="959"/>
      <c r="C206" s="961"/>
      <c r="D206" s="604"/>
      <c r="E206" s="605"/>
      <c r="F206" s="959"/>
      <c r="G206" s="960"/>
      <c r="H206" s="961"/>
      <c r="I206" s="489"/>
    </row>
    <row r="207" spans="1:13" ht="28.5" customHeight="1">
      <c r="A207" s="542">
        <v>3</v>
      </c>
      <c r="B207" s="959"/>
      <c r="C207" s="961"/>
      <c r="D207" s="604"/>
      <c r="E207" s="605"/>
      <c r="F207" s="959"/>
      <c r="G207" s="960"/>
      <c r="H207" s="961"/>
      <c r="I207" s="489"/>
    </row>
    <row r="208" spans="1:13" ht="32.25" customHeight="1">
      <c r="A208" s="542">
        <v>4</v>
      </c>
      <c r="B208" s="959"/>
      <c r="C208" s="961"/>
      <c r="D208" s="604"/>
      <c r="E208" s="605"/>
      <c r="F208" s="959"/>
      <c r="G208" s="960"/>
      <c r="H208" s="961"/>
      <c r="I208" s="489"/>
    </row>
    <row r="209" spans="1:9" ht="35.25" customHeight="1">
      <c r="A209" s="542">
        <v>5</v>
      </c>
      <c r="B209" s="959"/>
      <c r="C209" s="961"/>
      <c r="D209" s="604"/>
      <c r="E209" s="605"/>
      <c r="F209" s="959"/>
      <c r="G209" s="960"/>
      <c r="H209" s="961"/>
      <c r="I209" s="489"/>
    </row>
    <row r="210" spans="1:9" ht="29.25" customHeight="1">
      <c r="A210" s="500"/>
      <c r="B210" s="538"/>
      <c r="C210" s="539"/>
      <c r="D210" s="539"/>
      <c r="E210" s="539"/>
      <c r="F210" s="539"/>
      <c r="G210" s="539"/>
      <c r="H210" s="539"/>
      <c r="I210" s="489"/>
    </row>
    <row r="211" spans="1:9" ht="20.25" customHeight="1">
      <c r="A211" s="540" t="s">
        <v>586</v>
      </c>
      <c r="B211" s="983" t="s">
        <v>643</v>
      </c>
      <c r="C211" s="973"/>
      <c r="D211" s="973"/>
      <c r="E211" s="973"/>
      <c r="F211" s="973"/>
      <c r="G211" s="973"/>
      <c r="H211" s="973"/>
      <c r="I211" s="489"/>
    </row>
    <row r="212" spans="1:9" ht="47.25" customHeight="1">
      <c r="A212" s="540"/>
      <c r="B212" s="558"/>
      <c r="C212" s="541"/>
      <c r="D212" s="498" t="s">
        <v>684</v>
      </c>
      <c r="E212" s="668"/>
      <c r="F212" s="962" t="s">
        <v>632</v>
      </c>
      <c r="G212" s="963"/>
      <c r="H212" s="964"/>
      <c r="I212" s="489"/>
    </row>
    <row r="213" spans="1:9" ht="17.25" customHeight="1">
      <c r="A213" s="542" t="s">
        <v>634</v>
      </c>
      <c r="B213" s="989" t="s">
        <v>635</v>
      </c>
      <c r="C213" s="978"/>
      <c r="D213" s="559"/>
      <c r="E213" s="603"/>
      <c r="F213" s="990"/>
      <c r="G213" s="991"/>
      <c r="H213" s="992"/>
      <c r="I213" s="489"/>
    </row>
    <row r="214" spans="1:9" ht="34.5" customHeight="1">
      <c r="A214" s="542"/>
      <c r="B214" s="993" t="s">
        <v>697</v>
      </c>
      <c r="C214" s="994"/>
      <c r="D214" s="995"/>
      <c r="E214" s="544"/>
      <c r="F214" s="996"/>
      <c r="G214" s="997"/>
      <c r="H214" s="998"/>
      <c r="I214" s="489"/>
    </row>
    <row r="215" spans="1:9" ht="30" customHeight="1">
      <c r="A215" s="547">
        <v>1</v>
      </c>
      <c r="B215" s="959"/>
      <c r="C215" s="961"/>
      <c r="D215" s="549"/>
      <c r="E215" s="605"/>
      <c r="F215" s="959"/>
      <c r="G215" s="960"/>
      <c r="H215" s="961"/>
      <c r="I215" s="489"/>
    </row>
    <row r="216" spans="1:9" ht="28.5" customHeight="1">
      <c r="A216" s="542">
        <v>2</v>
      </c>
      <c r="B216" s="959"/>
      <c r="C216" s="961"/>
      <c r="D216" s="549"/>
      <c r="E216" s="605"/>
      <c r="F216" s="959"/>
      <c r="G216" s="960"/>
      <c r="H216" s="961"/>
    </row>
    <row r="217" spans="1:9" ht="27.75" customHeight="1">
      <c r="A217" s="542">
        <v>3</v>
      </c>
      <c r="B217" s="959"/>
      <c r="C217" s="961"/>
      <c r="D217" s="549"/>
      <c r="E217" s="605"/>
      <c r="F217" s="959"/>
      <c r="G217" s="960"/>
      <c r="H217" s="961"/>
      <c r="I217" s="489"/>
    </row>
    <row r="218" spans="1:9" ht="30" customHeight="1">
      <c r="A218" s="542">
        <v>4</v>
      </c>
      <c r="B218" s="959"/>
      <c r="C218" s="961"/>
      <c r="D218" s="549"/>
      <c r="E218" s="605"/>
      <c r="F218" s="959"/>
      <c r="G218" s="960"/>
      <c r="H218" s="961"/>
      <c r="I218" s="489"/>
    </row>
    <row r="219" spans="1:9" ht="30.75" customHeight="1">
      <c r="A219" s="542">
        <v>5</v>
      </c>
      <c r="B219" s="959"/>
      <c r="C219" s="961"/>
      <c r="D219" s="549"/>
      <c r="E219" s="605"/>
      <c r="F219" s="959"/>
      <c r="G219" s="960"/>
      <c r="H219" s="961"/>
      <c r="I219" s="489"/>
    </row>
    <row r="220" spans="1:9" ht="51" customHeight="1">
      <c r="A220" s="542"/>
      <c r="B220" s="965" t="s">
        <v>645</v>
      </c>
      <c r="C220" s="966"/>
      <c r="D220" s="549"/>
      <c r="E220" s="624"/>
      <c r="F220" s="605"/>
      <c r="G220" s="605"/>
      <c r="H220" s="606"/>
      <c r="I220" s="489"/>
    </row>
    <row r="221" spans="1:9" ht="16.5" customHeight="1">
      <c r="A221" s="560"/>
      <c r="B221" s="561"/>
      <c r="C221" s="561"/>
      <c r="D221" s="532"/>
      <c r="E221" s="532"/>
      <c r="F221" s="532"/>
      <c r="G221" s="532"/>
      <c r="H221" s="532"/>
      <c r="I221" s="489"/>
    </row>
    <row r="222" spans="1:9" ht="16.5" customHeight="1">
      <c r="A222" s="540" t="s">
        <v>646</v>
      </c>
      <c r="B222" s="967" t="s">
        <v>647</v>
      </c>
      <c r="C222" s="968"/>
      <c r="D222" s="562"/>
      <c r="E222" s="969"/>
      <c r="F222" s="970"/>
      <c r="G222" s="971"/>
      <c r="H222" s="972"/>
      <c r="I222" s="489"/>
    </row>
    <row r="223" spans="1:9" ht="34.5" customHeight="1">
      <c r="A223" s="540"/>
      <c r="B223" s="973"/>
      <c r="C223" s="967"/>
      <c r="D223" s="563" t="s">
        <v>685</v>
      </c>
      <c r="E223" s="974" t="s">
        <v>632</v>
      </c>
      <c r="F223" s="975"/>
      <c r="G223" s="975"/>
      <c r="H223" s="976"/>
      <c r="I223" s="489"/>
    </row>
    <row r="224" spans="1:9" ht="56.25" customHeight="1">
      <c r="A224" s="542"/>
      <c r="B224" s="957" t="s">
        <v>649</v>
      </c>
      <c r="C224" s="958"/>
      <c r="D224" s="549"/>
      <c r="E224" s="959"/>
      <c r="F224" s="960"/>
      <c r="G224" s="960"/>
      <c r="H224" s="961"/>
    </row>
    <row r="225" spans="1:9" ht="15.75" customHeight="1">
      <c r="A225" s="542"/>
      <c r="B225" s="977" t="s">
        <v>650</v>
      </c>
      <c r="C225" s="978"/>
      <c r="D225" s="559"/>
      <c r="E225" s="979"/>
      <c r="F225" s="980"/>
      <c r="G225" s="981"/>
      <c r="H225" s="982"/>
      <c r="I225" s="489"/>
    </row>
    <row r="226" spans="1:9" ht="79.5" customHeight="1">
      <c r="A226" s="625"/>
      <c r="B226" s="957" t="s">
        <v>651</v>
      </c>
      <c r="C226" s="958"/>
      <c r="D226" s="549"/>
      <c r="E226" s="959"/>
      <c r="F226" s="960"/>
      <c r="G226" s="960"/>
      <c r="H226" s="961"/>
      <c r="I226" s="489"/>
    </row>
    <row r="227" spans="1:9" ht="14.25" customHeight="1">
      <c r="A227" s="627"/>
      <c r="B227" s="677"/>
      <c r="C227" s="677"/>
      <c r="D227" s="677"/>
      <c r="G227" s="677"/>
    </row>
    <row r="228" spans="1:9" ht="23.25" customHeight="1">
      <c r="A228" s="711">
        <v>5</v>
      </c>
      <c r="B228" s="1010" t="s">
        <v>783</v>
      </c>
      <c r="C228" s="1011"/>
      <c r="D228" s="1011"/>
      <c r="E228" s="1011"/>
      <c r="F228" s="1011"/>
      <c r="G228" s="1011"/>
      <c r="H228" s="1011"/>
      <c r="I228" s="714"/>
    </row>
    <row r="229" spans="1:9" ht="32.25" customHeight="1">
      <c r="A229" s="710">
        <v>5.0999999999999996</v>
      </c>
      <c r="B229" s="1141" t="s">
        <v>596</v>
      </c>
      <c r="C229" s="1142"/>
      <c r="D229" s="1142"/>
      <c r="E229" s="1143"/>
      <c r="F229" s="1144"/>
      <c r="G229" s="1144"/>
      <c r="H229" s="1145"/>
    </row>
    <row r="230" spans="1:9" ht="23.25" customHeight="1">
      <c r="A230" s="710" t="s">
        <v>628</v>
      </c>
      <c r="B230" s="983" t="s">
        <v>629</v>
      </c>
      <c r="C230" s="973"/>
      <c r="D230" s="973"/>
      <c r="E230" s="973"/>
      <c r="F230" s="973"/>
      <c r="G230" s="973"/>
      <c r="H230" s="973"/>
    </row>
    <row r="231" spans="1:9" ht="14.25" customHeight="1">
      <c r="A231" s="540"/>
      <c r="B231" s="541"/>
      <c r="C231" s="541"/>
      <c r="D231" s="674"/>
      <c r="E231" s="984"/>
      <c r="F231" s="986" t="s">
        <v>632</v>
      </c>
      <c r="G231" s="987"/>
      <c r="H231" s="988"/>
    </row>
    <row r="232" spans="1:9" ht="47.25" customHeight="1">
      <c r="A232" s="540"/>
      <c r="B232" s="541"/>
      <c r="C232" s="541"/>
      <c r="D232" s="674" t="s">
        <v>683</v>
      </c>
      <c r="E232" s="985"/>
      <c r="F232" s="962"/>
      <c r="G232" s="963"/>
      <c r="H232" s="964"/>
    </row>
    <row r="233" spans="1:9" ht="23.25" customHeight="1">
      <c r="A233" s="542" t="s">
        <v>634</v>
      </c>
      <c r="B233" s="1146" t="s">
        <v>635</v>
      </c>
      <c r="C233" s="1146"/>
      <c r="D233" s="543"/>
      <c r="E233" s="603"/>
      <c r="F233" s="990"/>
      <c r="G233" s="991"/>
      <c r="H233" s="992"/>
    </row>
    <row r="234" spans="1:9" ht="42.75" customHeight="1">
      <c r="A234" s="542"/>
      <c r="B234" s="993" t="s">
        <v>697</v>
      </c>
      <c r="C234" s="994"/>
      <c r="D234" s="995"/>
      <c r="E234" s="544"/>
      <c r="F234" s="959"/>
      <c r="G234" s="960"/>
      <c r="H234" s="961"/>
    </row>
    <row r="235" spans="1:9" ht="27" hidden="1" customHeight="1">
      <c r="A235" s="547">
        <v>1</v>
      </c>
      <c r="B235" s="1139" t="s">
        <v>636</v>
      </c>
      <c r="C235" s="1147"/>
      <c r="D235" s="661"/>
      <c r="E235" s="602"/>
      <c r="F235" s="959"/>
      <c r="G235" s="960"/>
      <c r="H235" s="961"/>
    </row>
    <row r="236" spans="1:9" ht="24" customHeight="1">
      <c r="A236" s="542">
        <v>1</v>
      </c>
      <c r="B236" s="959"/>
      <c r="C236" s="961"/>
      <c r="D236" s="661"/>
      <c r="E236" s="666"/>
      <c r="F236" s="959"/>
      <c r="G236" s="960"/>
      <c r="H236" s="961"/>
    </row>
    <row r="237" spans="1:9" ht="26.25" customHeight="1">
      <c r="A237" s="542">
        <v>2</v>
      </c>
      <c r="B237" s="959"/>
      <c r="C237" s="961"/>
      <c r="D237" s="661"/>
      <c r="E237" s="666"/>
      <c r="F237" s="959"/>
      <c r="G237" s="960"/>
      <c r="H237" s="961"/>
    </row>
    <row r="238" spans="1:9" ht="23.25" customHeight="1">
      <c r="A238" s="542">
        <v>3</v>
      </c>
      <c r="B238" s="959"/>
      <c r="C238" s="961"/>
      <c r="D238" s="661"/>
      <c r="E238" s="666"/>
      <c r="F238" s="959"/>
      <c r="G238" s="960"/>
      <c r="H238" s="961"/>
    </row>
    <row r="239" spans="1:9" ht="22.5" customHeight="1">
      <c r="A239" s="542">
        <v>4</v>
      </c>
      <c r="B239" s="959"/>
      <c r="C239" s="961"/>
      <c r="D239" s="661"/>
      <c r="E239" s="666"/>
      <c r="F239" s="959"/>
      <c r="G239" s="960"/>
      <c r="H239" s="961"/>
    </row>
    <row r="240" spans="1:9" ht="26.25" customHeight="1">
      <c r="A240" s="542">
        <v>5</v>
      </c>
      <c r="B240" s="959"/>
      <c r="C240" s="961"/>
      <c r="D240" s="661"/>
      <c r="E240" s="666"/>
      <c r="F240" s="959"/>
      <c r="G240" s="960"/>
      <c r="H240" s="961"/>
    </row>
    <row r="241" spans="1:8" ht="14.25" customHeight="1">
      <c r="A241" s="500"/>
      <c r="B241" s="665"/>
      <c r="C241" s="666"/>
      <c r="D241" s="666"/>
      <c r="E241" s="666"/>
      <c r="F241" s="666"/>
      <c r="G241" s="666"/>
      <c r="H241" s="666"/>
    </row>
    <row r="242" spans="1:8" ht="21.75" customHeight="1">
      <c r="A242" s="540" t="s">
        <v>586</v>
      </c>
      <c r="B242" s="983" t="s">
        <v>643</v>
      </c>
      <c r="C242" s="973"/>
      <c r="D242" s="973"/>
      <c r="E242" s="973"/>
      <c r="F242" s="973"/>
      <c r="G242" s="973"/>
      <c r="H242" s="973"/>
    </row>
    <row r="243" spans="1:8" ht="21.75" customHeight="1">
      <c r="A243" s="540"/>
      <c r="B243" s="558"/>
      <c r="C243" s="541"/>
      <c r="D243" s="674"/>
      <c r="E243" s="984"/>
      <c r="F243" s="986" t="s">
        <v>632</v>
      </c>
      <c r="G243" s="987"/>
      <c r="H243" s="988"/>
    </row>
    <row r="244" spans="1:8" ht="43.5" customHeight="1">
      <c r="A244" s="540"/>
      <c r="B244" s="558"/>
      <c r="C244" s="541"/>
      <c r="D244" s="674" t="s">
        <v>684</v>
      </c>
      <c r="E244" s="985"/>
      <c r="F244" s="962"/>
      <c r="G244" s="963"/>
      <c r="H244" s="964"/>
    </row>
    <row r="245" spans="1:8" ht="23.25" customHeight="1">
      <c r="A245" s="542" t="s">
        <v>634</v>
      </c>
      <c r="B245" s="989" t="s">
        <v>635</v>
      </c>
      <c r="C245" s="978"/>
      <c r="D245" s="663"/>
      <c r="E245" s="603"/>
      <c r="F245" s="990"/>
      <c r="G245" s="991"/>
      <c r="H245" s="992"/>
    </row>
    <row r="246" spans="1:8" ht="44.25" customHeight="1">
      <c r="A246" s="542"/>
      <c r="B246" s="993" t="s">
        <v>697</v>
      </c>
      <c r="C246" s="994"/>
      <c r="D246" s="995"/>
      <c r="E246" s="544"/>
      <c r="F246" s="996"/>
      <c r="G246" s="997"/>
      <c r="H246" s="998"/>
    </row>
    <row r="247" spans="1:8" ht="23.25" customHeight="1">
      <c r="A247" s="547">
        <v>1</v>
      </c>
      <c r="B247" s="959"/>
      <c r="C247" s="961"/>
      <c r="D247" s="661"/>
      <c r="E247" s="666"/>
      <c r="F247" s="959"/>
      <c r="G247" s="960"/>
      <c r="H247" s="961"/>
    </row>
    <row r="248" spans="1:8" ht="30" customHeight="1">
      <c r="A248" s="542">
        <v>2</v>
      </c>
      <c r="B248" s="959"/>
      <c r="C248" s="961"/>
      <c r="D248" s="661"/>
      <c r="E248" s="666"/>
      <c r="F248" s="959"/>
      <c r="G248" s="960"/>
      <c r="H248" s="961"/>
    </row>
    <row r="249" spans="1:8" ht="27.75" customHeight="1">
      <c r="A249" s="542">
        <v>3</v>
      </c>
      <c r="B249" s="959"/>
      <c r="C249" s="961"/>
      <c r="D249" s="661"/>
      <c r="E249" s="666"/>
      <c r="F249" s="959"/>
      <c r="G249" s="960"/>
      <c r="H249" s="961"/>
    </row>
    <row r="250" spans="1:8" ht="27" customHeight="1">
      <c r="A250" s="542">
        <v>4</v>
      </c>
      <c r="B250" s="959"/>
      <c r="C250" s="961"/>
      <c r="D250" s="661"/>
      <c r="E250" s="666"/>
      <c r="F250" s="959"/>
      <c r="G250" s="960"/>
      <c r="H250" s="961"/>
    </row>
    <row r="251" spans="1:8" ht="27.75" customHeight="1">
      <c r="A251" s="542">
        <v>5</v>
      </c>
      <c r="B251" s="959"/>
      <c r="C251" s="961"/>
      <c r="D251" s="661"/>
      <c r="E251" s="666"/>
      <c r="F251" s="959"/>
      <c r="G251" s="960"/>
      <c r="H251" s="961"/>
    </row>
    <row r="252" spans="1:8" ht="47.25" customHeight="1">
      <c r="A252" s="542"/>
      <c r="B252" s="965" t="s">
        <v>645</v>
      </c>
      <c r="C252" s="966"/>
      <c r="D252" s="661"/>
      <c r="E252" s="624"/>
      <c r="F252" s="666"/>
      <c r="G252" s="666"/>
      <c r="H252" s="667"/>
    </row>
    <row r="253" spans="1:8" ht="14.25" customHeight="1">
      <c r="A253" s="560"/>
      <c r="B253" s="561"/>
      <c r="C253" s="561"/>
      <c r="D253" s="532"/>
      <c r="E253" s="532"/>
      <c r="F253" s="532"/>
      <c r="G253" s="532"/>
      <c r="H253" s="532"/>
    </row>
    <row r="254" spans="1:8" ht="14.25" customHeight="1">
      <c r="A254" s="540" t="s">
        <v>646</v>
      </c>
      <c r="B254" s="967" t="s">
        <v>647</v>
      </c>
      <c r="C254" s="968"/>
      <c r="D254" s="664"/>
      <c r="E254" s="969"/>
      <c r="F254" s="970"/>
      <c r="G254" s="971"/>
      <c r="H254" s="972"/>
    </row>
    <row r="255" spans="1:8" ht="39.75" customHeight="1">
      <c r="A255" s="540"/>
      <c r="B255" s="973"/>
      <c r="C255" s="967"/>
      <c r="D255" s="662" t="s">
        <v>685</v>
      </c>
      <c r="E255" s="974" t="s">
        <v>632</v>
      </c>
      <c r="F255" s="975"/>
      <c r="G255" s="975"/>
      <c r="H255" s="976"/>
    </row>
    <row r="256" spans="1:8" ht="59.25" customHeight="1">
      <c r="A256" s="542"/>
      <c r="B256" s="957" t="s">
        <v>649</v>
      </c>
      <c r="C256" s="958"/>
      <c r="D256" s="661"/>
      <c r="E256" s="959"/>
      <c r="F256" s="960"/>
      <c r="G256" s="960"/>
      <c r="H256" s="961"/>
    </row>
    <row r="257" spans="1:9" ht="21" customHeight="1">
      <c r="A257" s="542"/>
      <c r="B257" s="977" t="s">
        <v>650</v>
      </c>
      <c r="C257" s="978"/>
      <c r="D257" s="663"/>
      <c r="E257" s="979"/>
      <c r="F257" s="980"/>
      <c r="G257" s="981"/>
      <c r="H257" s="982"/>
    </row>
    <row r="258" spans="1:9" ht="57" customHeight="1">
      <c r="A258" s="625"/>
      <c r="B258" s="957" t="s">
        <v>651</v>
      </c>
      <c r="C258" s="958"/>
      <c r="D258" s="661"/>
      <c r="E258" s="959"/>
      <c r="F258" s="960"/>
      <c r="G258" s="960"/>
      <c r="H258" s="961"/>
    </row>
    <row r="259" spans="1:9" ht="14.25" customHeight="1">
      <c r="A259" s="627"/>
      <c r="B259" s="483"/>
      <c r="C259" s="483"/>
      <c r="D259" s="483"/>
      <c r="G259" s="483"/>
    </row>
    <row r="260" spans="1:9" ht="19.5" hidden="1" customHeight="1">
      <c r="A260" s="626"/>
      <c r="B260" s="973" t="e">
        <f>IF(AND(#REF!=2,M198=1),"Name of Other Partner of JV",IF(AND(#REF!=2,M198="2 or more"),"Name of Other Partner-1 of JV",""))</f>
        <v>#REF!</v>
      </c>
      <c r="C260" s="973"/>
      <c r="D260" s="973"/>
      <c r="E260" s="1135" t="e">
        <f>'[11]Name of Bidder'!C18</f>
        <v>#REF!</v>
      </c>
      <c r="F260" s="1136"/>
      <c r="G260" s="1136"/>
      <c r="H260" s="1137"/>
      <c r="I260" s="489"/>
    </row>
    <row r="261" spans="1:9" ht="29.25" hidden="1" customHeight="1">
      <c r="A261" s="500" t="s">
        <v>628</v>
      </c>
      <c r="B261" s="983" t="s">
        <v>629</v>
      </c>
      <c r="C261" s="973"/>
      <c r="D261" s="973"/>
      <c r="E261" s="973"/>
      <c r="F261" s="973"/>
      <c r="G261" s="973"/>
      <c r="H261" s="973"/>
      <c r="I261" s="489"/>
    </row>
    <row r="262" spans="1:9" ht="19.5" hidden="1" customHeight="1">
      <c r="A262" s="540"/>
      <c r="B262" s="558"/>
      <c r="C262" s="564"/>
      <c r="D262" s="565"/>
      <c r="E262" s="986" t="s">
        <v>630</v>
      </c>
      <c r="F262" s="988" t="s">
        <v>631</v>
      </c>
      <c r="G262" s="986" t="s">
        <v>632</v>
      </c>
      <c r="H262" s="988"/>
      <c r="I262" s="489"/>
    </row>
    <row r="263" spans="1:9" ht="47.25" hidden="1" customHeight="1">
      <c r="A263" s="540"/>
      <c r="B263" s="558"/>
      <c r="C263" s="564"/>
      <c r="D263" s="499" t="s">
        <v>633</v>
      </c>
      <c r="E263" s="1130"/>
      <c r="F263" s="1131"/>
      <c r="G263" s="1130"/>
      <c r="H263" s="1131"/>
      <c r="I263" s="489"/>
    </row>
    <row r="264" spans="1:9" ht="17.25" hidden="1" customHeight="1">
      <c r="A264" s="542" t="s">
        <v>634</v>
      </c>
      <c r="B264" s="993" t="s">
        <v>635</v>
      </c>
      <c r="C264" s="1132"/>
      <c r="D264" s="566"/>
      <c r="E264" s="1116"/>
      <c r="F264" s="1117"/>
      <c r="G264" s="1116"/>
      <c r="H264" s="1117"/>
      <c r="I264" s="489"/>
    </row>
    <row r="265" spans="1:9" ht="17.25" hidden="1" customHeight="1">
      <c r="A265" s="542"/>
      <c r="B265" s="993" t="s">
        <v>652</v>
      </c>
      <c r="C265" s="994"/>
      <c r="D265" s="1132"/>
      <c r="E265" s="544" t="s">
        <v>544</v>
      </c>
      <c r="F265" s="545"/>
      <c r="G265" s="545"/>
      <c r="H265" s="546"/>
      <c r="I265" s="489"/>
    </row>
    <row r="266" spans="1:9" ht="15.75" hidden="1" customHeight="1">
      <c r="A266" s="542">
        <v>1</v>
      </c>
      <c r="B266" s="1139" t="s">
        <v>637</v>
      </c>
      <c r="C266" s="1140"/>
      <c r="D266" s="551"/>
      <c r="E266" s="552"/>
      <c r="F266" s="553"/>
      <c r="G266" s="1124"/>
      <c r="H266" s="1125"/>
      <c r="I266" s="489"/>
    </row>
    <row r="267" spans="1:9" ht="15.75" hidden="1" customHeight="1">
      <c r="A267" s="542">
        <v>2</v>
      </c>
      <c r="B267" s="1139" t="s">
        <v>638</v>
      </c>
      <c r="C267" s="1140"/>
      <c r="D267" s="551"/>
      <c r="E267" s="552"/>
      <c r="F267" s="553"/>
      <c r="G267" s="1124"/>
      <c r="H267" s="1125"/>
    </row>
    <row r="268" spans="1:9" ht="15.75" hidden="1" customHeight="1">
      <c r="A268" s="542">
        <v>3</v>
      </c>
      <c r="B268" s="548" t="s">
        <v>639</v>
      </c>
      <c r="C268" s="550"/>
      <c r="D268" s="551"/>
      <c r="E268" s="552"/>
      <c r="F268" s="553"/>
      <c r="G268" s="1124"/>
      <c r="H268" s="1125"/>
      <c r="I268" s="489"/>
    </row>
    <row r="269" spans="1:9" ht="16.5" hidden="1" customHeight="1">
      <c r="A269" s="542">
        <v>4</v>
      </c>
      <c r="B269" s="548" t="s">
        <v>640</v>
      </c>
      <c r="C269" s="550"/>
      <c r="D269" s="551"/>
      <c r="E269" s="552"/>
      <c r="F269" s="553"/>
      <c r="G269" s="1124"/>
      <c r="H269" s="1125"/>
      <c r="I269" s="489"/>
    </row>
    <row r="270" spans="1:9" hidden="1">
      <c r="A270" s="542">
        <v>5</v>
      </c>
      <c r="B270" s="548" t="s">
        <v>641</v>
      </c>
      <c r="C270" s="550"/>
      <c r="D270" s="551"/>
      <c r="E270" s="552"/>
      <c r="F270" s="553"/>
      <c r="G270" s="1124"/>
      <c r="H270" s="1125"/>
      <c r="I270" s="489"/>
    </row>
    <row r="271" spans="1:9" ht="19.5" hidden="1" customHeight="1">
      <c r="A271" s="542">
        <v>6</v>
      </c>
      <c r="B271" s="548" t="s">
        <v>653</v>
      </c>
      <c r="C271" s="550"/>
      <c r="D271" s="554"/>
      <c r="E271" s="555"/>
      <c r="F271" s="556"/>
      <c r="G271" s="1126"/>
      <c r="H271" s="1127"/>
      <c r="I271" s="489"/>
    </row>
    <row r="272" spans="1:9" ht="32.25" hidden="1" customHeight="1">
      <c r="A272" s="557"/>
      <c r="B272" s="1128" t="s">
        <v>642</v>
      </c>
      <c r="C272" s="1128"/>
      <c r="D272" s="1128"/>
      <c r="E272" s="1128"/>
      <c r="F272" s="1128"/>
      <c r="G272" s="1128"/>
      <c r="H272" s="1129"/>
      <c r="I272" s="489"/>
    </row>
    <row r="273" spans="1:9" ht="32.25" hidden="1" customHeight="1">
      <c r="A273" s="500"/>
      <c r="B273" s="567"/>
      <c r="C273" s="567"/>
      <c r="D273" s="567"/>
      <c r="E273" s="568"/>
      <c r="F273" s="568"/>
      <c r="G273" s="568"/>
      <c r="H273" s="568"/>
      <c r="I273" s="489"/>
    </row>
    <row r="274" spans="1:9" ht="32.25" hidden="1" customHeight="1">
      <c r="A274" s="500"/>
      <c r="B274" s="567"/>
      <c r="C274" s="567"/>
      <c r="D274" s="567"/>
      <c r="E274" s="568"/>
      <c r="F274" s="568"/>
      <c r="G274" s="568"/>
      <c r="H274" s="568"/>
      <c r="I274" s="489"/>
    </row>
    <row r="275" spans="1:9" ht="32.25" hidden="1" customHeight="1">
      <c r="A275" s="500"/>
      <c r="B275" s="567"/>
      <c r="C275" s="567"/>
      <c r="D275" s="567"/>
      <c r="E275" s="568"/>
      <c r="F275" s="568"/>
      <c r="G275" s="568"/>
      <c r="H275" s="568"/>
      <c r="I275" s="489"/>
    </row>
    <row r="276" spans="1:9" ht="32.25" hidden="1" customHeight="1">
      <c r="A276" s="500"/>
      <c r="B276" s="567"/>
      <c r="C276" s="567"/>
      <c r="D276" s="567"/>
      <c r="E276" s="568"/>
      <c r="F276" s="568"/>
      <c r="G276" s="568"/>
      <c r="H276" s="568"/>
      <c r="I276" s="489"/>
    </row>
    <row r="277" spans="1:9" ht="20.25" hidden="1" customHeight="1">
      <c r="A277" s="540" t="s">
        <v>586</v>
      </c>
      <c r="B277" s="983" t="s">
        <v>643</v>
      </c>
      <c r="C277" s="973"/>
      <c r="D277" s="973"/>
      <c r="E277" s="973"/>
      <c r="F277" s="973"/>
      <c r="G277" s="973"/>
      <c r="H277" s="973"/>
      <c r="I277" s="489"/>
    </row>
    <row r="278" spans="1:9" ht="19.5" hidden="1" customHeight="1">
      <c r="A278" s="540"/>
      <c r="B278" s="569"/>
      <c r="C278" s="564"/>
      <c r="D278" s="565"/>
      <c r="E278" s="986" t="s">
        <v>630</v>
      </c>
      <c r="F278" s="988" t="s">
        <v>631</v>
      </c>
      <c r="G278" s="986" t="s">
        <v>632</v>
      </c>
      <c r="H278" s="988"/>
      <c r="I278" s="489"/>
    </row>
    <row r="279" spans="1:9" ht="47.25" hidden="1" customHeight="1">
      <c r="A279" s="540"/>
      <c r="B279" s="569"/>
      <c r="C279" s="564"/>
      <c r="D279" s="499" t="s">
        <v>644</v>
      </c>
      <c r="E279" s="1130"/>
      <c r="F279" s="1131"/>
      <c r="G279" s="1130"/>
      <c r="H279" s="1131"/>
      <c r="I279" s="489"/>
    </row>
    <row r="280" spans="1:9" ht="17.25" hidden="1" customHeight="1">
      <c r="A280" s="542" t="s">
        <v>634</v>
      </c>
      <c r="B280" s="995" t="s">
        <v>635</v>
      </c>
      <c r="C280" s="989"/>
      <c r="D280" s="570"/>
      <c r="E280" s="1116"/>
      <c r="F280" s="1117"/>
      <c r="G280" s="1118"/>
      <c r="H280" s="1119"/>
      <c r="I280" s="489"/>
    </row>
    <row r="281" spans="1:9" ht="17.25" hidden="1" customHeight="1">
      <c r="A281" s="542"/>
      <c r="B281" s="994" t="s">
        <v>652</v>
      </c>
      <c r="C281" s="994"/>
      <c r="D281" s="995"/>
      <c r="E281" s="544" t="s">
        <v>544</v>
      </c>
      <c r="F281" s="545"/>
      <c r="G281" s="545"/>
      <c r="H281" s="546"/>
      <c r="I281" s="489"/>
    </row>
    <row r="282" spans="1:9" ht="15.75" hidden="1" customHeight="1">
      <c r="A282" s="542">
        <v>1</v>
      </c>
      <c r="B282" s="1120" t="s">
        <v>637</v>
      </c>
      <c r="C282" s="1121"/>
      <c r="D282" s="573"/>
      <c r="E282" s="574"/>
      <c r="F282" s="575"/>
      <c r="G282" s="1122"/>
      <c r="H282" s="1123"/>
      <c r="I282" s="489"/>
    </row>
    <row r="283" spans="1:9" ht="15.75" hidden="1" customHeight="1">
      <c r="A283" s="542">
        <v>2</v>
      </c>
      <c r="B283" s="1120" t="s">
        <v>638</v>
      </c>
      <c r="C283" s="1121"/>
      <c r="D283" s="576"/>
      <c r="E283" s="552"/>
      <c r="F283" s="553"/>
      <c r="G283" s="1110"/>
      <c r="H283" s="1111"/>
    </row>
    <row r="284" spans="1:9" ht="15.75" hidden="1" customHeight="1">
      <c r="A284" s="542">
        <v>3</v>
      </c>
      <c r="B284" s="571" t="s">
        <v>639</v>
      </c>
      <c r="C284" s="572"/>
      <c r="D284" s="576"/>
      <c r="E284" s="552"/>
      <c r="F284" s="553"/>
      <c r="G284" s="1110"/>
      <c r="H284" s="1111"/>
      <c r="I284" s="489"/>
    </row>
    <row r="285" spans="1:9" ht="16.5" hidden="1" customHeight="1">
      <c r="A285" s="542">
        <v>4</v>
      </c>
      <c r="B285" s="571" t="s">
        <v>640</v>
      </c>
      <c r="C285" s="572"/>
      <c r="D285" s="576"/>
      <c r="E285" s="552"/>
      <c r="F285" s="553"/>
      <c r="G285" s="1110"/>
      <c r="H285" s="1111"/>
      <c r="I285" s="489"/>
    </row>
    <row r="286" spans="1:9" ht="15.75" hidden="1" customHeight="1">
      <c r="A286" s="542">
        <v>5</v>
      </c>
      <c r="B286" s="571" t="s">
        <v>641</v>
      </c>
      <c r="C286" s="572"/>
      <c r="D286" s="576"/>
      <c r="E286" s="552"/>
      <c r="F286" s="553"/>
      <c r="G286" s="1110"/>
      <c r="H286" s="1111"/>
      <c r="I286" s="489"/>
    </row>
    <row r="287" spans="1:9" hidden="1">
      <c r="A287" s="542">
        <v>6</v>
      </c>
      <c r="B287" s="571" t="s">
        <v>653</v>
      </c>
      <c r="C287" s="572"/>
      <c r="D287" s="577"/>
      <c r="E287" s="555"/>
      <c r="F287" s="556"/>
      <c r="G287" s="1112"/>
      <c r="H287" s="1113"/>
      <c r="I287" s="489"/>
    </row>
    <row r="288" spans="1:9" ht="49.5" hidden="1" customHeight="1">
      <c r="A288" s="542"/>
      <c r="B288" s="1138" t="s">
        <v>642</v>
      </c>
      <c r="C288" s="1128"/>
      <c r="D288" s="1128"/>
      <c r="E288" s="1128"/>
      <c r="F288" s="1128"/>
      <c r="G288" s="1128"/>
      <c r="H288" s="1129"/>
      <c r="I288" s="489"/>
    </row>
    <row r="289" spans="1:9" ht="16.5" hidden="1" customHeight="1">
      <c r="A289" s="578"/>
      <c r="B289" s="561"/>
      <c r="C289" s="561"/>
      <c r="D289" s="532"/>
      <c r="E289" s="532"/>
      <c r="F289" s="532"/>
      <c r="G289" s="532"/>
      <c r="H289" s="532"/>
      <c r="I289" s="489"/>
    </row>
    <row r="290" spans="1:9" ht="16.5" hidden="1" customHeight="1">
      <c r="A290" s="540" t="s">
        <v>646</v>
      </c>
      <c r="B290" s="967" t="s">
        <v>647</v>
      </c>
      <c r="C290" s="968"/>
      <c r="D290" s="562"/>
      <c r="E290" s="969"/>
      <c r="F290" s="970"/>
      <c r="G290" s="971"/>
      <c r="H290" s="972"/>
      <c r="I290" s="489"/>
    </row>
    <row r="291" spans="1:9" ht="28.5" hidden="1" customHeight="1">
      <c r="A291" s="540"/>
      <c r="B291" s="973"/>
      <c r="C291" s="967"/>
      <c r="D291" s="563"/>
      <c r="E291" s="974" t="s">
        <v>648</v>
      </c>
      <c r="F291" s="976"/>
      <c r="G291" s="1108" t="s">
        <v>630</v>
      </c>
      <c r="H291" s="1109"/>
      <c r="I291" s="489"/>
    </row>
    <row r="292" spans="1:9" ht="56.25" hidden="1" customHeight="1">
      <c r="A292" s="542"/>
      <c r="B292" s="957" t="s">
        <v>649</v>
      </c>
      <c r="C292" s="958"/>
      <c r="D292" s="549"/>
      <c r="E292" s="1104"/>
      <c r="F292" s="1105"/>
      <c r="G292" s="1106"/>
      <c r="H292" s="1106"/>
    </row>
    <row r="293" spans="1:9" ht="15.75" hidden="1" customHeight="1">
      <c r="A293" s="542"/>
      <c r="B293" s="977" t="s">
        <v>650</v>
      </c>
      <c r="C293" s="978"/>
      <c r="D293" s="559"/>
      <c r="E293" s="979"/>
      <c r="F293" s="980"/>
      <c r="G293" s="981"/>
      <c r="H293" s="982"/>
      <c r="I293" s="489"/>
    </row>
    <row r="294" spans="1:9" ht="66.75" hidden="1" customHeight="1">
      <c r="A294" s="542"/>
      <c r="B294" s="957" t="s">
        <v>651</v>
      </c>
      <c r="C294" s="958"/>
      <c r="D294" s="549"/>
      <c r="E294" s="1104"/>
      <c r="F294" s="1105"/>
      <c r="G294" s="1106"/>
      <c r="H294" s="1106"/>
      <c r="I294" s="489"/>
    </row>
    <row r="295" spans="1:9" ht="20.25" hidden="1" customHeight="1">
      <c r="A295" s="547"/>
      <c r="B295" s="579"/>
      <c r="C295" s="579"/>
      <c r="D295" s="580"/>
      <c r="E295" s="580"/>
      <c r="F295" s="580"/>
      <c r="G295" s="580"/>
      <c r="H295" s="580"/>
      <c r="I295" s="489"/>
    </row>
    <row r="296" spans="1:9" ht="32.25" hidden="1" customHeight="1">
      <c r="A296" s="500"/>
      <c r="B296" s="973" t="e">
        <f>IF(AND(#REF!=2,M198="2 or more"),"Name of Other Partner-2 of JV", "")</f>
        <v>#REF!</v>
      </c>
      <c r="C296" s="973"/>
      <c r="D296" s="973"/>
      <c r="E296" s="1135" t="e">
        <f>'[11]Name of Bidder'!C23</f>
        <v>#REF!</v>
      </c>
      <c r="F296" s="1136"/>
      <c r="G296" s="1136"/>
      <c r="H296" s="1137"/>
      <c r="I296" s="489"/>
    </row>
    <row r="297" spans="1:9" ht="29.25" hidden="1" customHeight="1">
      <c r="A297" s="500" t="s">
        <v>628</v>
      </c>
      <c r="B297" s="983" t="s">
        <v>629</v>
      </c>
      <c r="C297" s="973"/>
      <c r="D297" s="973"/>
      <c r="E297" s="973"/>
      <c r="F297" s="973"/>
      <c r="G297" s="973"/>
      <c r="H297" s="973"/>
      <c r="I297" s="489"/>
    </row>
    <row r="298" spans="1:9" ht="19.5" hidden="1" customHeight="1">
      <c r="A298" s="540"/>
      <c r="B298" s="558"/>
      <c r="C298" s="564"/>
      <c r="D298" s="565"/>
      <c r="E298" s="986" t="s">
        <v>630</v>
      </c>
      <c r="F298" s="988" t="s">
        <v>631</v>
      </c>
      <c r="G298" s="986" t="s">
        <v>632</v>
      </c>
      <c r="H298" s="988"/>
      <c r="I298" s="489"/>
    </row>
    <row r="299" spans="1:9" ht="47.25" hidden="1" customHeight="1">
      <c r="A299" s="540"/>
      <c r="B299" s="558"/>
      <c r="C299" s="564"/>
      <c r="D299" s="499" t="s">
        <v>633</v>
      </c>
      <c r="E299" s="1130"/>
      <c r="F299" s="1131"/>
      <c r="G299" s="1130"/>
      <c r="H299" s="1131"/>
      <c r="I299" s="489"/>
    </row>
    <row r="300" spans="1:9" ht="17.25" hidden="1" customHeight="1">
      <c r="A300" s="542" t="s">
        <v>634</v>
      </c>
      <c r="B300" s="993" t="s">
        <v>635</v>
      </c>
      <c r="C300" s="1132"/>
      <c r="D300" s="566"/>
      <c r="E300" s="1116"/>
      <c r="F300" s="1117"/>
      <c r="G300" s="1116"/>
      <c r="H300" s="1117"/>
      <c r="I300" s="489"/>
    </row>
    <row r="301" spans="1:9" ht="17.25" hidden="1" customHeight="1">
      <c r="A301" s="542"/>
      <c r="B301" s="993" t="s">
        <v>652</v>
      </c>
      <c r="C301" s="994"/>
      <c r="D301" s="1132"/>
      <c r="E301" s="544" t="s">
        <v>544</v>
      </c>
      <c r="F301" s="545"/>
      <c r="G301" s="545"/>
      <c r="H301" s="546"/>
      <c r="I301" s="489"/>
    </row>
    <row r="302" spans="1:9" ht="15.75" hidden="1" customHeight="1">
      <c r="A302" s="542">
        <v>1</v>
      </c>
      <c r="B302" s="1120" t="s">
        <v>637</v>
      </c>
      <c r="C302" s="1121"/>
      <c r="D302" s="581"/>
      <c r="E302" s="574"/>
      <c r="F302" s="575"/>
      <c r="G302" s="1133"/>
      <c r="H302" s="1134"/>
      <c r="I302" s="489"/>
    </row>
    <row r="303" spans="1:9" ht="15.75" hidden="1" customHeight="1">
      <c r="A303" s="542">
        <v>2</v>
      </c>
      <c r="B303" s="1120" t="s">
        <v>638</v>
      </c>
      <c r="C303" s="1121"/>
      <c r="D303" s="551"/>
      <c r="E303" s="552"/>
      <c r="F303" s="553"/>
      <c r="G303" s="1124"/>
      <c r="H303" s="1125"/>
    </row>
    <row r="304" spans="1:9" ht="15.75" hidden="1" customHeight="1">
      <c r="A304" s="542">
        <v>3</v>
      </c>
      <c r="B304" s="571" t="s">
        <v>639</v>
      </c>
      <c r="C304" s="572"/>
      <c r="D304" s="551"/>
      <c r="E304" s="552"/>
      <c r="F304" s="553"/>
      <c r="G304" s="1124"/>
      <c r="H304" s="1125"/>
      <c r="I304" s="489"/>
    </row>
    <row r="305" spans="1:9" ht="16.5" hidden="1" customHeight="1">
      <c r="A305" s="542">
        <v>4</v>
      </c>
      <c r="B305" s="571" t="s">
        <v>640</v>
      </c>
      <c r="C305" s="572"/>
      <c r="D305" s="551"/>
      <c r="E305" s="552"/>
      <c r="F305" s="553"/>
      <c r="G305" s="1124"/>
      <c r="H305" s="1125"/>
      <c r="I305" s="489"/>
    </row>
    <row r="306" spans="1:9" ht="15.75" hidden="1" customHeight="1">
      <c r="A306" s="542">
        <v>5</v>
      </c>
      <c r="B306" s="571" t="s">
        <v>641</v>
      </c>
      <c r="C306" s="572"/>
      <c r="D306" s="551"/>
      <c r="E306" s="552"/>
      <c r="F306" s="553"/>
      <c r="G306" s="1124"/>
      <c r="H306" s="1125"/>
      <c r="I306" s="489"/>
    </row>
    <row r="307" spans="1:9" hidden="1">
      <c r="A307" s="542">
        <v>6</v>
      </c>
      <c r="B307" s="571" t="s">
        <v>653</v>
      </c>
      <c r="C307" s="572"/>
      <c r="D307" s="554"/>
      <c r="E307" s="555"/>
      <c r="F307" s="556"/>
      <c r="G307" s="1126"/>
      <c r="H307" s="1127"/>
      <c r="I307" s="489"/>
    </row>
    <row r="308" spans="1:9" ht="32.25" hidden="1" customHeight="1">
      <c r="A308" s="557"/>
      <c r="B308" s="1128" t="s">
        <v>642</v>
      </c>
      <c r="C308" s="1128"/>
      <c r="D308" s="1128"/>
      <c r="E308" s="1128"/>
      <c r="F308" s="1128"/>
      <c r="G308" s="1128"/>
      <c r="H308" s="1129"/>
      <c r="I308" s="489"/>
    </row>
    <row r="309" spans="1:9" ht="32.25" hidden="1" customHeight="1">
      <c r="A309" s="500"/>
      <c r="B309" s="567"/>
      <c r="C309" s="567"/>
      <c r="D309" s="567"/>
      <c r="E309" s="568"/>
      <c r="F309" s="568"/>
      <c r="G309" s="568"/>
      <c r="H309" s="568"/>
      <c r="I309" s="489"/>
    </row>
    <row r="310" spans="1:9" ht="20.25" hidden="1" customHeight="1">
      <c r="A310" s="540" t="s">
        <v>586</v>
      </c>
      <c r="B310" s="983" t="s">
        <v>643</v>
      </c>
      <c r="C310" s="973"/>
      <c r="D310" s="973"/>
      <c r="E310" s="973"/>
      <c r="F310" s="973"/>
      <c r="G310" s="973"/>
      <c r="H310" s="973"/>
      <c r="I310" s="489"/>
    </row>
    <row r="311" spans="1:9" ht="19.5" hidden="1" customHeight="1">
      <c r="A311" s="540"/>
      <c r="B311" s="569"/>
      <c r="C311" s="564"/>
      <c r="D311" s="565"/>
      <c r="E311" s="986" t="s">
        <v>630</v>
      </c>
      <c r="F311" s="988" t="s">
        <v>631</v>
      </c>
      <c r="G311" s="986" t="s">
        <v>632</v>
      </c>
      <c r="H311" s="988"/>
      <c r="I311" s="489"/>
    </row>
    <row r="312" spans="1:9" ht="47.25" hidden="1" customHeight="1">
      <c r="A312" s="540"/>
      <c r="B312" s="569"/>
      <c r="C312" s="564"/>
      <c r="D312" s="499" t="s">
        <v>644</v>
      </c>
      <c r="E312" s="1130"/>
      <c r="F312" s="1131"/>
      <c r="G312" s="1130"/>
      <c r="H312" s="1131"/>
      <c r="I312" s="489"/>
    </row>
    <row r="313" spans="1:9" ht="17.25" hidden="1" customHeight="1">
      <c r="A313" s="542" t="s">
        <v>634</v>
      </c>
      <c r="B313" s="995" t="s">
        <v>635</v>
      </c>
      <c r="C313" s="989"/>
      <c r="D313" s="570"/>
      <c r="E313" s="1116"/>
      <c r="F313" s="1117"/>
      <c r="G313" s="1118"/>
      <c r="H313" s="1119"/>
      <c r="I313" s="489"/>
    </row>
    <row r="314" spans="1:9" ht="17.25" hidden="1" customHeight="1">
      <c r="A314" s="542"/>
      <c r="B314" s="994" t="s">
        <v>652</v>
      </c>
      <c r="C314" s="994"/>
      <c r="D314" s="995"/>
      <c r="E314" s="544" t="s">
        <v>544</v>
      </c>
      <c r="F314" s="545"/>
      <c r="G314" s="545"/>
      <c r="H314" s="546"/>
      <c r="I314" s="489"/>
    </row>
    <row r="315" spans="1:9" ht="15.75" hidden="1" customHeight="1">
      <c r="A315" s="542">
        <v>1</v>
      </c>
      <c r="B315" s="1120" t="s">
        <v>637</v>
      </c>
      <c r="C315" s="1121"/>
      <c r="D315" s="573"/>
      <c r="E315" s="574"/>
      <c r="F315" s="575"/>
      <c r="G315" s="1122"/>
      <c r="H315" s="1123"/>
      <c r="I315" s="489"/>
    </row>
    <row r="316" spans="1:9" ht="15.75" hidden="1" customHeight="1">
      <c r="A316" s="542">
        <v>2</v>
      </c>
      <c r="B316" s="1120" t="s">
        <v>638</v>
      </c>
      <c r="C316" s="1121"/>
      <c r="D316" s="576"/>
      <c r="E316" s="552"/>
      <c r="F316" s="553"/>
      <c r="G316" s="1110"/>
      <c r="H316" s="1111"/>
    </row>
    <row r="317" spans="1:9" ht="15.75" hidden="1" customHeight="1">
      <c r="A317" s="542">
        <v>3</v>
      </c>
      <c r="B317" s="571" t="s">
        <v>639</v>
      </c>
      <c r="C317" s="572"/>
      <c r="D317" s="576"/>
      <c r="E317" s="552"/>
      <c r="F317" s="553"/>
      <c r="G317" s="1110"/>
      <c r="H317" s="1111"/>
      <c r="I317" s="489"/>
    </row>
    <row r="318" spans="1:9" ht="16.5" hidden="1" customHeight="1">
      <c r="A318" s="542">
        <v>4</v>
      </c>
      <c r="B318" s="571" t="s">
        <v>640</v>
      </c>
      <c r="C318" s="572"/>
      <c r="D318" s="576"/>
      <c r="E318" s="552"/>
      <c r="F318" s="553"/>
      <c r="G318" s="1110"/>
      <c r="H318" s="1111"/>
      <c r="I318" s="489"/>
    </row>
    <row r="319" spans="1:9" ht="15.75" hidden="1" customHeight="1">
      <c r="A319" s="542">
        <v>5</v>
      </c>
      <c r="B319" s="571" t="s">
        <v>641</v>
      </c>
      <c r="C319" s="572"/>
      <c r="D319" s="576"/>
      <c r="E319" s="552"/>
      <c r="F319" s="553"/>
      <c r="G319" s="1110"/>
      <c r="H319" s="1111"/>
      <c r="I319" s="489"/>
    </row>
    <row r="320" spans="1:9" ht="15.75" hidden="1" customHeight="1">
      <c r="A320" s="542">
        <v>6</v>
      </c>
      <c r="B320" s="571" t="s">
        <v>653</v>
      </c>
      <c r="C320" s="572"/>
      <c r="D320" s="576"/>
      <c r="E320" s="552"/>
      <c r="F320" s="553"/>
      <c r="G320" s="1110"/>
      <c r="H320" s="1111"/>
      <c r="I320" s="489"/>
    </row>
    <row r="321" spans="1:9" ht="32.25" hidden="1" customHeight="1">
      <c r="A321" s="542"/>
      <c r="B321" s="966" t="s">
        <v>645</v>
      </c>
      <c r="C321" s="966"/>
      <c r="D321" s="577"/>
      <c r="E321" s="555"/>
      <c r="F321" s="556"/>
      <c r="G321" s="1112"/>
      <c r="H321" s="1113"/>
      <c r="I321" s="489"/>
    </row>
    <row r="322" spans="1:9" ht="32.25" hidden="1" customHeight="1">
      <c r="A322" s="557"/>
      <c r="B322" s="1114" t="s">
        <v>642</v>
      </c>
      <c r="C322" s="1114"/>
      <c r="D322" s="1114"/>
      <c r="E322" s="1114"/>
      <c r="F322" s="1114"/>
      <c r="G322" s="1114"/>
      <c r="H322" s="1115"/>
      <c r="I322" s="489"/>
    </row>
    <row r="323" spans="1:9" ht="16.5" hidden="1" customHeight="1">
      <c r="A323" s="560"/>
      <c r="B323" s="561"/>
      <c r="C323" s="561"/>
      <c r="D323" s="532"/>
      <c r="E323" s="532"/>
      <c r="F323" s="532"/>
      <c r="G323" s="532"/>
      <c r="H323" s="532"/>
      <c r="I323" s="489"/>
    </row>
    <row r="324" spans="1:9" ht="16.5" hidden="1" customHeight="1">
      <c r="A324" s="540" t="s">
        <v>646</v>
      </c>
      <c r="B324" s="968" t="s">
        <v>647</v>
      </c>
      <c r="C324" s="968"/>
      <c r="D324" s="562"/>
      <c r="E324" s="969"/>
      <c r="F324" s="970"/>
      <c r="G324" s="971"/>
      <c r="H324" s="972"/>
      <c r="I324" s="489"/>
    </row>
    <row r="325" spans="1:9" ht="28.5" hidden="1" customHeight="1">
      <c r="A325" s="540"/>
      <c r="B325" s="983"/>
      <c r="C325" s="967"/>
      <c r="D325" s="563"/>
      <c r="E325" s="974" t="s">
        <v>648</v>
      </c>
      <c r="F325" s="976"/>
      <c r="G325" s="1108" t="s">
        <v>630</v>
      </c>
      <c r="H325" s="1109"/>
      <c r="I325" s="489"/>
    </row>
    <row r="326" spans="1:9" ht="56.25" hidden="1" customHeight="1">
      <c r="A326" s="542"/>
      <c r="B326" s="958" t="s">
        <v>649</v>
      </c>
      <c r="C326" s="958"/>
      <c r="D326" s="549"/>
      <c r="E326" s="1104"/>
      <c r="F326" s="1105"/>
      <c r="G326" s="1106"/>
      <c r="H326" s="1106"/>
    </row>
    <row r="327" spans="1:9" ht="15.75" hidden="1" customHeight="1">
      <c r="A327" s="542"/>
      <c r="B327" s="978" t="s">
        <v>650</v>
      </c>
      <c r="C327" s="978"/>
      <c r="D327" s="559"/>
      <c r="E327" s="979"/>
      <c r="F327" s="980"/>
      <c r="G327" s="981"/>
      <c r="H327" s="982"/>
      <c r="I327" s="489"/>
    </row>
    <row r="328" spans="1:9" ht="49.5" hidden="1" customHeight="1">
      <c r="A328" s="542"/>
      <c r="B328" s="958" t="s">
        <v>651</v>
      </c>
      <c r="C328" s="958"/>
      <c r="D328" s="549"/>
      <c r="E328" s="1104"/>
      <c r="F328" s="1105"/>
      <c r="G328" s="1106"/>
      <c r="H328" s="1106"/>
      <c r="I328" s="489"/>
    </row>
    <row r="329" spans="1:9" ht="22.5" hidden="1" customHeight="1">
      <c r="A329" s="560"/>
      <c r="B329" s="579"/>
      <c r="C329" s="579"/>
      <c r="D329" s="580"/>
      <c r="E329" s="580"/>
      <c r="F329" s="580"/>
      <c r="G329" s="580"/>
      <c r="H329" s="580"/>
      <c r="I329" s="489"/>
    </row>
    <row r="330" spans="1:9" ht="17.25" hidden="1" customHeight="1">
      <c r="A330" s="582" t="s">
        <v>654</v>
      </c>
      <c r="B330" s="1107" t="s">
        <v>655</v>
      </c>
      <c r="C330" s="1107"/>
      <c r="D330" s="1107"/>
      <c r="E330" s="1107"/>
      <c r="F330" s="1107"/>
      <c r="G330" s="1107"/>
      <c r="H330" s="1107"/>
      <c r="I330" s="489"/>
    </row>
    <row r="331" spans="1:9" ht="12" hidden="1" customHeight="1">
      <c r="A331" s="489"/>
      <c r="B331" s="483"/>
      <c r="C331" s="483"/>
      <c r="D331" s="483"/>
      <c r="E331" s="483"/>
      <c r="F331" s="483"/>
      <c r="G331" s="483"/>
      <c r="H331" s="489"/>
      <c r="I331" s="489"/>
    </row>
    <row r="332" spans="1:9" ht="75" hidden="1" customHeight="1">
      <c r="A332" s="583"/>
      <c r="B332" s="1101" t="s">
        <v>656</v>
      </c>
      <c r="C332" s="1101"/>
      <c r="D332" s="1101"/>
      <c r="E332" s="1101"/>
      <c r="F332" s="1101"/>
      <c r="G332" s="1101"/>
      <c r="H332" s="1101"/>
      <c r="I332" s="489"/>
    </row>
    <row r="333" spans="1:9" ht="185.25" hidden="1" customHeight="1">
      <c r="A333" s="537"/>
      <c r="B333" s="1102" t="s">
        <v>657</v>
      </c>
      <c r="C333" s="1102"/>
      <c r="D333" s="1102"/>
      <c r="E333" s="1102"/>
      <c r="F333" s="1102"/>
      <c r="G333" s="1102"/>
      <c r="H333" s="1102"/>
    </row>
    <row r="334" spans="1:9" ht="40.15" hidden="1" customHeight="1">
      <c r="A334" s="537"/>
      <c r="B334" s="1101"/>
      <c r="C334" s="1101"/>
      <c r="D334" s="1101"/>
      <c r="E334" s="1101"/>
      <c r="F334" s="1101"/>
      <c r="G334" s="1101"/>
      <c r="H334" s="1101"/>
      <c r="I334" s="489"/>
    </row>
    <row r="335" spans="1:9" ht="9" hidden="1" customHeight="1">
      <c r="A335" s="489"/>
      <c r="B335" s="489"/>
      <c r="C335" s="489"/>
      <c r="D335" s="489"/>
      <c r="E335" s="489"/>
      <c r="F335" s="489"/>
      <c r="G335" s="489"/>
      <c r="H335" s="489"/>
      <c r="I335" s="489"/>
    </row>
    <row r="336" spans="1:9" ht="33.75" hidden="1" customHeight="1">
      <c r="A336" s="537"/>
      <c r="B336" s="1101"/>
      <c r="C336" s="1101"/>
      <c r="D336" s="1101"/>
      <c r="E336" s="1101"/>
      <c r="F336" s="1101"/>
      <c r="G336" s="1101"/>
      <c r="H336" s="1101"/>
      <c r="I336" s="489"/>
    </row>
    <row r="337" spans="1:9" hidden="1">
      <c r="B337" s="483"/>
      <c r="C337" s="483"/>
      <c r="D337" s="483"/>
      <c r="E337" s="483"/>
      <c r="F337" s="483"/>
      <c r="G337" s="483"/>
    </row>
    <row r="338" spans="1:9" ht="42" hidden="1" customHeight="1">
      <c r="A338" s="536"/>
      <c r="B338" s="1101"/>
      <c r="C338" s="1101"/>
      <c r="D338" s="1101"/>
      <c r="E338" s="1101"/>
      <c r="F338" s="1101"/>
      <c r="G338" s="1101"/>
      <c r="H338" s="1101"/>
      <c r="I338" s="489"/>
    </row>
    <row r="339" spans="1:9" hidden="1">
      <c r="A339" s="489"/>
      <c r="B339" s="489"/>
      <c r="C339" s="489"/>
      <c r="D339" s="489"/>
      <c r="E339" s="489"/>
      <c r="F339" s="489"/>
      <c r="G339" s="489"/>
      <c r="H339" s="489"/>
      <c r="I339" s="489"/>
    </row>
    <row r="340" spans="1:9" ht="19.5" hidden="1" customHeight="1">
      <c r="A340" s="536"/>
      <c r="B340" s="1101" t="s">
        <v>658</v>
      </c>
      <c r="C340" s="1101"/>
      <c r="D340" s="1101"/>
      <c r="E340" s="1101"/>
      <c r="F340" s="1101"/>
      <c r="G340" s="1101"/>
      <c r="H340" s="1101"/>
      <c r="I340" s="489"/>
    </row>
    <row r="341" spans="1:9" hidden="1">
      <c r="A341" s="489"/>
      <c r="B341" s="483"/>
      <c r="C341" s="483"/>
      <c r="D341" s="483"/>
      <c r="E341" s="483"/>
      <c r="F341" s="483"/>
      <c r="G341" s="483"/>
      <c r="H341" s="489"/>
      <c r="I341" s="489"/>
    </row>
    <row r="342" spans="1:9" ht="40.15" hidden="1" customHeight="1">
      <c r="A342" s="536" t="s">
        <v>359</v>
      </c>
      <c r="B342" s="1102" t="s">
        <v>659</v>
      </c>
      <c r="C342" s="1102"/>
      <c r="D342" s="1102"/>
      <c r="E342" s="1102"/>
      <c r="F342" s="1102"/>
      <c r="G342" s="1102"/>
      <c r="H342" s="1102"/>
      <c r="I342" s="489"/>
    </row>
    <row r="343" spans="1:9" hidden="1">
      <c r="A343" s="489"/>
      <c r="B343" s="483"/>
      <c r="C343" s="483"/>
      <c r="D343" s="483"/>
      <c r="E343" s="483"/>
      <c r="F343" s="483"/>
      <c r="G343" s="483"/>
      <c r="H343" s="489"/>
      <c r="I343" s="489"/>
    </row>
    <row r="344" spans="1:9" ht="90" hidden="1" customHeight="1">
      <c r="A344" s="536" t="s">
        <v>360</v>
      </c>
      <c r="B344" s="1102" t="s">
        <v>660</v>
      </c>
      <c r="C344" s="1102"/>
      <c r="D344" s="1102"/>
      <c r="E344" s="1102"/>
      <c r="F344" s="1102"/>
      <c r="G344" s="1102"/>
      <c r="H344" s="1102"/>
    </row>
    <row r="345" spans="1:9" hidden="1">
      <c r="A345" s="489"/>
      <c r="B345" s="489"/>
      <c r="C345" s="489"/>
      <c r="D345" s="489"/>
      <c r="E345" s="489"/>
      <c r="F345" s="489"/>
      <c r="G345" s="489"/>
      <c r="H345" s="489"/>
      <c r="I345" s="489"/>
    </row>
    <row r="346" spans="1:9" ht="48" hidden="1" customHeight="1">
      <c r="A346" s="536" t="s">
        <v>361</v>
      </c>
      <c r="B346" s="1101" t="s">
        <v>661</v>
      </c>
      <c r="C346" s="1101"/>
      <c r="D346" s="1101"/>
      <c r="E346" s="1101"/>
      <c r="F346" s="1101"/>
      <c r="G346" s="1101"/>
      <c r="H346" s="1101"/>
      <c r="I346" s="489"/>
    </row>
    <row r="347" spans="1:9" ht="17.25" hidden="1" customHeight="1">
      <c r="A347" s="489"/>
      <c r="B347" s="489"/>
      <c r="C347" s="489"/>
      <c r="D347" s="407"/>
      <c r="E347" s="489"/>
      <c r="F347" s="489"/>
      <c r="G347" s="489"/>
      <c r="H347" s="489"/>
      <c r="I347" s="489"/>
    </row>
    <row r="348" spans="1:9" ht="21" hidden="1" customHeight="1">
      <c r="A348" s="536" t="s">
        <v>362</v>
      </c>
      <c r="B348" s="1101" t="s">
        <v>662</v>
      </c>
      <c r="C348" s="1101"/>
      <c r="D348" s="1101"/>
      <c r="E348" s="1101"/>
      <c r="F348" s="1101"/>
      <c r="G348" s="1101"/>
      <c r="H348" s="1101"/>
      <c r="I348" s="489"/>
    </row>
    <row r="349" spans="1:9" ht="29.25" hidden="1" customHeight="1">
      <c r="A349" s="536"/>
      <c r="B349" s="1103" t="s">
        <v>663</v>
      </c>
      <c r="C349" s="1103"/>
      <c r="D349" s="1103"/>
      <c r="E349" s="1103"/>
      <c r="F349" s="1103"/>
      <c r="G349" s="1103"/>
      <c r="H349" s="1103"/>
      <c r="I349" s="489"/>
    </row>
    <row r="350" spans="1:9" ht="17.25" hidden="1" customHeight="1">
      <c r="A350" s="536"/>
      <c r="B350" s="584"/>
      <c r="C350" s="584"/>
      <c r="D350" s="584"/>
      <c r="E350" s="584"/>
      <c r="F350" s="584"/>
      <c r="G350" s="584"/>
      <c r="H350" s="584"/>
    </row>
    <row r="351" spans="1:9" ht="72" hidden="1" customHeight="1">
      <c r="A351" s="537">
        <v>4.0999999999999996</v>
      </c>
      <c r="B351" s="1099" t="s">
        <v>664</v>
      </c>
      <c r="C351" s="1099"/>
      <c r="D351" s="1099"/>
      <c r="E351" s="1099"/>
      <c r="F351" s="1099"/>
      <c r="G351" s="1099"/>
      <c r="H351" s="1099"/>
    </row>
    <row r="352" spans="1:9" ht="16.5" hidden="1" customHeight="1">
      <c r="A352" s="482" t="s">
        <v>581</v>
      </c>
      <c r="B352" s="1100" t="str">
        <f>"For  " &amp;B199</f>
        <v>For  Name of the Bidder</v>
      </c>
      <c r="C352" s="1100"/>
      <c r="D352" s="1100"/>
      <c r="E352" s="1100"/>
      <c r="F352" s="1100"/>
      <c r="G352" s="489"/>
      <c r="H352" s="489"/>
      <c r="I352" s="489"/>
    </row>
    <row r="353" spans="1:9" ht="15.75" hidden="1" customHeight="1">
      <c r="A353" s="489"/>
      <c r="B353" s="585" t="s">
        <v>19</v>
      </c>
      <c r="C353" s="1094"/>
      <c r="D353" s="1095"/>
      <c r="E353" s="1095"/>
      <c r="F353" s="1095"/>
      <c r="G353" s="1095"/>
      <c r="H353" s="1096"/>
      <c r="I353" s="489"/>
    </row>
    <row r="354" spans="1:9" ht="15.75" hidden="1" customHeight="1">
      <c r="A354" s="489"/>
      <c r="B354" s="585" t="s">
        <v>28</v>
      </c>
      <c r="C354" s="1094"/>
      <c r="D354" s="1095"/>
      <c r="E354" s="1095"/>
      <c r="F354" s="1095"/>
      <c r="G354" s="1095"/>
      <c r="H354" s="1096"/>
      <c r="I354" s="489"/>
    </row>
    <row r="355" spans="1:9" ht="15.75" hidden="1" customHeight="1">
      <c r="A355" s="489"/>
      <c r="B355" s="585" t="s">
        <v>473</v>
      </c>
      <c r="C355" s="1094"/>
      <c r="D355" s="1095"/>
      <c r="E355" s="1095"/>
      <c r="F355" s="1095"/>
      <c r="G355" s="1095"/>
      <c r="H355" s="1096"/>
      <c r="I355" s="489"/>
    </row>
    <row r="356" spans="1:9" ht="15.75" hidden="1" customHeight="1">
      <c r="A356" s="489"/>
      <c r="B356" s="585" t="s">
        <v>526</v>
      </c>
      <c r="C356" s="1094"/>
      <c r="D356" s="1095"/>
      <c r="E356" s="1095"/>
      <c r="F356" s="1095"/>
      <c r="G356" s="1095"/>
      <c r="H356" s="1096"/>
      <c r="I356" s="489"/>
    </row>
    <row r="357" spans="1:9" ht="15.75" hidden="1" customHeight="1">
      <c r="A357" s="489"/>
      <c r="B357" s="585" t="s">
        <v>474</v>
      </c>
      <c r="C357" s="1094"/>
      <c r="D357" s="1095"/>
      <c r="E357" s="1095"/>
      <c r="F357" s="1095"/>
      <c r="G357" s="1095"/>
      <c r="H357" s="1096"/>
      <c r="I357" s="489"/>
    </row>
    <row r="358" spans="1:9" ht="15.75" hidden="1" customHeight="1">
      <c r="A358" s="489"/>
      <c r="B358" s="585" t="s">
        <v>479</v>
      </c>
      <c r="C358" s="1094"/>
      <c r="D358" s="1095"/>
      <c r="E358" s="1095"/>
      <c r="F358" s="1095"/>
      <c r="G358" s="1095"/>
      <c r="H358" s="1096"/>
      <c r="I358" s="489"/>
    </row>
    <row r="359" spans="1:9" ht="15.75" hidden="1" customHeight="1">
      <c r="A359" s="489"/>
      <c r="B359" s="585" t="s">
        <v>665</v>
      </c>
      <c r="C359" s="1094"/>
      <c r="D359" s="1095"/>
      <c r="E359" s="1095"/>
      <c r="F359" s="1095"/>
      <c r="G359" s="1095"/>
      <c r="H359" s="1096"/>
      <c r="I359" s="489"/>
    </row>
    <row r="360" spans="1:9" ht="15.75" hidden="1" customHeight="1">
      <c r="A360" s="489"/>
      <c r="B360" s="585" t="s">
        <v>666</v>
      </c>
      <c r="C360" s="1094"/>
      <c r="D360" s="1095"/>
      <c r="E360" s="1095"/>
      <c r="F360" s="1095"/>
      <c r="G360" s="1095"/>
      <c r="H360" s="1096"/>
      <c r="I360" s="489"/>
    </row>
    <row r="361" spans="1:9" ht="15.75" hidden="1" customHeight="1">
      <c r="A361" s="489"/>
      <c r="B361" s="585" t="s">
        <v>667</v>
      </c>
      <c r="C361" s="1094"/>
      <c r="D361" s="1095"/>
      <c r="E361" s="1095"/>
      <c r="F361" s="1095"/>
      <c r="G361" s="1095"/>
      <c r="H361" s="1096"/>
      <c r="I361" s="489"/>
    </row>
    <row r="362" spans="1:9" ht="15.75" hidden="1" customHeight="1">
      <c r="A362" s="489"/>
      <c r="B362" s="585" t="s">
        <v>668</v>
      </c>
      <c r="C362" s="1094"/>
      <c r="D362" s="1095"/>
      <c r="E362" s="1095"/>
      <c r="F362" s="1095"/>
      <c r="G362" s="1095"/>
      <c r="H362" s="1096"/>
      <c r="I362" s="489"/>
    </row>
    <row r="363" spans="1:9" hidden="1">
      <c r="A363" s="489"/>
      <c r="B363" s="489"/>
      <c r="C363" s="489"/>
      <c r="D363" s="489"/>
      <c r="E363" s="489"/>
      <c r="F363" s="489"/>
      <c r="G363" s="489"/>
      <c r="H363" s="489"/>
      <c r="I363" s="489"/>
    </row>
    <row r="364" spans="1:9" ht="16.5" hidden="1" customHeight="1">
      <c r="A364" s="482" t="s">
        <v>586</v>
      </c>
      <c r="B364" s="1100" t="e">
        <f>"For  " &amp;B260</f>
        <v>#REF!</v>
      </c>
      <c r="C364" s="1100"/>
      <c r="D364" s="1100"/>
      <c r="E364" s="1100"/>
      <c r="F364" s="1100"/>
      <c r="G364" s="489"/>
      <c r="H364" s="489"/>
      <c r="I364" s="489"/>
    </row>
    <row r="365" spans="1:9" ht="15.75" hidden="1" customHeight="1">
      <c r="A365" s="489"/>
      <c r="B365" s="585" t="s">
        <v>19</v>
      </c>
      <c r="C365" s="1094"/>
      <c r="D365" s="1095"/>
      <c r="E365" s="1095"/>
      <c r="F365" s="1095"/>
      <c r="G365" s="1095"/>
      <c r="H365" s="1096"/>
      <c r="I365" s="489"/>
    </row>
    <row r="366" spans="1:9" ht="15.75" hidden="1" customHeight="1">
      <c r="A366" s="489"/>
      <c r="B366" s="585" t="s">
        <v>28</v>
      </c>
      <c r="C366" s="1094"/>
      <c r="D366" s="1095"/>
      <c r="E366" s="1095"/>
      <c r="F366" s="1095"/>
      <c r="G366" s="1095"/>
      <c r="H366" s="1096"/>
      <c r="I366" s="489"/>
    </row>
    <row r="367" spans="1:9" ht="15.75" hidden="1" customHeight="1">
      <c r="A367" s="489"/>
      <c r="B367" s="585" t="s">
        <v>473</v>
      </c>
      <c r="C367" s="1094"/>
      <c r="D367" s="1095"/>
      <c r="E367" s="1095"/>
      <c r="F367" s="1095"/>
      <c r="G367" s="1095"/>
      <c r="H367" s="1096"/>
      <c r="I367" s="489"/>
    </row>
    <row r="368" spans="1:9" ht="15.75" hidden="1" customHeight="1">
      <c r="A368" s="489"/>
      <c r="B368" s="585" t="s">
        <v>526</v>
      </c>
      <c r="C368" s="1094"/>
      <c r="D368" s="1095"/>
      <c r="E368" s="1095"/>
      <c r="F368" s="1095"/>
      <c r="G368" s="1095"/>
      <c r="H368" s="1096"/>
      <c r="I368" s="489"/>
    </row>
    <row r="369" spans="1:9" ht="15.75" hidden="1" customHeight="1">
      <c r="A369" s="489"/>
      <c r="B369" s="585" t="s">
        <v>474</v>
      </c>
      <c r="C369" s="1094"/>
      <c r="D369" s="1095"/>
      <c r="E369" s="1095"/>
      <c r="F369" s="1095"/>
      <c r="G369" s="1095"/>
      <c r="H369" s="1096"/>
      <c r="I369" s="489"/>
    </row>
    <row r="370" spans="1:9" ht="15.75" hidden="1" customHeight="1">
      <c r="A370" s="489"/>
      <c r="B370" s="585" t="s">
        <v>479</v>
      </c>
      <c r="C370" s="1094"/>
      <c r="D370" s="1095"/>
      <c r="E370" s="1095"/>
      <c r="F370" s="1095"/>
      <c r="G370" s="1095"/>
      <c r="H370" s="1096"/>
      <c r="I370" s="489"/>
    </row>
    <row r="371" spans="1:9" ht="15.75" hidden="1" customHeight="1">
      <c r="A371" s="489"/>
      <c r="B371" s="585" t="s">
        <v>665</v>
      </c>
      <c r="C371" s="1094"/>
      <c r="D371" s="1095"/>
      <c r="E371" s="1095"/>
      <c r="F371" s="1095"/>
      <c r="G371" s="1095"/>
      <c r="H371" s="1096"/>
      <c r="I371" s="489"/>
    </row>
    <row r="372" spans="1:9" ht="15.75" hidden="1" customHeight="1">
      <c r="A372" s="489"/>
      <c r="B372" s="585" t="s">
        <v>666</v>
      </c>
      <c r="C372" s="1094"/>
      <c r="D372" s="1095"/>
      <c r="E372" s="1095"/>
      <c r="F372" s="1095"/>
      <c r="G372" s="1095"/>
      <c r="H372" s="1096"/>
      <c r="I372" s="489"/>
    </row>
    <row r="373" spans="1:9" ht="15.75" hidden="1" customHeight="1">
      <c r="A373" s="489"/>
      <c r="B373" s="585" t="s">
        <v>667</v>
      </c>
      <c r="C373" s="1094"/>
      <c r="D373" s="1095"/>
      <c r="E373" s="1095"/>
      <c r="F373" s="1095"/>
      <c r="G373" s="1095"/>
      <c r="H373" s="1096"/>
      <c r="I373" s="489"/>
    </row>
    <row r="374" spans="1:9" ht="15.75" hidden="1" customHeight="1">
      <c r="A374" s="489"/>
      <c r="B374" s="585" t="s">
        <v>668</v>
      </c>
      <c r="C374" s="1094"/>
      <c r="D374" s="1095"/>
      <c r="E374" s="1095"/>
      <c r="F374" s="1095"/>
      <c r="G374" s="1095"/>
      <c r="H374" s="1096"/>
      <c r="I374" s="489"/>
    </row>
    <row r="375" spans="1:9" hidden="1">
      <c r="A375" s="489"/>
      <c r="B375" s="586"/>
      <c r="C375" s="587"/>
      <c r="D375" s="587"/>
      <c r="E375" s="587"/>
      <c r="F375" s="587"/>
      <c r="G375" s="587"/>
      <c r="H375" s="587"/>
      <c r="I375" s="489"/>
    </row>
    <row r="376" spans="1:9" ht="16.5" hidden="1" customHeight="1">
      <c r="A376" s="482" t="s">
        <v>646</v>
      </c>
      <c r="B376" s="1100" t="e">
        <f>"For  "&amp;B296</f>
        <v>#REF!</v>
      </c>
      <c r="C376" s="1100"/>
      <c r="D376" s="1100"/>
      <c r="E376" s="1100"/>
      <c r="F376" s="1100"/>
      <c r="G376" s="489"/>
      <c r="H376" s="489"/>
      <c r="I376" s="489"/>
    </row>
    <row r="377" spans="1:9" ht="15.75" hidden="1" customHeight="1">
      <c r="A377" s="489"/>
      <c r="B377" s="585" t="s">
        <v>19</v>
      </c>
      <c r="C377" s="1094"/>
      <c r="D377" s="1095"/>
      <c r="E377" s="1095"/>
      <c r="F377" s="1095"/>
      <c r="G377" s="1095"/>
      <c r="H377" s="1096"/>
      <c r="I377" s="489"/>
    </row>
    <row r="378" spans="1:9" ht="15.75" hidden="1" customHeight="1">
      <c r="A378" s="489"/>
      <c r="B378" s="585" t="s">
        <v>28</v>
      </c>
      <c r="C378" s="1094"/>
      <c r="D378" s="1095"/>
      <c r="E378" s="1095"/>
      <c r="F378" s="1095"/>
      <c r="G378" s="1095"/>
      <c r="H378" s="1096"/>
      <c r="I378" s="489"/>
    </row>
    <row r="379" spans="1:9" ht="15.75" hidden="1" customHeight="1">
      <c r="A379" s="489"/>
      <c r="B379" s="585" t="s">
        <v>473</v>
      </c>
      <c r="C379" s="1094"/>
      <c r="D379" s="1095"/>
      <c r="E379" s="1095"/>
      <c r="F379" s="1095"/>
      <c r="G379" s="1095"/>
      <c r="H379" s="1096"/>
      <c r="I379" s="489"/>
    </row>
    <row r="380" spans="1:9" ht="15.75" hidden="1" customHeight="1">
      <c r="A380" s="489"/>
      <c r="B380" s="585" t="s">
        <v>526</v>
      </c>
      <c r="C380" s="1094"/>
      <c r="D380" s="1095"/>
      <c r="E380" s="1095"/>
      <c r="F380" s="1095"/>
      <c r="G380" s="1095"/>
      <c r="H380" s="1096"/>
      <c r="I380" s="489"/>
    </row>
    <row r="381" spans="1:9" ht="15.75" hidden="1" customHeight="1">
      <c r="A381" s="489"/>
      <c r="B381" s="585" t="s">
        <v>474</v>
      </c>
      <c r="C381" s="1094"/>
      <c r="D381" s="1095"/>
      <c r="E381" s="1095"/>
      <c r="F381" s="1095"/>
      <c r="G381" s="1095"/>
      <c r="H381" s="1096"/>
      <c r="I381" s="489"/>
    </row>
    <row r="382" spans="1:9" ht="15.75" hidden="1" customHeight="1">
      <c r="A382" s="489"/>
      <c r="B382" s="585" t="s">
        <v>479</v>
      </c>
      <c r="C382" s="1094"/>
      <c r="D382" s="1095"/>
      <c r="E382" s="1095"/>
      <c r="F382" s="1095"/>
      <c r="G382" s="1095"/>
      <c r="H382" s="1096"/>
      <c r="I382" s="489"/>
    </row>
    <row r="383" spans="1:9" ht="15.75" hidden="1" customHeight="1">
      <c r="A383" s="489"/>
      <c r="B383" s="585" t="s">
        <v>665</v>
      </c>
      <c r="C383" s="1094"/>
      <c r="D383" s="1095"/>
      <c r="E383" s="1095"/>
      <c r="F383" s="1095"/>
      <c r="G383" s="1095"/>
      <c r="H383" s="1096"/>
      <c r="I383" s="489"/>
    </row>
    <row r="384" spans="1:9" ht="15.75" hidden="1" customHeight="1">
      <c r="A384" s="489"/>
      <c r="B384" s="585" t="s">
        <v>666</v>
      </c>
      <c r="C384" s="1094"/>
      <c r="D384" s="1095"/>
      <c r="E384" s="1095"/>
      <c r="F384" s="1095"/>
      <c r="G384" s="1095"/>
      <c r="H384" s="1096"/>
      <c r="I384" s="489"/>
    </row>
    <row r="385" spans="1:12" ht="15.75" hidden="1" customHeight="1">
      <c r="A385" s="489"/>
      <c r="B385" s="585" t="s">
        <v>667</v>
      </c>
      <c r="C385" s="1094"/>
      <c r="D385" s="1095"/>
      <c r="E385" s="1095"/>
      <c r="F385" s="1095"/>
      <c r="G385" s="1095"/>
      <c r="H385" s="1096"/>
      <c r="I385" s="489"/>
    </row>
    <row r="386" spans="1:12" ht="15.75" hidden="1" customHeight="1">
      <c r="A386" s="489"/>
      <c r="B386" s="585" t="s">
        <v>668</v>
      </c>
      <c r="C386" s="1094"/>
      <c r="D386" s="1095"/>
      <c r="E386" s="1095"/>
      <c r="F386" s="1095"/>
      <c r="G386" s="1095"/>
      <c r="H386" s="1096"/>
      <c r="I386" s="489"/>
    </row>
    <row r="387" spans="1:12" ht="27.75" customHeight="1">
      <c r="A387" s="719" t="s">
        <v>784</v>
      </c>
      <c r="B387" s="1097" t="s">
        <v>669</v>
      </c>
      <c r="C387" s="1097"/>
      <c r="D387" s="1097"/>
      <c r="E387" s="1097"/>
      <c r="F387" s="1097"/>
      <c r="G387" s="1097"/>
      <c r="H387" s="1097"/>
      <c r="I387" s="489"/>
    </row>
    <row r="388" spans="1:12" ht="42" customHeight="1">
      <c r="A388" s="677">
        <v>6.1</v>
      </c>
      <c r="B388" s="1098" t="s">
        <v>670</v>
      </c>
      <c r="C388" s="1098"/>
      <c r="D388" s="1098"/>
      <c r="E388" s="1098"/>
      <c r="F388" s="1098"/>
      <c r="G388" s="1098"/>
      <c r="H388" s="1098"/>
    </row>
    <row r="389" spans="1:12" ht="105.75" customHeight="1">
      <c r="A389" s="489"/>
      <c r="B389" s="537" t="s">
        <v>671</v>
      </c>
      <c r="C389" s="1099" t="s">
        <v>672</v>
      </c>
      <c r="D389" s="1099"/>
      <c r="E389" s="1099"/>
      <c r="F389" s="1099"/>
      <c r="G389" s="1099"/>
      <c r="H389" s="1099"/>
      <c r="I389" s="588"/>
    </row>
    <row r="390" spans="1:12" ht="78" customHeight="1">
      <c r="A390" s="489"/>
      <c r="B390" s="537" t="s">
        <v>475</v>
      </c>
      <c r="C390" s="1099" t="s">
        <v>673</v>
      </c>
      <c r="D390" s="1099"/>
      <c r="E390" s="1099"/>
      <c r="F390" s="1099"/>
      <c r="G390" s="1099"/>
      <c r="H390" s="1099"/>
      <c r="I390" s="489"/>
    </row>
    <row r="391" spans="1:12" ht="9" customHeight="1">
      <c r="A391" s="489"/>
      <c r="B391" s="489"/>
      <c r="C391" s="489"/>
      <c r="D391" s="489"/>
      <c r="E391" s="489"/>
      <c r="F391" s="489"/>
      <c r="G391" s="489"/>
      <c r="H391" s="489"/>
      <c r="I391" s="489"/>
    </row>
    <row r="392" spans="1:12" ht="23.25" customHeight="1">
      <c r="A392" s="677">
        <v>6.2</v>
      </c>
      <c r="B392" s="1099" t="s">
        <v>172</v>
      </c>
      <c r="C392" s="1099"/>
      <c r="D392" s="1099"/>
      <c r="E392" s="1099"/>
      <c r="F392" s="1099"/>
      <c r="G392" s="1099"/>
      <c r="H392" s="1099"/>
    </row>
    <row r="393" spans="1:12" ht="10.5" customHeight="1">
      <c r="A393" s="489"/>
      <c r="B393" s="489"/>
      <c r="C393" s="489"/>
      <c r="D393" s="489"/>
      <c r="E393" s="489"/>
      <c r="F393" s="489"/>
      <c r="G393" s="489"/>
      <c r="H393" s="489"/>
      <c r="I393" s="489"/>
    </row>
    <row r="394" spans="1:12" ht="24" customHeight="1">
      <c r="A394" s="350"/>
      <c r="B394" s="1087" t="s">
        <v>674</v>
      </c>
      <c r="C394" s="1087"/>
      <c r="D394" s="1087"/>
      <c r="E394" s="1087"/>
      <c r="F394" s="1087"/>
      <c r="G394" s="1087"/>
      <c r="H394" s="1087"/>
      <c r="I394" s="489"/>
    </row>
    <row r="395" spans="1:12" ht="32.25" customHeight="1">
      <c r="A395" s="589"/>
      <c r="B395" s="1088"/>
      <c r="C395" s="1089"/>
      <c r="D395" s="590" t="s">
        <v>675</v>
      </c>
      <c r="E395" s="1090"/>
      <c r="F395" s="1091"/>
      <c r="G395" s="1091"/>
      <c r="H395" s="1091"/>
      <c r="I395" s="494"/>
    </row>
    <row r="396" spans="1:12" ht="50.25" customHeight="1">
      <c r="A396" s="591" t="s">
        <v>581</v>
      </c>
      <c r="B396" s="989" t="s">
        <v>676</v>
      </c>
      <c r="C396" s="989"/>
      <c r="D396" s="592" t="s">
        <v>677</v>
      </c>
      <c r="E396" s="489"/>
      <c r="F396" s="489"/>
      <c r="G396" s="489"/>
      <c r="H396" s="489"/>
      <c r="I396" s="494"/>
    </row>
    <row r="397" spans="1:12" ht="21" customHeight="1">
      <c r="A397" s="593"/>
      <c r="B397" s="1092" t="s">
        <v>678</v>
      </c>
      <c r="C397" s="1093"/>
      <c r="D397" s="594"/>
      <c r="E397" s="489"/>
      <c r="F397" s="489"/>
      <c r="G397" s="489"/>
      <c r="H397" s="489"/>
      <c r="I397" s="535"/>
      <c r="J397" s="595"/>
      <c r="K397" s="596"/>
    </row>
    <row r="398" spans="1:12" ht="23.25" customHeight="1">
      <c r="A398" s="593"/>
      <c r="B398" s="1092" t="s">
        <v>679</v>
      </c>
      <c r="C398" s="1093"/>
      <c r="D398" s="594"/>
      <c r="E398" s="489"/>
      <c r="F398" s="489"/>
      <c r="G398" s="489"/>
      <c r="H398" s="489"/>
      <c r="I398" s="597"/>
      <c r="J398" s="598"/>
      <c r="K398" s="599"/>
    </row>
    <row r="399" spans="1:12" ht="21.75" customHeight="1">
      <c r="A399" s="593"/>
      <c r="B399" s="1092" t="s">
        <v>680</v>
      </c>
      <c r="C399" s="1093"/>
      <c r="D399" s="594"/>
      <c r="E399" s="489"/>
      <c r="F399" s="489"/>
      <c r="G399" s="489"/>
      <c r="H399" s="489"/>
      <c r="I399" s="535"/>
      <c r="J399" s="595"/>
      <c r="K399" s="596"/>
      <c r="L399" s="390"/>
    </row>
    <row r="400" spans="1:12" ht="20.25" customHeight="1">
      <c r="A400" s="593"/>
      <c r="B400" s="1092" t="s">
        <v>681</v>
      </c>
      <c r="C400" s="1093"/>
      <c r="D400" s="594"/>
      <c r="E400" s="489"/>
      <c r="F400" s="489"/>
      <c r="G400" s="489"/>
      <c r="H400" s="489"/>
      <c r="I400" s="535"/>
      <c r="J400" s="595"/>
      <c r="K400" s="596"/>
      <c r="L400" s="390"/>
    </row>
    <row r="401" spans="1:12" ht="21.75" customHeight="1">
      <c r="A401" s="593"/>
      <c r="B401" s="996" t="s">
        <v>682</v>
      </c>
      <c r="C401" s="998"/>
      <c r="D401" s="594"/>
      <c r="E401" s="489"/>
      <c r="F401" s="489"/>
      <c r="G401" s="489"/>
      <c r="H401" s="489"/>
      <c r="I401" s="535"/>
      <c r="J401" s="595"/>
      <c r="K401" s="596"/>
      <c r="L401" s="390"/>
    </row>
    <row r="402" spans="1:12" ht="16.5" customHeight="1">
      <c r="A402" s="489"/>
      <c r="B402" s="489"/>
      <c r="C402" s="489"/>
      <c r="D402" s="489"/>
      <c r="E402" s="489"/>
      <c r="F402" s="489"/>
      <c r="G402" s="489"/>
      <c r="H402" s="489"/>
      <c r="I402" s="494"/>
    </row>
    <row r="403" spans="1:12">
      <c r="A403" s="489"/>
      <c r="B403" s="489"/>
      <c r="C403" s="489"/>
      <c r="D403" s="489"/>
      <c r="E403" s="489"/>
      <c r="F403" s="489"/>
      <c r="G403" s="489"/>
      <c r="H403" s="489"/>
      <c r="I403" s="494"/>
    </row>
    <row r="404" spans="1:12">
      <c r="I404" s="600"/>
    </row>
    <row r="405" spans="1:12" ht="16.5">
      <c r="B405" s="388" t="s">
        <v>7</v>
      </c>
      <c r="C405" s="601" t="str">
        <f>'Names of Bidder'!D36&amp;"-"&amp; 'Names of Bidder'!E36&amp;"-" &amp;'Names of Bidder'!F36</f>
        <v>--</v>
      </c>
      <c r="F405" s="387" t="s">
        <v>5</v>
      </c>
      <c r="G405" s="388" t="str">
        <f>IF('Names of Bidder'!D33=0, "", 'Names of Bidder'!D33)</f>
        <v/>
      </c>
      <c r="H405" s="388"/>
      <c r="I405" s="388"/>
    </row>
    <row r="406" spans="1:12" ht="16.5">
      <c r="B406" s="388" t="s">
        <v>8</v>
      </c>
      <c r="C406" s="601" t="str">
        <f>IF('Names of Bidder'!D37=0, "", 'Names of Bidder'!D37)</f>
        <v/>
      </c>
      <c r="F406" s="387" t="s">
        <v>6</v>
      </c>
      <c r="G406" s="388" t="str">
        <f>IF('Names of Bidder'!D34=0, "", 'Names of Bidder'!D34)</f>
        <v/>
      </c>
      <c r="H406" s="388"/>
      <c r="I406" s="388"/>
    </row>
  </sheetData>
  <sheetProtection formatColumns="0" formatRows="0" selectLockedCells="1"/>
  <customSheetViews>
    <customSheetView guid="{905D51A0-3EB6-4E99-B277-C6036291BBF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1"/>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82" priority="32" stopIfTrue="1">
      <formula>$M$18="Sole Bidder"</formula>
    </cfRule>
  </conditionalFormatting>
  <conditionalFormatting sqref="A387 A375:H375 A330:H348 A350:H351 A349:B349">
    <cfRule type="expression" dxfId="81" priority="33" stopIfTrue="1">
      <formula>$M$18="Sole Bidder"</formula>
    </cfRule>
  </conditionalFormatting>
  <conditionalFormatting sqref="A215 D215 D302:H302 D204:F204 F215 D247 D235:F235 F247">
    <cfRule type="expression" dxfId="80" priority="34" stopIfTrue="1">
      <formula>$E$203="No"</formula>
    </cfRule>
  </conditionalFormatting>
  <conditionalFormatting sqref="A19">
    <cfRule type="expression" dxfId="79" priority="35" stopIfTrue="1">
      <formula>$M$18="Sole Bidder"</formula>
    </cfRule>
    <cfRule type="expression" dxfId="78" priority="36" stopIfTrue="1">
      <formula>$M$18=1</formula>
    </cfRule>
  </conditionalFormatting>
  <conditionalFormatting sqref="A260:H260 A273:C281 A288:C294 D273:H294">
    <cfRule type="expression" dxfId="77" priority="37" stopIfTrue="1">
      <formula>#REF!&lt;2</formula>
    </cfRule>
  </conditionalFormatting>
  <conditionalFormatting sqref="A296:H296 A309:C314 D309:H319 A321:H328">
    <cfRule type="expression" dxfId="76" priority="38" stopIfTrue="1">
      <formula>#REF!&lt;2</formula>
    </cfRule>
    <cfRule type="expression" dxfId="75" priority="39" stopIfTrue="1">
      <formula>$M$198=1</formula>
    </cfRule>
  </conditionalFormatting>
  <conditionalFormatting sqref="E395:F395 A364:H374">
    <cfRule type="expression" dxfId="74" priority="40" stopIfTrue="1">
      <formula>#REF!&lt;2</formula>
    </cfRule>
  </conditionalFormatting>
  <conditionalFormatting sqref="G395:H395 A376:H386">
    <cfRule type="expression" dxfId="73" priority="41" stopIfTrue="1">
      <formula>#REF!&lt;2</formula>
    </cfRule>
    <cfRule type="expression" dxfId="72" priority="42" stopIfTrue="1">
      <formula>$M$198=1</formula>
    </cfRule>
  </conditionalFormatting>
  <conditionalFormatting sqref="B19:H19 B18:F18">
    <cfRule type="expression" dxfId="71" priority="43" stopIfTrue="1">
      <formula>$M$20&lt;2</formula>
    </cfRule>
  </conditionalFormatting>
  <conditionalFormatting sqref="A22:H22">
    <cfRule type="expression" dxfId="70" priority="44" stopIfTrue="1">
      <formula>AND($M$20=2,$M$21="2 or more")</formula>
    </cfRule>
  </conditionalFormatting>
  <conditionalFormatting sqref="A20:H21">
    <cfRule type="expression" dxfId="69" priority="45" stopIfTrue="1">
      <formula>$M$20=2</formula>
    </cfRule>
  </conditionalFormatting>
  <conditionalFormatting sqref="A34:H34">
    <cfRule type="expression" dxfId="68" priority="46" stopIfTrue="1">
      <formula>$M$20&lt;2</formula>
    </cfRule>
  </conditionalFormatting>
  <conditionalFormatting sqref="E204:F204">
    <cfRule type="expression" dxfId="67" priority="30" stopIfTrue="1">
      <formula>$M$18="Sole Bidder"</formula>
    </cfRule>
  </conditionalFormatting>
  <conditionalFormatting sqref="A204">
    <cfRule type="expression" dxfId="66" priority="31" stopIfTrue="1">
      <formula>$E$203="No"</formula>
    </cfRule>
  </conditionalFormatting>
  <conditionalFormatting sqref="D320:H320">
    <cfRule type="expression" dxfId="65" priority="28" stopIfTrue="1">
      <formula>#REF!&lt;2</formula>
    </cfRule>
    <cfRule type="expression" dxfId="64" priority="29" stopIfTrue="1">
      <formula>$M$198=1</formula>
    </cfRule>
  </conditionalFormatting>
  <conditionalFormatting sqref="D397:D401">
    <cfRule type="expression" dxfId="63" priority="27" stopIfTrue="1">
      <formula>#REF!&lt;2</formula>
    </cfRule>
  </conditionalFormatting>
  <conditionalFormatting sqref="F203">
    <cfRule type="expression" dxfId="62" priority="26" stopIfTrue="1">
      <formula>$E$203="No"</formula>
    </cfRule>
  </conditionalFormatting>
  <conditionalFormatting sqref="F203">
    <cfRule type="expression" dxfId="61" priority="25" stopIfTrue="1">
      <formula>$M$18="Sole Bidder"</formula>
    </cfRule>
  </conditionalFormatting>
  <conditionalFormatting sqref="F217">
    <cfRule type="expression" dxfId="60" priority="23" stopIfTrue="1">
      <formula>$M$18="Sole Bidder"</formula>
    </cfRule>
  </conditionalFormatting>
  <conditionalFormatting sqref="F217">
    <cfRule type="expression" dxfId="59" priority="24" stopIfTrue="1">
      <formula>$E$203="No"</formula>
    </cfRule>
  </conditionalFormatting>
  <conditionalFormatting sqref="F218">
    <cfRule type="expression" dxfId="58" priority="21" stopIfTrue="1">
      <formula>$M$18="Sole Bidder"</formula>
    </cfRule>
  </conditionalFormatting>
  <conditionalFormatting sqref="F218">
    <cfRule type="expression" dxfId="57" priority="22" stopIfTrue="1">
      <formula>$E$203="No"</formula>
    </cfRule>
  </conditionalFormatting>
  <conditionalFormatting sqref="F219">
    <cfRule type="expression" dxfId="56" priority="19" stopIfTrue="1">
      <formula>$M$18="Sole Bidder"</formula>
    </cfRule>
  </conditionalFormatting>
  <conditionalFormatting sqref="F219">
    <cfRule type="expression" dxfId="55" priority="20" stopIfTrue="1">
      <formula>$E$203="No"</formula>
    </cfRule>
  </conditionalFormatting>
  <conditionalFormatting sqref="A188">
    <cfRule type="expression" dxfId="54" priority="14" stopIfTrue="1">
      <formula>$N$18="Sole Bidder"</formula>
    </cfRule>
  </conditionalFormatting>
  <conditionalFormatting sqref="E257:H257 D243:D244 E245:F245 E243:F243 E253:H253 D231:D232 E233 E231:F231 F247:F248 E256 E258">
    <cfRule type="expression" dxfId="53" priority="12" stopIfTrue="1">
      <formula>$M$18="Sole Bidder"</formula>
    </cfRule>
  </conditionalFormatting>
  <conditionalFormatting sqref="A247">
    <cfRule type="expression" dxfId="52" priority="13" stopIfTrue="1">
      <formula>$E$203="No"</formula>
    </cfRule>
  </conditionalFormatting>
  <conditionalFormatting sqref="E235:F235">
    <cfRule type="expression" dxfId="51" priority="10" stopIfTrue="1">
      <formula>$M$18="Sole Bidder"</formula>
    </cfRule>
  </conditionalFormatting>
  <conditionalFormatting sqref="A235">
    <cfRule type="expression" dxfId="50" priority="11" stopIfTrue="1">
      <formula>$E$203="No"</formula>
    </cfRule>
  </conditionalFormatting>
  <conditionalFormatting sqref="F234">
    <cfRule type="expression" dxfId="49" priority="9" stopIfTrue="1">
      <formula>$E$203="No"</formula>
    </cfRule>
  </conditionalFormatting>
  <conditionalFormatting sqref="F234">
    <cfRule type="expression" dxfId="48" priority="8" stopIfTrue="1">
      <formula>$M$18="Sole Bidder"</formula>
    </cfRule>
  </conditionalFormatting>
  <conditionalFormatting sqref="F249">
    <cfRule type="expression" dxfId="47" priority="6" stopIfTrue="1">
      <formula>$M$18="Sole Bidder"</formula>
    </cfRule>
  </conditionalFormatting>
  <conditionalFormatting sqref="F249">
    <cfRule type="expression" dxfId="46" priority="7" stopIfTrue="1">
      <formula>$E$203="No"</formula>
    </cfRule>
  </conditionalFormatting>
  <conditionalFormatting sqref="F250">
    <cfRule type="expression" dxfId="45" priority="4" stopIfTrue="1">
      <formula>$M$18="Sole Bidder"</formula>
    </cfRule>
  </conditionalFormatting>
  <conditionalFormatting sqref="F250">
    <cfRule type="expression" dxfId="44" priority="5" stopIfTrue="1">
      <formula>$E$203="No"</formula>
    </cfRule>
  </conditionalFormatting>
  <conditionalFormatting sqref="F251">
    <cfRule type="expression" dxfId="43" priority="2" stopIfTrue="1">
      <formula>$M$18="Sole Bidder"</formula>
    </cfRule>
  </conditionalFormatting>
  <conditionalFormatting sqref="F251">
    <cfRule type="expression" dxfId="42" priority="3" stopIfTrue="1">
      <formula>$E$203="No"</formula>
    </cfRule>
  </conditionalFormatting>
  <conditionalFormatting sqref="F201">
    <cfRule type="expression" dxfId="41" priority="1" stopIfTrue="1">
      <formula>$M$18="Sole Bidder"</formula>
    </cfRule>
  </conditionalFormatting>
  <dataValidations count="4">
    <dataValidation type="list" allowBlank="1" showInputMessage="1" showErrorMessage="1" sqref="G397:G401 E301 E265 E314 E281 E214 E203 G56:G57 D397:E401 F102:I102 F147:I147 E246 E234">
      <formula1>"Yes,No"</formula1>
    </dataValidation>
    <dataValidation type="list" allowBlank="1" showInputMessage="1" showErrorMessage="1" sqref="I136 I140 I138">
      <formula1>$S$136:$S$137</formula1>
    </dataValidation>
    <dataValidation type="list" allowBlank="1" showInputMessage="1" showErrorMessage="1" sqref="G74:I74">
      <formula1>"From  Bidder himself, From Qualified Manufacturer"</formula1>
    </dataValidation>
    <dataValidation type="list" allowBlank="1" showInputMessage="1" showErrorMessage="1" sqref="I183 I181 I185">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253" r:id="rId19"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0"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1"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2"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3"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4"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5"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6"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7"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8"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9"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0"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1"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2"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3"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4"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5"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6"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7"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8"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9"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0"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1"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2"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3"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4"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5"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6"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7"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8"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9"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0"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1"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2"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3"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4"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5"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6"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7"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8"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9"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0"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1"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2"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3"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4"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5"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6"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7"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8"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9"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0"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1"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2"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3"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4"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5"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6"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7"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8"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9"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0"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1"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2"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3"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4"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5"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6"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7"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8"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9"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0"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182" t="str">
        <f>'Attach 3(JV)'!A1</f>
        <v>Specification No. :CC/NT/W-CIVIL/DOM/A06/23/00358</v>
      </c>
      <c r="B1" s="1182"/>
      <c r="C1" s="1182"/>
      <c r="D1" s="1182"/>
      <c r="E1" s="343" t="str">
        <f>"Attachment-3(QR) " &amp; 'Attach 3(JV)'!AT1</f>
        <v xml:space="preserve">Attachment-3(QR) </v>
      </c>
    </row>
    <row r="2" spans="1:9" ht="5.25" customHeight="1"/>
    <row r="3" spans="1:9" ht="93.75" customHeight="1">
      <c r="A3" s="1183" t="str">
        <f>'Attach 3(JV)'!A3</f>
        <v>Package DC-C&amp;ME for Construction &amp; Interiors of Green Field Data Centre Building including Mechanical &amp; Electrical Works under Establishment of Pilot Data Centre at POWERGRID Manesar substation</v>
      </c>
      <c r="B3" s="1184"/>
      <c r="C3" s="1184"/>
      <c r="D3" s="1184"/>
      <c r="E3" s="1184"/>
      <c r="F3" s="27"/>
      <c r="G3" s="28"/>
      <c r="H3" s="27"/>
    </row>
    <row r="4" spans="1:9" ht="20.100000000000001" customHeight="1">
      <c r="A4" s="29"/>
      <c r="H4" s="31"/>
      <c r="I4" s="11"/>
    </row>
    <row r="5" spans="1:9" ht="20.100000000000001" customHeight="1">
      <c r="A5" s="950" t="s">
        <v>353</v>
      </c>
      <c r="B5" s="950"/>
      <c r="C5" s="950"/>
      <c r="D5" s="950"/>
      <c r="E5" s="95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56" t="str">
        <f>'Attach 3(JV)'!A8</f>
        <v/>
      </c>
      <c r="B8" s="956"/>
      <c r="C8" s="956"/>
      <c r="D8" s="956"/>
      <c r="E8" s="136" t="str">
        <f>'Attach 3(JV)'!E8</f>
        <v>Contract Services</v>
      </c>
      <c r="H8" s="31"/>
      <c r="I8" s="13"/>
    </row>
    <row r="9" spans="1:9" ht="20.100000000000001" customHeight="1">
      <c r="A9" s="14" t="s">
        <v>348</v>
      </c>
      <c r="B9" s="953">
        <f>'Attach 3(JV)'!B9</f>
        <v>0</v>
      </c>
      <c r="C9" s="953"/>
      <c r="D9" s="953"/>
      <c r="E9" s="136" t="str">
        <f>'Attach 3(JV)'!E9</f>
        <v>Power Grid Corporation of India Ltd.,</v>
      </c>
      <c r="H9" s="31"/>
      <c r="I9" s="13"/>
    </row>
    <row r="10" spans="1:9" ht="20.100000000000001" customHeight="1">
      <c r="A10" s="14" t="s">
        <v>350</v>
      </c>
      <c r="B10" s="1186">
        <f>'Attach 3(JV)'!B10</f>
        <v>0</v>
      </c>
      <c r="C10" s="1186"/>
      <c r="D10" s="1186"/>
      <c r="E10" s="136" t="str">
        <f>'Attach 3(JV)'!E10</f>
        <v>"Saudamini", Plot No. 2, Sector 29</v>
      </c>
      <c r="H10" s="31"/>
      <c r="I10" s="13"/>
    </row>
    <row r="11" spans="1:9" ht="20.100000000000001" customHeight="1">
      <c r="B11" s="1186">
        <f>'Attach 3(JV)'!B11</f>
        <v>0</v>
      </c>
      <c r="C11" s="1186"/>
      <c r="D11" s="1186"/>
      <c r="E11" s="136" t="str">
        <f>'Attach 3(JV)'!E11</f>
        <v>Gurgaon (Haryana) - 122001</v>
      </c>
    </row>
    <row r="12" spans="1:9" ht="20.100000000000001" customHeight="1">
      <c r="A12" s="33"/>
      <c r="B12" s="1186">
        <f>'Attach 3(JV)'!B12</f>
        <v>0</v>
      </c>
      <c r="C12" s="1186"/>
      <c r="D12" s="1186"/>
      <c r="E12" s="16"/>
    </row>
    <row r="13" spans="1:9" ht="20.100000000000001" customHeight="1">
      <c r="A13" s="30" t="s">
        <v>343</v>
      </c>
      <c r="B13" s="97"/>
      <c r="C13" s="97"/>
      <c r="D13" s="97"/>
    </row>
    <row r="14" spans="1:9" ht="20.100000000000001" customHeight="1">
      <c r="A14" s="33"/>
      <c r="B14" s="97"/>
      <c r="C14" s="97"/>
      <c r="D14" s="97"/>
    </row>
    <row r="15" spans="1:9" ht="27.75" customHeight="1">
      <c r="A15" s="1185" t="s">
        <v>354</v>
      </c>
      <c r="B15" s="1185"/>
      <c r="C15" s="1185"/>
      <c r="D15" s="1185"/>
      <c r="E15" s="118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6" t="str">
        <f>'Attach 3(JV)'!E24</f>
        <v/>
      </c>
    </row>
    <row r="23" spans="1:5" ht="33" customHeight="1">
      <c r="A23" s="37" t="s">
        <v>8</v>
      </c>
      <c r="B23" s="266" t="str">
        <f>'Attach 3(JV)'!B25</f>
        <v/>
      </c>
      <c r="C23" s="34"/>
      <c r="D23" s="38" t="s">
        <v>6</v>
      </c>
      <c r="E23" s="266"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905D51A0-3EB6-4E99-B277-C6036291BBFE}"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0"/>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0"/>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3"/>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H175"/>
  <sheetViews>
    <sheetView showGridLines="0" showZeros="0" view="pageBreakPreview" topLeftCell="A77" zoomScale="80" zoomScaleNormal="100" zoomScaleSheetLayoutView="80" workbookViewId="0">
      <selection activeCell="F87" sqref="F87:H87"/>
    </sheetView>
  </sheetViews>
  <sheetFormatPr defaultRowHeight="15.75"/>
  <cols>
    <col min="1" max="1" width="14.28515625" style="353" customWidth="1"/>
    <col min="2" max="2" width="13.85546875" style="353" customWidth="1"/>
    <col min="3" max="3" width="11.42578125" style="353" customWidth="1"/>
    <col min="4" max="4" width="27.85546875" style="353" customWidth="1"/>
    <col min="5" max="5" width="14.42578125" style="353" customWidth="1"/>
    <col min="6" max="8" width="40.5703125" style="353" customWidth="1"/>
    <col min="9" max="239" width="9.140625" style="353"/>
    <col min="240" max="240" width="14.28515625" style="353" customWidth="1"/>
    <col min="241" max="241" width="13.85546875" style="353" customWidth="1"/>
    <col min="242" max="242" width="11.42578125" style="353" customWidth="1"/>
    <col min="243" max="243" width="27.85546875" style="353" customWidth="1"/>
    <col min="244" max="244" width="14.42578125" style="353" customWidth="1"/>
    <col min="245" max="245" width="21" style="353" customWidth="1"/>
    <col min="246" max="246" width="19.7109375" style="353" customWidth="1"/>
    <col min="247" max="247" width="18" style="353" customWidth="1"/>
    <col min="248" max="248" width="23.140625" style="353" customWidth="1"/>
    <col min="249" max="263" width="0" style="353" hidden="1" customWidth="1"/>
    <col min="264" max="495" width="9.140625" style="353"/>
    <col min="496" max="496" width="14.28515625" style="353" customWidth="1"/>
    <col min="497" max="497" width="13.85546875" style="353" customWidth="1"/>
    <col min="498" max="498" width="11.42578125" style="353" customWidth="1"/>
    <col min="499" max="499" width="27.85546875" style="353" customWidth="1"/>
    <col min="500" max="500" width="14.42578125" style="353" customWidth="1"/>
    <col min="501" max="501" width="21" style="353" customWidth="1"/>
    <col min="502" max="502" width="19.7109375" style="353" customWidth="1"/>
    <col min="503" max="503" width="18" style="353" customWidth="1"/>
    <col min="504" max="504" width="23.140625" style="353" customWidth="1"/>
    <col min="505" max="519" width="0" style="353" hidden="1" customWidth="1"/>
    <col min="520" max="751" width="9.140625" style="353"/>
    <col min="752" max="752" width="14.28515625" style="353" customWidth="1"/>
    <col min="753" max="753" width="13.85546875" style="353" customWidth="1"/>
    <col min="754" max="754" width="11.42578125" style="353" customWidth="1"/>
    <col min="755" max="755" width="27.85546875" style="353" customWidth="1"/>
    <col min="756" max="756" width="14.42578125" style="353" customWidth="1"/>
    <col min="757" max="757" width="21" style="353" customWidth="1"/>
    <col min="758" max="758" width="19.7109375" style="353" customWidth="1"/>
    <col min="759" max="759" width="18" style="353" customWidth="1"/>
    <col min="760" max="760" width="23.140625" style="353" customWidth="1"/>
    <col min="761" max="775" width="0" style="353" hidden="1" customWidth="1"/>
    <col min="776" max="1007" width="9.140625" style="353"/>
    <col min="1008" max="1008" width="14.28515625" style="353" customWidth="1"/>
    <col min="1009" max="1009" width="13.85546875" style="353" customWidth="1"/>
    <col min="1010" max="1010" width="11.42578125" style="353" customWidth="1"/>
    <col min="1011" max="1011" width="27.85546875" style="353" customWidth="1"/>
    <col min="1012" max="1012" width="14.42578125" style="353" customWidth="1"/>
    <col min="1013" max="1013" width="21" style="353" customWidth="1"/>
    <col min="1014" max="1014" width="19.7109375" style="353" customWidth="1"/>
    <col min="1015" max="1015" width="18" style="353" customWidth="1"/>
    <col min="1016" max="1016" width="23.140625" style="353" customWidth="1"/>
    <col min="1017" max="1031" width="0" style="353" hidden="1" customWidth="1"/>
    <col min="1032" max="1263" width="9.140625" style="353"/>
    <col min="1264" max="1264" width="14.28515625" style="353" customWidth="1"/>
    <col min="1265" max="1265" width="13.85546875" style="353" customWidth="1"/>
    <col min="1266" max="1266" width="11.42578125" style="353" customWidth="1"/>
    <col min="1267" max="1267" width="27.85546875" style="353" customWidth="1"/>
    <col min="1268" max="1268" width="14.42578125" style="353" customWidth="1"/>
    <col min="1269" max="1269" width="21" style="353" customWidth="1"/>
    <col min="1270" max="1270" width="19.7109375" style="353" customWidth="1"/>
    <col min="1271" max="1271" width="18" style="353" customWidth="1"/>
    <col min="1272" max="1272" width="23.140625" style="353" customWidth="1"/>
    <col min="1273" max="1287" width="0" style="353" hidden="1" customWidth="1"/>
    <col min="1288" max="1519" width="9.140625" style="353"/>
    <col min="1520" max="1520" width="14.28515625" style="353" customWidth="1"/>
    <col min="1521" max="1521" width="13.85546875" style="353" customWidth="1"/>
    <col min="1522" max="1522" width="11.42578125" style="353" customWidth="1"/>
    <col min="1523" max="1523" width="27.85546875" style="353" customWidth="1"/>
    <col min="1524" max="1524" width="14.42578125" style="353" customWidth="1"/>
    <col min="1525" max="1525" width="21" style="353" customWidth="1"/>
    <col min="1526" max="1526" width="19.7109375" style="353" customWidth="1"/>
    <col min="1527" max="1527" width="18" style="353" customWidth="1"/>
    <col min="1528" max="1528" width="23.140625" style="353" customWidth="1"/>
    <col min="1529" max="1543" width="0" style="353" hidden="1" customWidth="1"/>
    <col min="1544" max="1775" width="9.140625" style="353"/>
    <col min="1776" max="1776" width="14.28515625" style="353" customWidth="1"/>
    <col min="1777" max="1777" width="13.85546875" style="353" customWidth="1"/>
    <col min="1778" max="1778" width="11.42578125" style="353" customWidth="1"/>
    <col min="1779" max="1779" width="27.85546875" style="353" customWidth="1"/>
    <col min="1780" max="1780" width="14.42578125" style="353" customWidth="1"/>
    <col min="1781" max="1781" width="21" style="353" customWidth="1"/>
    <col min="1782" max="1782" width="19.7109375" style="353" customWidth="1"/>
    <col min="1783" max="1783" width="18" style="353" customWidth="1"/>
    <col min="1784" max="1784" width="23.140625" style="353" customWidth="1"/>
    <col min="1785" max="1799" width="0" style="353" hidden="1" customWidth="1"/>
    <col min="1800" max="2031" width="9.140625" style="353"/>
    <col min="2032" max="2032" width="14.28515625" style="353" customWidth="1"/>
    <col min="2033" max="2033" width="13.85546875" style="353" customWidth="1"/>
    <col min="2034" max="2034" width="11.42578125" style="353" customWidth="1"/>
    <col min="2035" max="2035" width="27.85546875" style="353" customWidth="1"/>
    <col min="2036" max="2036" width="14.42578125" style="353" customWidth="1"/>
    <col min="2037" max="2037" width="21" style="353" customWidth="1"/>
    <col min="2038" max="2038" width="19.7109375" style="353" customWidth="1"/>
    <col min="2039" max="2039" width="18" style="353" customWidth="1"/>
    <col min="2040" max="2040" width="23.140625" style="353" customWidth="1"/>
    <col min="2041" max="2055" width="0" style="353" hidden="1" customWidth="1"/>
    <col min="2056" max="2287" width="9.140625" style="353"/>
    <col min="2288" max="2288" width="14.28515625" style="353" customWidth="1"/>
    <col min="2289" max="2289" width="13.85546875" style="353" customWidth="1"/>
    <col min="2290" max="2290" width="11.42578125" style="353" customWidth="1"/>
    <col min="2291" max="2291" width="27.85546875" style="353" customWidth="1"/>
    <col min="2292" max="2292" width="14.42578125" style="353" customWidth="1"/>
    <col min="2293" max="2293" width="21" style="353" customWidth="1"/>
    <col min="2294" max="2294" width="19.7109375" style="353" customWidth="1"/>
    <col min="2295" max="2295" width="18" style="353" customWidth="1"/>
    <col min="2296" max="2296" width="23.140625" style="353" customWidth="1"/>
    <col min="2297" max="2311" width="0" style="353" hidden="1" customWidth="1"/>
    <col min="2312" max="2543" width="9.140625" style="353"/>
    <col min="2544" max="2544" width="14.28515625" style="353" customWidth="1"/>
    <col min="2545" max="2545" width="13.85546875" style="353" customWidth="1"/>
    <col min="2546" max="2546" width="11.42578125" style="353" customWidth="1"/>
    <col min="2547" max="2547" width="27.85546875" style="353" customWidth="1"/>
    <col min="2548" max="2548" width="14.42578125" style="353" customWidth="1"/>
    <col min="2549" max="2549" width="21" style="353" customWidth="1"/>
    <col min="2550" max="2550" width="19.7109375" style="353" customWidth="1"/>
    <col min="2551" max="2551" width="18" style="353" customWidth="1"/>
    <col min="2552" max="2552" width="23.140625" style="353" customWidth="1"/>
    <col min="2553" max="2567" width="0" style="353" hidden="1" customWidth="1"/>
    <col min="2568" max="2799" width="9.140625" style="353"/>
    <col min="2800" max="2800" width="14.28515625" style="353" customWidth="1"/>
    <col min="2801" max="2801" width="13.85546875" style="353" customWidth="1"/>
    <col min="2802" max="2802" width="11.42578125" style="353" customWidth="1"/>
    <col min="2803" max="2803" width="27.85546875" style="353" customWidth="1"/>
    <col min="2804" max="2804" width="14.42578125" style="353" customWidth="1"/>
    <col min="2805" max="2805" width="21" style="353" customWidth="1"/>
    <col min="2806" max="2806" width="19.7109375" style="353" customWidth="1"/>
    <col min="2807" max="2807" width="18" style="353" customWidth="1"/>
    <col min="2808" max="2808" width="23.140625" style="353" customWidth="1"/>
    <col min="2809" max="2823" width="0" style="353" hidden="1" customWidth="1"/>
    <col min="2824" max="3055" width="9.140625" style="353"/>
    <col min="3056" max="3056" width="14.28515625" style="353" customWidth="1"/>
    <col min="3057" max="3057" width="13.85546875" style="353" customWidth="1"/>
    <col min="3058" max="3058" width="11.42578125" style="353" customWidth="1"/>
    <col min="3059" max="3059" width="27.85546875" style="353" customWidth="1"/>
    <col min="3060" max="3060" width="14.42578125" style="353" customWidth="1"/>
    <col min="3061" max="3061" width="21" style="353" customWidth="1"/>
    <col min="3062" max="3062" width="19.7109375" style="353" customWidth="1"/>
    <col min="3063" max="3063" width="18" style="353" customWidth="1"/>
    <col min="3064" max="3064" width="23.140625" style="353" customWidth="1"/>
    <col min="3065" max="3079" width="0" style="353" hidden="1" customWidth="1"/>
    <col min="3080" max="3311" width="9.140625" style="353"/>
    <col min="3312" max="3312" width="14.28515625" style="353" customWidth="1"/>
    <col min="3313" max="3313" width="13.85546875" style="353" customWidth="1"/>
    <col min="3314" max="3314" width="11.42578125" style="353" customWidth="1"/>
    <col min="3315" max="3315" width="27.85546875" style="353" customWidth="1"/>
    <col min="3316" max="3316" width="14.42578125" style="353" customWidth="1"/>
    <col min="3317" max="3317" width="21" style="353" customWidth="1"/>
    <col min="3318" max="3318" width="19.7109375" style="353" customWidth="1"/>
    <col min="3319" max="3319" width="18" style="353" customWidth="1"/>
    <col min="3320" max="3320" width="23.140625" style="353" customWidth="1"/>
    <col min="3321" max="3335" width="0" style="353" hidden="1" customWidth="1"/>
    <col min="3336" max="3567" width="9.140625" style="353"/>
    <col min="3568" max="3568" width="14.28515625" style="353" customWidth="1"/>
    <col min="3569" max="3569" width="13.85546875" style="353" customWidth="1"/>
    <col min="3570" max="3570" width="11.42578125" style="353" customWidth="1"/>
    <col min="3571" max="3571" width="27.85546875" style="353" customWidth="1"/>
    <col min="3572" max="3572" width="14.42578125" style="353" customWidth="1"/>
    <col min="3573" max="3573" width="21" style="353" customWidth="1"/>
    <col min="3574" max="3574" width="19.7109375" style="353" customWidth="1"/>
    <col min="3575" max="3575" width="18" style="353" customWidth="1"/>
    <col min="3576" max="3576" width="23.140625" style="353" customWidth="1"/>
    <col min="3577" max="3591" width="0" style="353" hidden="1" customWidth="1"/>
    <col min="3592" max="3823" width="9.140625" style="353"/>
    <col min="3824" max="3824" width="14.28515625" style="353" customWidth="1"/>
    <col min="3825" max="3825" width="13.85546875" style="353" customWidth="1"/>
    <col min="3826" max="3826" width="11.42578125" style="353" customWidth="1"/>
    <col min="3827" max="3827" width="27.85546875" style="353" customWidth="1"/>
    <col min="3828" max="3828" width="14.42578125" style="353" customWidth="1"/>
    <col min="3829" max="3829" width="21" style="353" customWidth="1"/>
    <col min="3830" max="3830" width="19.7109375" style="353" customWidth="1"/>
    <col min="3831" max="3831" width="18" style="353" customWidth="1"/>
    <col min="3832" max="3832" width="23.140625" style="353" customWidth="1"/>
    <col min="3833" max="3847" width="0" style="353" hidden="1" customWidth="1"/>
    <col min="3848" max="4079" width="9.140625" style="353"/>
    <col min="4080" max="4080" width="14.28515625" style="353" customWidth="1"/>
    <col min="4081" max="4081" width="13.85546875" style="353" customWidth="1"/>
    <col min="4082" max="4082" width="11.42578125" style="353" customWidth="1"/>
    <col min="4083" max="4083" width="27.85546875" style="353" customWidth="1"/>
    <col min="4084" max="4084" width="14.42578125" style="353" customWidth="1"/>
    <col min="4085" max="4085" width="21" style="353" customWidth="1"/>
    <col min="4086" max="4086" width="19.7109375" style="353" customWidth="1"/>
    <col min="4087" max="4087" width="18" style="353" customWidth="1"/>
    <col min="4088" max="4088" width="23.140625" style="353" customWidth="1"/>
    <col min="4089" max="4103" width="0" style="353" hidden="1" customWidth="1"/>
    <col min="4104" max="4335" width="9.140625" style="353"/>
    <col min="4336" max="4336" width="14.28515625" style="353" customWidth="1"/>
    <col min="4337" max="4337" width="13.85546875" style="353" customWidth="1"/>
    <col min="4338" max="4338" width="11.42578125" style="353" customWidth="1"/>
    <col min="4339" max="4339" width="27.85546875" style="353" customWidth="1"/>
    <col min="4340" max="4340" width="14.42578125" style="353" customWidth="1"/>
    <col min="4341" max="4341" width="21" style="353" customWidth="1"/>
    <col min="4342" max="4342" width="19.7109375" style="353" customWidth="1"/>
    <col min="4343" max="4343" width="18" style="353" customWidth="1"/>
    <col min="4344" max="4344" width="23.140625" style="353" customWidth="1"/>
    <col min="4345" max="4359" width="0" style="353" hidden="1" customWidth="1"/>
    <col min="4360" max="4591" width="9.140625" style="353"/>
    <col min="4592" max="4592" width="14.28515625" style="353" customWidth="1"/>
    <col min="4593" max="4593" width="13.85546875" style="353" customWidth="1"/>
    <col min="4594" max="4594" width="11.42578125" style="353" customWidth="1"/>
    <col min="4595" max="4595" width="27.85546875" style="353" customWidth="1"/>
    <col min="4596" max="4596" width="14.42578125" style="353" customWidth="1"/>
    <col min="4597" max="4597" width="21" style="353" customWidth="1"/>
    <col min="4598" max="4598" width="19.7109375" style="353" customWidth="1"/>
    <col min="4599" max="4599" width="18" style="353" customWidth="1"/>
    <col min="4600" max="4600" width="23.140625" style="353" customWidth="1"/>
    <col min="4601" max="4615" width="0" style="353" hidden="1" customWidth="1"/>
    <col min="4616" max="4847" width="9.140625" style="353"/>
    <col min="4848" max="4848" width="14.28515625" style="353" customWidth="1"/>
    <col min="4849" max="4849" width="13.85546875" style="353" customWidth="1"/>
    <col min="4850" max="4850" width="11.42578125" style="353" customWidth="1"/>
    <col min="4851" max="4851" width="27.85546875" style="353" customWidth="1"/>
    <col min="4852" max="4852" width="14.42578125" style="353" customWidth="1"/>
    <col min="4853" max="4853" width="21" style="353" customWidth="1"/>
    <col min="4854" max="4854" width="19.7109375" style="353" customWidth="1"/>
    <col min="4855" max="4855" width="18" style="353" customWidth="1"/>
    <col min="4856" max="4856" width="23.140625" style="353" customWidth="1"/>
    <col min="4857" max="4871" width="0" style="353" hidden="1" customWidth="1"/>
    <col min="4872" max="5103" width="9.140625" style="353"/>
    <col min="5104" max="5104" width="14.28515625" style="353" customWidth="1"/>
    <col min="5105" max="5105" width="13.85546875" style="353" customWidth="1"/>
    <col min="5106" max="5106" width="11.42578125" style="353" customWidth="1"/>
    <col min="5107" max="5107" width="27.85546875" style="353" customWidth="1"/>
    <col min="5108" max="5108" width="14.42578125" style="353" customWidth="1"/>
    <col min="5109" max="5109" width="21" style="353" customWidth="1"/>
    <col min="5110" max="5110" width="19.7109375" style="353" customWidth="1"/>
    <col min="5111" max="5111" width="18" style="353" customWidth="1"/>
    <col min="5112" max="5112" width="23.140625" style="353" customWidth="1"/>
    <col min="5113" max="5127" width="0" style="353" hidden="1" customWidth="1"/>
    <col min="5128" max="5359" width="9.140625" style="353"/>
    <col min="5360" max="5360" width="14.28515625" style="353" customWidth="1"/>
    <col min="5361" max="5361" width="13.85546875" style="353" customWidth="1"/>
    <col min="5362" max="5362" width="11.42578125" style="353" customWidth="1"/>
    <col min="5363" max="5363" width="27.85546875" style="353" customWidth="1"/>
    <col min="5364" max="5364" width="14.42578125" style="353" customWidth="1"/>
    <col min="5365" max="5365" width="21" style="353" customWidth="1"/>
    <col min="5366" max="5366" width="19.7109375" style="353" customWidth="1"/>
    <col min="5367" max="5367" width="18" style="353" customWidth="1"/>
    <col min="5368" max="5368" width="23.140625" style="353" customWidth="1"/>
    <col min="5369" max="5383" width="0" style="353" hidden="1" customWidth="1"/>
    <col min="5384" max="5615" width="9.140625" style="353"/>
    <col min="5616" max="5616" width="14.28515625" style="353" customWidth="1"/>
    <col min="5617" max="5617" width="13.85546875" style="353" customWidth="1"/>
    <col min="5618" max="5618" width="11.42578125" style="353" customWidth="1"/>
    <col min="5619" max="5619" width="27.85546875" style="353" customWidth="1"/>
    <col min="5620" max="5620" width="14.42578125" style="353" customWidth="1"/>
    <col min="5621" max="5621" width="21" style="353" customWidth="1"/>
    <col min="5622" max="5622" width="19.7109375" style="353" customWidth="1"/>
    <col min="5623" max="5623" width="18" style="353" customWidth="1"/>
    <col min="5624" max="5624" width="23.140625" style="353" customWidth="1"/>
    <col min="5625" max="5639" width="0" style="353" hidden="1" customWidth="1"/>
    <col min="5640" max="5871" width="9.140625" style="353"/>
    <col min="5872" max="5872" width="14.28515625" style="353" customWidth="1"/>
    <col min="5873" max="5873" width="13.85546875" style="353" customWidth="1"/>
    <col min="5874" max="5874" width="11.42578125" style="353" customWidth="1"/>
    <col min="5875" max="5875" width="27.85546875" style="353" customWidth="1"/>
    <col min="5876" max="5876" width="14.42578125" style="353" customWidth="1"/>
    <col min="5877" max="5877" width="21" style="353" customWidth="1"/>
    <col min="5878" max="5878" width="19.7109375" style="353" customWidth="1"/>
    <col min="5879" max="5879" width="18" style="353" customWidth="1"/>
    <col min="5880" max="5880" width="23.140625" style="353" customWidth="1"/>
    <col min="5881" max="5895" width="0" style="353" hidden="1" customWidth="1"/>
    <col min="5896" max="6127" width="9.140625" style="353"/>
    <col min="6128" max="6128" width="14.28515625" style="353" customWidth="1"/>
    <col min="6129" max="6129" width="13.85546875" style="353" customWidth="1"/>
    <col min="6130" max="6130" width="11.42578125" style="353" customWidth="1"/>
    <col min="6131" max="6131" width="27.85546875" style="353" customWidth="1"/>
    <col min="6132" max="6132" width="14.42578125" style="353" customWidth="1"/>
    <col min="6133" max="6133" width="21" style="353" customWidth="1"/>
    <col min="6134" max="6134" width="19.7109375" style="353" customWidth="1"/>
    <col min="6135" max="6135" width="18" style="353" customWidth="1"/>
    <col min="6136" max="6136" width="23.140625" style="353" customWidth="1"/>
    <col min="6137" max="6151" width="0" style="353" hidden="1" customWidth="1"/>
    <col min="6152" max="6383" width="9.140625" style="353"/>
    <col min="6384" max="6384" width="14.28515625" style="353" customWidth="1"/>
    <col min="6385" max="6385" width="13.85546875" style="353" customWidth="1"/>
    <col min="6386" max="6386" width="11.42578125" style="353" customWidth="1"/>
    <col min="6387" max="6387" width="27.85546875" style="353" customWidth="1"/>
    <col min="6388" max="6388" width="14.42578125" style="353" customWidth="1"/>
    <col min="6389" max="6389" width="21" style="353" customWidth="1"/>
    <col min="6390" max="6390" width="19.7109375" style="353" customWidth="1"/>
    <col min="6391" max="6391" width="18" style="353" customWidth="1"/>
    <col min="6392" max="6392" width="23.140625" style="353" customWidth="1"/>
    <col min="6393" max="6407" width="0" style="353" hidden="1" customWidth="1"/>
    <col min="6408" max="6639" width="9.140625" style="353"/>
    <col min="6640" max="6640" width="14.28515625" style="353" customWidth="1"/>
    <col min="6641" max="6641" width="13.85546875" style="353" customWidth="1"/>
    <col min="6642" max="6642" width="11.42578125" style="353" customWidth="1"/>
    <col min="6643" max="6643" width="27.85546875" style="353" customWidth="1"/>
    <col min="6644" max="6644" width="14.42578125" style="353" customWidth="1"/>
    <col min="6645" max="6645" width="21" style="353" customWidth="1"/>
    <col min="6646" max="6646" width="19.7109375" style="353" customWidth="1"/>
    <col min="6647" max="6647" width="18" style="353" customWidth="1"/>
    <col min="6648" max="6648" width="23.140625" style="353" customWidth="1"/>
    <col min="6649" max="6663" width="0" style="353" hidden="1" customWidth="1"/>
    <col min="6664" max="6895" width="9.140625" style="353"/>
    <col min="6896" max="6896" width="14.28515625" style="353" customWidth="1"/>
    <col min="6897" max="6897" width="13.85546875" style="353" customWidth="1"/>
    <col min="6898" max="6898" width="11.42578125" style="353" customWidth="1"/>
    <col min="6899" max="6899" width="27.85546875" style="353" customWidth="1"/>
    <col min="6900" max="6900" width="14.42578125" style="353" customWidth="1"/>
    <col min="6901" max="6901" width="21" style="353" customWidth="1"/>
    <col min="6902" max="6902" width="19.7109375" style="353" customWidth="1"/>
    <col min="6903" max="6903" width="18" style="353" customWidth="1"/>
    <col min="6904" max="6904" width="23.140625" style="353" customWidth="1"/>
    <col min="6905" max="6919" width="0" style="353" hidden="1" customWidth="1"/>
    <col min="6920" max="7151" width="9.140625" style="353"/>
    <col min="7152" max="7152" width="14.28515625" style="353" customWidth="1"/>
    <col min="7153" max="7153" width="13.85546875" style="353" customWidth="1"/>
    <col min="7154" max="7154" width="11.42578125" style="353" customWidth="1"/>
    <col min="7155" max="7155" width="27.85546875" style="353" customWidth="1"/>
    <col min="7156" max="7156" width="14.42578125" style="353" customWidth="1"/>
    <col min="7157" max="7157" width="21" style="353" customWidth="1"/>
    <col min="7158" max="7158" width="19.7109375" style="353" customWidth="1"/>
    <col min="7159" max="7159" width="18" style="353" customWidth="1"/>
    <col min="7160" max="7160" width="23.140625" style="353" customWidth="1"/>
    <col min="7161" max="7175" width="0" style="353" hidden="1" customWidth="1"/>
    <col min="7176" max="7407" width="9.140625" style="353"/>
    <col min="7408" max="7408" width="14.28515625" style="353" customWidth="1"/>
    <col min="7409" max="7409" width="13.85546875" style="353" customWidth="1"/>
    <col min="7410" max="7410" width="11.42578125" style="353" customWidth="1"/>
    <col min="7411" max="7411" width="27.85546875" style="353" customWidth="1"/>
    <col min="7412" max="7412" width="14.42578125" style="353" customWidth="1"/>
    <col min="7413" max="7413" width="21" style="353" customWidth="1"/>
    <col min="7414" max="7414" width="19.7109375" style="353" customWidth="1"/>
    <col min="7415" max="7415" width="18" style="353" customWidth="1"/>
    <col min="7416" max="7416" width="23.140625" style="353" customWidth="1"/>
    <col min="7417" max="7431" width="0" style="353" hidden="1" customWidth="1"/>
    <col min="7432" max="7663" width="9.140625" style="353"/>
    <col min="7664" max="7664" width="14.28515625" style="353" customWidth="1"/>
    <col min="7665" max="7665" width="13.85546875" style="353" customWidth="1"/>
    <col min="7666" max="7666" width="11.42578125" style="353" customWidth="1"/>
    <col min="7667" max="7667" width="27.85546875" style="353" customWidth="1"/>
    <col min="7668" max="7668" width="14.42578125" style="353" customWidth="1"/>
    <col min="7669" max="7669" width="21" style="353" customWidth="1"/>
    <col min="7670" max="7670" width="19.7109375" style="353" customWidth="1"/>
    <col min="7671" max="7671" width="18" style="353" customWidth="1"/>
    <col min="7672" max="7672" width="23.140625" style="353" customWidth="1"/>
    <col min="7673" max="7687" width="0" style="353" hidden="1" customWidth="1"/>
    <col min="7688" max="7919" width="9.140625" style="353"/>
    <col min="7920" max="7920" width="14.28515625" style="353" customWidth="1"/>
    <col min="7921" max="7921" width="13.85546875" style="353" customWidth="1"/>
    <col min="7922" max="7922" width="11.42578125" style="353" customWidth="1"/>
    <col min="7923" max="7923" width="27.85546875" style="353" customWidth="1"/>
    <col min="7924" max="7924" width="14.42578125" style="353" customWidth="1"/>
    <col min="7925" max="7925" width="21" style="353" customWidth="1"/>
    <col min="7926" max="7926" width="19.7109375" style="353" customWidth="1"/>
    <col min="7927" max="7927" width="18" style="353" customWidth="1"/>
    <col min="7928" max="7928" width="23.140625" style="353" customWidth="1"/>
    <col min="7929" max="7943" width="0" style="353" hidden="1" customWidth="1"/>
    <col min="7944" max="8175" width="9.140625" style="353"/>
    <col min="8176" max="8176" width="14.28515625" style="353" customWidth="1"/>
    <col min="8177" max="8177" width="13.85546875" style="353" customWidth="1"/>
    <col min="8178" max="8178" width="11.42578125" style="353" customWidth="1"/>
    <col min="8179" max="8179" width="27.85546875" style="353" customWidth="1"/>
    <col min="8180" max="8180" width="14.42578125" style="353" customWidth="1"/>
    <col min="8181" max="8181" width="21" style="353" customWidth="1"/>
    <col min="8182" max="8182" width="19.7109375" style="353" customWidth="1"/>
    <col min="8183" max="8183" width="18" style="353" customWidth="1"/>
    <col min="8184" max="8184" width="23.140625" style="353" customWidth="1"/>
    <col min="8185" max="8199" width="0" style="353" hidden="1" customWidth="1"/>
    <col min="8200" max="8431" width="9.140625" style="353"/>
    <col min="8432" max="8432" width="14.28515625" style="353" customWidth="1"/>
    <col min="8433" max="8433" width="13.85546875" style="353" customWidth="1"/>
    <col min="8434" max="8434" width="11.42578125" style="353" customWidth="1"/>
    <col min="8435" max="8435" width="27.85546875" style="353" customWidth="1"/>
    <col min="8436" max="8436" width="14.42578125" style="353" customWidth="1"/>
    <col min="8437" max="8437" width="21" style="353" customWidth="1"/>
    <col min="8438" max="8438" width="19.7109375" style="353" customWidth="1"/>
    <col min="8439" max="8439" width="18" style="353" customWidth="1"/>
    <col min="8440" max="8440" width="23.140625" style="353" customWidth="1"/>
    <col min="8441" max="8455" width="0" style="353" hidden="1" customWidth="1"/>
    <col min="8456" max="8687" width="9.140625" style="353"/>
    <col min="8688" max="8688" width="14.28515625" style="353" customWidth="1"/>
    <col min="8689" max="8689" width="13.85546875" style="353" customWidth="1"/>
    <col min="8690" max="8690" width="11.42578125" style="353" customWidth="1"/>
    <col min="8691" max="8691" width="27.85546875" style="353" customWidth="1"/>
    <col min="8692" max="8692" width="14.42578125" style="353" customWidth="1"/>
    <col min="8693" max="8693" width="21" style="353" customWidth="1"/>
    <col min="8694" max="8694" width="19.7109375" style="353" customWidth="1"/>
    <col min="8695" max="8695" width="18" style="353" customWidth="1"/>
    <col min="8696" max="8696" width="23.140625" style="353" customWidth="1"/>
    <col min="8697" max="8711" width="0" style="353" hidden="1" customWidth="1"/>
    <col min="8712" max="8943" width="9.140625" style="353"/>
    <col min="8944" max="8944" width="14.28515625" style="353" customWidth="1"/>
    <col min="8945" max="8945" width="13.85546875" style="353" customWidth="1"/>
    <col min="8946" max="8946" width="11.42578125" style="353" customWidth="1"/>
    <col min="8947" max="8947" width="27.85546875" style="353" customWidth="1"/>
    <col min="8948" max="8948" width="14.42578125" style="353" customWidth="1"/>
    <col min="8949" max="8949" width="21" style="353" customWidth="1"/>
    <col min="8950" max="8950" width="19.7109375" style="353" customWidth="1"/>
    <col min="8951" max="8951" width="18" style="353" customWidth="1"/>
    <col min="8952" max="8952" width="23.140625" style="353" customWidth="1"/>
    <col min="8953" max="8967" width="0" style="353" hidden="1" customWidth="1"/>
    <col min="8968" max="9199" width="9.140625" style="353"/>
    <col min="9200" max="9200" width="14.28515625" style="353" customWidth="1"/>
    <col min="9201" max="9201" width="13.85546875" style="353" customWidth="1"/>
    <col min="9202" max="9202" width="11.42578125" style="353" customWidth="1"/>
    <col min="9203" max="9203" width="27.85546875" style="353" customWidth="1"/>
    <col min="9204" max="9204" width="14.42578125" style="353" customWidth="1"/>
    <col min="9205" max="9205" width="21" style="353" customWidth="1"/>
    <col min="9206" max="9206" width="19.7109375" style="353" customWidth="1"/>
    <col min="9207" max="9207" width="18" style="353" customWidth="1"/>
    <col min="9208" max="9208" width="23.140625" style="353" customWidth="1"/>
    <col min="9209" max="9223" width="0" style="353" hidden="1" customWidth="1"/>
    <col min="9224" max="9455" width="9.140625" style="353"/>
    <col min="9456" max="9456" width="14.28515625" style="353" customWidth="1"/>
    <col min="9457" max="9457" width="13.85546875" style="353" customWidth="1"/>
    <col min="9458" max="9458" width="11.42578125" style="353" customWidth="1"/>
    <col min="9459" max="9459" width="27.85546875" style="353" customWidth="1"/>
    <col min="9460" max="9460" width="14.42578125" style="353" customWidth="1"/>
    <col min="9461" max="9461" width="21" style="353" customWidth="1"/>
    <col min="9462" max="9462" width="19.7109375" style="353" customWidth="1"/>
    <col min="9463" max="9463" width="18" style="353" customWidth="1"/>
    <col min="9464" max="9464" width="23.140625" style="353" customWidth="1"/>
    <col min="9465" max="9479" width="0" style="353" hidden="1" customWidth="1"/>
    <col min="9480" max="9711" width="9.140625" style="353"/>
    <col min="9712" max="9712" width="14.28515625" style="353" customWidth="1"/>
    <col min="9713" max="9713" width="13.85546875" style="353" customWidth="1"/>
    <col min="9714" max="9714" width="11.42578125" style="353" customWidth="1"/>
    <col min="9715" max="9715" width="27.85546875" style="353" customWidth="1"/>
    <col min="9716" max="9716" width="14.42578125" style="353" customWidth="1"/>
    <col min="9717" max="9717" width="21" style="353" customWidth="1"/>
    <col min="9718" max="9718" width="19.7109375" style="353" customWidth="1"/>
    <col min="9719" max="9719" width="18" style="353" customWidth="1"/>
    <col min="9720" max="9720" width="23.140625" style="353" customWidth="1"/>
    <col min="9721" max="9735" width="0" style="353" hidden="1" customWidth="1"/>
    <col min="9736" max="9967" width="9.140625" style="353"/>
    <col min="9968" max="9968" width="14.28515625" style="353" customWidth="1"/>
    <col min="9969" max="9969" width="13.85546875" style="353" customWidth="1"/>
    <col min="9970" max="9970" width="11.42578125" style="353" customWidth="1"/>
    <col min="9971" max="9971" width="27.85546875" style="353" customWidth="1"/>
    <col min="9972" max="9972" width="14.42578125" style="353" customWidth="1"/>
    <col min="9973" max="9973" width="21" style="353" customWidth="1"/>
    <col min="9974" max="9974" width="19.7109375" style="353" customWidth="1"/>
    <col min="9975" max="9975" width="18" style="353" customWidth="1"/>
    <col min="9976" max="9976" width="23.140625" style="353" customWidth="1"/>
    <col min="9977" max="9991" width="0" style="353" hidden="1" customWidth="1"/>
    <col min="9992" max="10223" width="9.140625" style="353"/>
    <col min="10224" max="10224" width="14.28515625" style="353" customWidth="1"/>
    <col min="10225" max="10225" width="13.85546875" style="353" customWidth="1"/>
    <col min="10226" max="10226" width="11.42578125" style="353" customWidth="1"/>
    <col min="10227" max="10227" width="27.85546875" style="353" customWidth="1"/>
    <col min="10228" max="10228" width="14.42578125" style="353" customWidth="1"/>
    <col min="10229" max="10229" width="21" style="353" customWidth="1"/>
    <col min="10230" max="10230" width="19.7109375" style="353" customWidth="1"/>
    <col min="10231" max="10231" width="18" style="353" customWidth="1"/>
    <col min="10232" max="10232" width="23.140625" style="353" customWidth="1"/>
    <col min="10233" max="10247" width="0" style="353" hidden="1" customWidth="1"/>
    <col min="10248" max="10479" width="9.140625" style="353"/>
    <col min="10480" max="10480" width="14.28515625" style="353" customWidth="1"/>
    <col min="10481" max="10481" width="13.85546875" style="353" customWidth="1"/>
    <col min="10482" max="10482" width="11.42578125" style="353" customWidth="1"/>
    <col min="10483" max="10483" width="27.85546875" style="353" customWidth="1"/>
    <col min="10484" max="10484" width="14.42578125" style="353" customWidth="1"/>
    <col min="10485" max="10485" width="21" style="353" customWidth="1"/>
    <col min="10486" max="10486" width="19.7109375" style="353" customWidth="1"/>
    <col min="10487" max="10487" width="18" style="353" customWidth="1"/>
    <col min="10488" max="10488" width="23.140625" style="353" customWidth="1"/>
    <col min="10489" max="10503" width="0" style="353" hidden="1" customWidth="1"/>
    <col min="10504" max="10735" width="9.140625" style="353"/>
    <col min="10736" max="10736" width="14.28515625" style="353" customWidth="1"/>
    <col min="10737" max="10737" width="13.85546875" style="353" customWidth="1"/>
    <col min="10738" max="10738" width="11.42578125" style="353" customWidth="1"/>
    <col min="10739" max="10739" width="27.85546875" style="353" customWidth="1"/>
    <col min="10740" max="10740" width="14.42578125" style="353" customWidth="1"/>
    <col min="10741" max="10741" width="21" style="353" customWidth="1"/>
    <col min="10742" max="10742" width="19.7109375" style="353" customWidth="1"/>
    <col min="10743" max="10743" width="18" style="353" customWidth="1"/>
    <col min="10744" max="10744" width="23.140625" style="353" customWidth="1"/>
    <col min="10745" max="10759" width="0" style="353" hidden="1" customWidth="1"/>
    <col min="10760" max="10991" width="9.140625" style="353"/>
    <col min="10992" max="10992" width="14.28515625" style="353" customWidth="1"/>
    <col min="10993" max="10993" width="13.85546875" style="353" customWidth="1"/>
    <col min="10994" max="10994" width="11.42578125" style="353" customWidth="1"/>
    <col min="10995" max="10995" width="27.85546875" style="353" customWidth="1"/>
    <col min="10996" max="10996" width="14.42578125" style="353" customWidth="1"/>
    <col min="10997" max="10997" width="21" style="353" customWidth="1"/>
    <col min="10998" max="10998" width="19.7109375" style="353" customWidth="1"/>
    <col min="10999" max="10999" width="18" style="353" customWidth="1"/>
    <col min="11000" max="11000" width="23.140625" style="353" customWidth="1"/>
    <col min="11001" max="11015" width="0" style="353" hidden="1" customWidth="1"/>
    <col min="11016" max="11247" width="9.140625" style="353"/>
    <col min="11248" max="11248" width="14.28515625" style="353" customWidth="1"/>
    <col min="11249" max="11249" width="13.85546875" style="353" customWidth="1"/>
    <col min="11250" max="11250" width="11.42578125" style="353" customWidth="1"/>
    <col min="11251" max="11251" width="27.85546875" style="353" customWidth="1"/>
    <col min="11252" max="11252" width="14.42578125" style="353" customWidth="1"/>
    <col min="11253" max="11253" width="21" style="353" customWidth="1"/>
    <col min="11254" max="11254" width="19.7109375" style="353" customWidth="1"/>
    <col min="11255" max="11255" width="18" style="353" customWidth="1"/>
    <col min="11256" max="11256" width="23.140625" style="353" customWidth="1"/>
    <col min="11257" max="11271" width="0" style="353" hidden="1" customWidth="1"/>
    <col min="11272" max="11503" width="9.140625" style="353"/>
    <col min="11504" max="11504" width="14.28515625" style="353" customWidth="1"/>
    <col min="11505" max="11505" width="13.85546875" style="353" customWidth="1"/>
    <col min="11506" max="11506" width="11.42578125" style="353" customWidth="1"/>
    <col min="11507" max="11507" width="27.85546875" style="353" customWidth="1"/>
    <col min="11508" max="11508" width="14.42578125" style="353" customWidth="1"/>
    <col min="11509" max="11509" width="21" style="353" customWidth="1"/>
    <col min="11510" max="11510" width="19.7109375" style="353" customWidth="1"/>
    <col min="11511" max="11511" width="18" style="353" customWidth="1"/>
    <col min="11512" max="11512" width="23.140625" style="353" customWidth="1"/>
    <col min="11513" max="11527" width="0" style="353" hidden="1" customWidth="1"/>
    <col min="11528" max="11759" width="9.140625" style="353"/>
    <col min="11760" max="11760" width="14.28515625" style="353" customWidth="1"/>
    <col min="11761" max="11761" width="13.85546875" style="353" customWidth="1"/>
    <col min="11762" max="11762" width="11.42578125" style="353" customWidth="1"/>
    <col min="11763" max="11763" width="27.85546875" style="353" customWidth="1"/>
    <col min="11764" max="11764" width="14.42578125" style="353" customWidth="1"/>
    <col min="11765" max="11765" width="21" style="353" customWidth="1"/>
    <col min="11766" max="11766" width="19.7109375" style="353" customWidth="1"/>
    <col min="11767" max="11767" width="18" style="353" customWidth="1"/>
    <col min="11768" max="11768" width="23.140625" style="353" customWidth="1"/>
    <col min="11769" max="11783" width="0" style="353" hidden="1" customWidth="1"/>
    <col min="11784" max="12015" width="9.140625" style="353"/>
    <col min="12016" max="12016" width="14.28515625" style="353" customWidth="1"/>
    <col min="12017" max="12017" width="13.85546875" style="353" customWidth="1"/>
    <col min="12018" max="12018" width="11.42578125" style="353" customWidth="1"/>
    <col min="12019" max="12019" width="27.85546875" style="353" customWidth="1"/>
    <col min="12020" max="12020" width="14.42578125" style="353" customWidth="1"/>
    <col min="12021" max="12021" width="21" style="353" customWidth="1"/>
    <col min="12022" max="12022" width="19.7109375" style="353" customWidth="1"/>
    <col min="12023" max="12023" width="18" style="353" customWidth="1"/>
    <col min="12024" max="12024" width="23.140625" style="353" customWidth="1"/>
    <col min="12025" max="12039" width="0" style="353" hidden="1" customWidth="1"/>
    <col min="12040" max="12271" width="9.140625" style="353"/>
    <col min="12272" max="12272" width="14.28515625" style="353" customWidth="1"/>
    <col min="12273" max="12273" width="13.85546875" style="353" customWidth="1"/>
    <col min="12274" max="12274" width="11.42578125" style="353" customWidth="1"/>
    <col min="12275" max="12275" width="27.85546875" style="353" customWidth="1"/>
    <col min="12276" max="12276" width="14.42578125" style="353" customWidth="1"/>
    <col min="12277" max="12277" width="21" style="353" customWidth="1"/>
    <col min="12278" max="12278" width="19.7109375" style="353" customWidth="1"/>
    <col min="12279" max="12279" width="18" style="353" customWidth="1"/>
    <col min="12280" max="12280" width="23.140625" style="353" customWidth="1"/>
    <col min="12281" max="12295" width="0" style="353" hidden="1" customWidth="1"/>
    <col min="12296" max="12527" width="9.140625" style="353"/>
    <col min="12528" max="12528" width="14.28515625" style="353" customWidth="1"/>
    <col min="12529" max="12529" width="13.85546875" style="353" customWidth="1"/>
    <col min="12530" max="12530" width="11.42578125" style="353" customWidth="1"/>
    <col min="12531" max="12531" width="27.85546875" style="353" customWidth="1"/>
    <col min="12532" max="12532" width="14.42578125" style="353" customWidth="1"/>
    <col min="12533" max="12533" width="21" style="353" customWidth="1"/>
    <col min="12534" max="12534" width="19.7109375" style="353" customWidth="1"/>
    <col min="12535" max="12535" width="18" style="353" customWidth="1"/>
    <col min="12536" max="12536" width="23.140625" style="353" customWidth="1"/>
    <col min="12537" max="12551" width="0" style="353" hidden="1" customWidth="1"/>
    <col min="12552" max="12783" width="9.140625" style="353"/>
    <col min="12784" max="12784" width="14.28515625" style="353" customWidth="1"/>
    <col min="12785" max="12785" width="13.85546875" style="353" customWidth="1"/>
    <col min="12786" max="12786" width="11.42578125" style="353" customWidth="1"/>
    <col min="12787" max="12787" width="27.85546875" style="353" customWidth="1"/>
    <col min="12788" max="12788" width="14.42578125" style="353" customWidth="1"/>
    <col min="12789" max="12789" width="21" style="353" customWidth="1"/>
    <col min="12790" max="12790" width="19.7109375" style="353" customWidth="1"/>
    <col min="12791" max="12791" width="18" style="353" customWidth="1"/>
    <col min="12792" max="12792" width="23.140625" style="353" customWidth="1"/>
    <col min="12793" max="12807" width="0" style="353" hidden="1" customWidth="1"/>
    <col min="12808" max="13039" width="9.140625" style="353"/>
    <col min="13040" max="13040" width="14.28515625" style="353" customWidth="1"/>
    <col min="13041" max="13041" width="13.85546875" style="353" customWidth="1"/>
    <col min="13042" max="13042" width="11.42578125" style="353" customWidth="1"/>
    <col min="13043" max="13043" width="27.85546875" style="353" customWidth="1"/>
    <col min="13044" max="13044" width="14.42578125" style="353" customWidth="1"/>
    <col min="13045" max="13045" width="21" style="353" customWidth="1"/>
    <col min="13046" max="13046" width="19.7109375" style="353" customWidth="1"/>
    <col min="13047" max="13047" width="18" style="353" customWidth="1"/>
    <col min="13048" max="13048" width="23.140625" style="353" customWidth="1"/>
    <col min="13049" max="13063" width="0" style="353" hidden="1" customWidth="1"/>
    <col min="13064" max="13295" width="9.140625" style="353"/>
    <col min="13296" max="13296" width="14.28515625" style="353" customWidth="1"/>
    <col min="13297" max="13297" width="13.85546875" style="353" customWidth="1"/>
    <col min="13298" max="13298" width="11.42578125" style="353" customWidth="1"/>
    <col min="13299" max="13299" width="27.85546875" style="353" customWidth="1"/>
    <col min="13300" max="13300" width="14.42578125" style="353" customWidth="1"/>
    <col min="13301" max="13301" width="21" style="353" customWidth="1"/>
    <col min="13302" max="13302" width="19.7109375" style="353" customWidth="1"/>
    <col min="13303" max="13303" width="18" style="353" customWidth="1"/>
    <col min="13304" max="13304" width="23.140625" style="353" customWidth="1"/>
    <col min="13305" max="13319" width="0" style="353" hidden="1" customWidth="1"/>
    <col min="13320" max="13551" width="9.140625" style="353"/>
    <col min="13552" max="13552" width="14.28515625" style="353" customWidth="1"/>
    <col min="13553" max="13553" width="13.85546875" style="353" customWidth="1"/>
    <col min="13554" max="13554" width="11.42578125" style="353" customWidth="1"/>
    <col min="13555" max="13555" width="27.85546875" style="353" customWidth="1"/>
    <col min="13556" max="13556" width="14.42578125" style="353" customWidth="1"/>
    <col min="13557" max="13557" width="21" style="353" customWidth="1"/>
    <col min="13558" max="13558" width="19.7109375" style="353" customWidth="1"/>
    <col min="13559" max="13559" width="18" style="353" customWidth="1"/>
    <col min="13560" max="13560" width="23.140625" style="353" customWidth="1"/>
    <col min="13561" max="13575" width="0" style="353" hidden="1" customWidth="1"/>
    <col min="13576" max="13807" width="9.140625" style="353"/>
    <col min="13808" max="13808" width="14.28515625" style="353" customWidth="1"/>
    <col min="13809" max="13809" width="13.85546875" style="353" customWidth="1"/>
    <col min="13810" max="13810" width="11.42578125" style="353" customWidth="1"/>
    <col min="13811" max="13811" width="27.85546875" style="353" customWidth="1"/>
    <col min="13812" max="13812" width="14.42578125" style="353" customWidth="1"/>
    <col min="13813" max="13813" width="21" style="353" customWidth="1"/>
    <col min="13814" max="13814" width="19.7109375" style="353" customWidth="1"/>
    <col min="13815" max="13815" width="18" style="353" customWidth="1"/>
    <col min="13816" max="13816" width="23.140625" style="353" customWidth="1"/>
    <col min="13817" max="13831" width="0" style="353" hidden="1" customWidth="1"/>
    <col min="13832" max="14063" width="9.140625" style="353"/>
    <col min="14064" max="14064" width="14.28515625" style="353" customWidth="1"/>
    <col min="14065" max="14065" width="13.85546875" style="353" customWidth="1"/>
    <col min="14066" max="14066" width="11.42578125" style="353" customWidth="1"/>
    <col min="14067" max="14067" width="27.85546875" style="353" customWidth="1"/>
    <col min="14068" max="14068" width="14.42578125" style="353" customWidth="1"/>
    <col min="14069" max="14069" width="21" style="353" customWidth="1"/>
    <col min="14070" max="14070" width="19.7109375" style="353" customWidth="1"/>
    <col min="14071" max="14071" width="18" style="353" customWidth="1"/>
    <col min="14072" max="14072" width="23.140625" style="353" customWidth="1"/>
    <col min="14073" max="14087" width="0" style="353" hidden="1" customWidth="1"/>
    <col min="14088" max="14319" width="9.140625" style="353"/>
    <col min="14320" max="14320" width="14.28515625" style="353" customWidth="1"/>
    <col min="14321" max="14321" width="13.85546875" style="353" customWidth="1"/>
    <col min="14322" max="14322" width="11.42578125" style="353" customWidth="1"/>
    <col min="14323" max="14323" width="27.85546875" style="353" customWidth="1"/>
    <col min="14324" max="14324" width="14.42578125" style="353" customWidth="1"/>
    <col min="14325" max="14325" width="21" style="353" customWidth="1"/>
    <col min="14326" max="14326" width="19.7109375" style="353" customWidth="1"/>
    <col min="14327" max="14327" width="18" style="353" customWidth="1"/>
    <col min="14328" max="14328" width="23.140625" style="353" customWidth="1"/>
    <col min="14329" max="14343" width="0" style="353" hidden="1" customWidth="1"/>
    <col min="14344" max="14575" width="9.140625" style="353"/>
    <col min="14576" max="14576" width="14.28515625" style="353" customWidth="1"/>
    <col min="14577" max="14577" width="13.85546875" style="353" customWidth="1"/>
    <col min="14578" max="14578" width="11.42578125" style="353" customWidth="1"/>
    <col min="14579" max="14579" width="27.85546875" style="353" customWidth="1"/>
    <col min="14580" max="14580" width="14.42578125" style="353" customWidth="1"/>
    <col min="14581" max="14581" width="21" style="353" customWidth="1"/>
    <col min="14582" max="14582" width="19.7109375" style="353" customWidth="1"/>
    <col min="14583" max="14583" width="18" style="353" customWidth="1"/>
    <col min="14584" max="14584" width="23.140625" style="353" customWidth="1"/>
    <col min="14585" max="14599" width="0" style="353" hidden="1" customWidth="1"/>
    <col min="14600" max="14831" width="9.140625" style="353"/>
    <col min="14832" max="14832" width="14.28515625" style="353" customWidth="1"/>
    <col min="14833" max="14833" width="13.85546875" style="353" customWidth="1"/>
    <col min="14834" max="14834" width="11.42578125" style="353" customWidth="1"/>
    <col min="14835" max="14835" width="27.85546875" style="353" customWidth="1"/>
    <col min="14836" max="14836" width="14.42578125" style="353" customWidth="1"/>
    <col min="14837" max="14837" width="21" style="353" customWidth="1"/>
    <col min="14838" max="14838" width="19.7109375" style="353" customWidth="1"/>
    <col min="14839" max="14839" width="18" style="353" customWidth="1"/>
    <col min="14840" max="14840" width="23.140625" style="353" customWidth="1"/>
    <col min="14841" max="14855" width="0" style="353" hidden="1" customWidth="1"/>
    <col min="14856" max="15087" width="9.140625" style="353"/>
    <col min="15088" max="15088" width="14.28515625" style="353" customWidth="1"/>
    <col min="15089" max="15089" width="13.85546875" style="353" customWidth="1"/>
    <col min="15090" max="15090" width="11.42578125" style="353" customWidth="1"/>
    <col min="15091" max="15091" width="27.85546875" style="353" customWidth="1"/>
    <col min="15092" max="15092" width="14.42578125" style="353" customWidth="1"/>
    <col min="15093" max="15093" width="21" style="353" customWidth="1"/>
    <col min="15094" max="15094" width="19.7109375" style="353" customWidth="1"/>
    <col min="15095" max="15095" width="18" style="353" customWidth="1"/>
    <col min="15096" max="15096" width="23.140625" style="353" customWidth="1"/>
    <col min="15097" max="15111" width="0" style="353" hidden="1" customWidth="1"/>
    <col min="15112" max="15343" width="9.140625" style="353"/>
    <col min="15344" max="15344" width="14.28515625" style="353" customWidth="1"/>
    <col min="15345" max="15345" width="13.85546875" style="353" customWidth="1"/>
    <col min="15346" max="15346" width="11.42578125" style="353" customWidth="1"/>
    <col min="15347" max="15347" width="27.85546875" style="353" customWidth="1"/>
    <col min="15348" max="15348" width="14.42578125" style="353" customWidth="1"/>
    <col min="15349" max="15349" width="21" style="353" customWidth="1"/>
    <col min="15350" max="15350" width="19.7109375" style="353" customWidth="1"/>
    <col min="15351" max="15351" width="18" style="353" customWidth="1"/>
    <col min="15352" max="15352" width="23.140625" style="353" customWidth="1"/>
    <col min="15353" max="15367" width="0" style="353" hidden="1" customWidth="1"/>
    <col min="15368" max="15599" width="9.140625" style="353"/>
    <col min="15600" max="15600" width="14.28515625" style="353" customWidth="1"/>
    <col min="15601" max="15601" width="13.85546875" style="353" customWidth="1"/>
    <col min="15602" max="15602" width="11.42578125" style="353" customWidth="1"/>
    <col min="15603" max="15603" width="27.85546875" style="353" customWidth="1"/>
    <col min="15604" max="15604" width="14.42578125" style="353" customWidth="1"/>
    <col min="15605" max="15605" width="21" style="353" customWidth="1"/>
    <col min="15606" max="15606" width="19.7109375" style="353" customWidth="1"/>
    <col min="15607" max="15607" width="18" style="353" customWidth="1"/>
    <col min="15608" max="15608" width="23.140625" style="353" customWidth="1"/>
    <col min="15609" max="15623" width="0" style="353" hidden="1" customWidth="1"/>
    <col min="15624" max="15855" width="9.140625" style="353"/>
    <col min="15856" max="15856" width="14.28515625" style="353" customWidth="1"/>
    <col min="15857" max="15857" width="13.85546875" style="353" customWidth="1"/>
    <col min="15858" max="15858" width="11.42578125" style="353" customWidth="1"/>
    <col min="15859" max="15859" width="27.85546875" style="353" customWidth="1"/>
    <col min="15860" max="15860" width="14.42578125" style="353" customWidth="1"/>
    <col min="15861" max="15861" width="21" style="353" customWidth="1"/>
    <col min="15862" max="15862" width="19.7109375" style="353" customWidth="1"/>
    <col min="15863" max="15863" width="18" style="353" customWidth="1"/>
    <col min="15864" max="15864" width="23.140625" style="353" customWidth="1"/>
    <col min="15865" max="15879" width="0" style="353" hidden="1" customWidth="1"/>
    <col min="15880" max="16111" width="9.140625" style="353"/>
    <col min="16112" max="16112" width="14.28515625" style="353" customWidth="1"/>
    <col min="16113" max="16113" width="13.85546875" style="353" customWidth="1"/>
    <col min="16114" max="16114" width="11.42578125" style="353" customWidth="1"/>
    <col min="16115" max="16115" width="27.85546875" style="353" customWidth="1"/>
    <col min="16116" max="16116" width="14.42578125" style="353" customWidth="1"/>
    <col min="16117" max="16117" width="21" style="353" customWidth="1"/>
    <col min="16118" max="16118" width="19.7109375" style="353" customWidth="1"/>
    <col min="16119" max="16119" width="18" style="353" customWidth="1"/>
    <col min="16120" max="16120" width="23.140625" style="353" customWidth="1"/>
    <col min="16121" max="16135" width="0" style="353" hidden="1" customWidth="1"/>
    <col min="16136" max="16384" width="9.140625" style="353"/>
  </cols>
  <sheetData>
    <row r="1" spans="1:8" ht="24" customHeight="1">
      <c r="A1" s="392" t="str">
        <f>'Attach 3(JV)'!A1:D1</f>
        <v>Specification No. :CC/NT/W-CIVIL/DOM/A06/23/00358</v>
      </c>
      <c r="B1" s="410"/>
      <c r="C1" s="410"/>
      <c r="D1" s="410"/>
      <c r="E1" s="410"/>
      <c r="F1" s="410"/>
      <c r="G1" s="410"/>
      <c r="H1" s="351"/>
    </row>
    <row r="2" spans="1:8" ht="15.75" customHeight="1"/>
    <row r="3" spans="1:8" ht="87" customHeight="1">
      <c r="A3" s="1187" t="str">
        <f>'Attach 3(JV)'!A3:E3</f>
        <v>Package DC-C&amp;ME for Construction &amp; Interiors of Green Field Data Centre Building including Mechanical &amp; Electrical Works under Establishment of Pilot Data Centre at POWERGRID Manesar substation</v>
      </c>
      <c r="B3" s="1187"/>
      <c r="C3" s="1187"/>
      <c r="D3" s="1187"/>
      <c r="E3" s="1187"/>
      <c r="F3" s="1187"/>
      <c r="G3" s="1187"/>
      <c r="H3" s="1187"/>
    </row>
    <row r="5" spans="1:8" ht="21.75" customHeight="1">
      <c r="A5" s="1179" t="s">
        <v>353</v>
      </c>
      <c r="B5" s="1179"/>
      <c r="C5" s="1179"/>
      <c r="D5" s="1179"/>
      <c r="E5" s="1179"/>
      <c r="F5" s="1179"/>
      <c r="G5" s="1179"/>
      <c r="H5" s="1179"/>
    </row>
    <row r="7" spans="1:8" ht="16.5">
      <c r="A7" s="358" t="str">
        <f>'Attach 3(JV)'!A7</f>
        <v>Bidder’s Name and Address  :</v>
      </c>
      <c r="F7" s="361"/>
      <c r="H7" s="752" t="str">
        <f>'[14]Attach 3(JV)'!E7</f>
        <v>To:</v>
      </c>
    </row>
    <row r="8" spans="1:8" ht="32.25" customHeight="1">
      <c r="A8" s="1180" t="str">
        <f>IF('[15]Names of Bidder'!D6= "JV (Joint Venture)", "JV of " &amp; I8, "")</f>
        <v/>
      </c>
      <c r="B8" s="1180"/>
      <c r="C8" s="1180"/>
      <c r="D8" s="1180"/>
      <c r="F8" s="484"/>
      <c r="H8" s="390" t="str">
        <f>'[14]Attach 3(JV)'!E8</f>
        <v>Contract Services</v>
      </c>
    </row>
    <row r="9" spans="1:8" ht="18" customHeight="1">
      <c r="A9" s="358" t="s">
        <v>572</v>
      </c>
      <c r="B9" s="1181">
        <f>'Attach 3(JV)'!B9:D9</f>
        <v>0</v>
      </c>
      <c r="C9" s="1181"/>
      <c r="F9" s="484"/>
      <c r="H9" s="390" t="str">
        <f>'[14]Attach 3(JV)'!E9</f>
        <v>Power Grid Corporation of India Ltd.,</v>
      </c>
    </row>
    <row r="10" spans="1:8" ht="18" customHeight="1">
      <c r="A10" s="358" t="s">
        <v>573</v>
      </c>
      <c r="B10" s="1181">
        <f>'Attach 3(JV)'!B10:D10</f>
        <v>0</v>
      </c>
      <c r="C10" s="1181"/>
      <c r="F10" s="484"/>
      <c r="H10" s="390" t="str">
        <f>'[14]Attach 3(JV)'!E10</f>
        <v>"Saudamini", Plot No. 2, Sector 29</v>
      </c>
    </row>
    <row r="11" spans="1:8" ht="17.25" customHeight="1">
      <c r="B11" s="1181">
        <f>'Attach 3(JV)'!B11:D11</f>
        <v>0</v>
      </c>
      <c r="C11" s="1181"/>
      <c r="F11" s="484"/>
      <c r="H11" s="390" t="str">
        <f>'[14]Attach 3(JV)'!E11</f>
        <v>Gurgaon (Haryana) - 122001</v>
      </c>
    </row>
    <row r="12" spans="1:8" ht="18" customHeight="1">
      <c r="B12" s="1181">
        <f>'Attach 3(JV)'!B12:D12</f>
        <v>0</v>
      </c>
      <c r="C12" s="1181"/>
    </row>
    <row r="14" spans="1:8">
      <c r="A14" s="353" t="s">
        <v>343</v>
      </c>
    </row>
    <row r="16" spans="1:8" ht="96.75" customHeight="1">
      <c r="A16" s="1097" t="s">
        <v>574</v>
      </c>
      <c r="B16" s="1097"/>
      <c r="C16" s="1097"/>
      <c r="D16" s="1097"/>
      <c r="E16" s="1097"/>
      <c r="F16" s="1097"/>
      <c r="G16" s="1097"/>
      <c r="H16" s="1097"/>
    </row>
    <row r="17" spans="1:8" ht="9.75" customHeight="1"/>
    <row r="18" spans="1:8" ht="17.25" customHeight="1">
      <c r="A18" s="485" t="s">
        <v>575</v>
      </c>
      <c r="B18" s="1097" t="s">
        <v>576</v>
      </c>
      <c r="C18" s="1097"/>
      <c r="D18" s="1097"/>
      <c r="E18" s="1097"/>
      <c r="F18" s="1097"/>
      <c r="G18" s="486"/>
      <c r="H18" s="486"/>
    </row>
    <row r="19" spans="1:8" ht="17.25" hidden="1" customHeight="1">
      <c r="A19" s="485" t="s">
        <v>575</v>
      </c>
      <c r="B19" s="1097" t="s">
        <v>577</v>
      </c>
      <c r="C19" s="1097"/>
      <c r="D19" s="1097"/>
      <c r="E19" s="1097"/>
      <c r="F19" s="1097"/>
      <c r="G19" s="1097"/>
      <c r="H19" s="1097"/>
    </row>
    <row r="20" spans="1:8" hidden="1">
      <c r="A20" s="488" t="s">
        <v>19</v>
      </c>
      <c r="B20" s="1176">
        <f>'[14]Name of Bidder'!C13</f>
        <v>0</v>
      </c>
      <c r="C20" s="1176"/>
      <c r="D20" s="1176"/>
      <c r="E20" s="1176"/>
      <c r="F20" s="1176"/>
      <c r="G20" s="1176"/>
      <c r="H20" s="1176"/>
    </row>
    <row r="21" spans="1:8" hidden="1">
      <c r="A21" s="488" t="s">
        <v>28</v>
      </c>
      <c r="B21" s="1176">
        <f>'[14]Name of Bidder'!C18</f>
        <v>0</v>
      </c>
      <c r="C21" s="1176"/>
      <c r="D21" s="1176"/>
      <c r="E21" s="1176"/>
      <c r="F21" s="1176"/>
      <c r="G21" s="1176"/>
      <c r="H21" s="1176"/>
    </row>
    <row r="22" spans="1:8" ht="17.25" hidden="1" customHeight="1">
      <c r="A22" s="488" t="s">
        <v>473</v>
      </c>
      <c r="B22" s="1176">
        <f>'[14]Name of Bidder'!C23</f>
        <v>0</v>
      </c>
      <c r="C22" s="1176"/>
      <c r="D22" s="1176"/>
      <c r="E22" s="1176"/>
      <c r="F22" s="1176"/>
      <c r="G22" s="1176"/>
      <c r="H22" s="1176"/>
    </row>
    <row r="23" spans="1:8" ht="15.75" hidden="1" customHeight="1">
      <c r="B23" s="724" t="s">
        <v>578</v>
      </c>
    </row>
    <row r="24" spans="1:8" ht="15.75" customHeight="1">
      <c r="A24" s="725"/>
    </row>
    <row r="25" spans="1:8" ht="25.5" hidden="1" customHeight="1">
      <c r="A25" s="1097" t="s">
        <v>579</v>
      </c>
      <c r="B25" s="1097"/>
      <c r="C25" s="1097"/>
      <c r="D25" s="1097"/>
      <c r="E25" s="1097"/>
      <c r="F25" s="1097"/>
      <c r="G25" s="1097"/>
      <c r="H25" s="1097"/>
    </row>
    <row r="26" spans="1:8" ht="8.25" customHeight="1">
      <c r="A26" s="754"/>
      <c r="B26" s="754"/>
      <c r="C26" s="754"/>
      <c r="D26" s="754"/>
      <c r="E26" s="754"/>
      <c r="F26" s="754"/>
      <c r="G26" s="754"/>
      <c r="H26" s="754"/>
    </row>
    <row r="27" spans="1:8" ht="43.5" customHeight="1">
      <c r="A27" s="1099" t="s">
        <v>580</v>
      </c>
      <c r="B27" s="1099"/>
      <c r="C27" s="1099"/>
      <c r="D27" s="1099"/>
      <c r="E27" s="1099"/>
      <c r="F27" s="1099"/>
      <c r="G27" s="1099"/>
      <c r="H27" s="1099"/>
    </row>
    <row r="28" spans="1:8" ht="26.25" customHeight="1">
      <c r="A28" s="492" t="s">
        <v>581</v>
      </c>
      <c r="B28" s="1098" t="s">
        <v>582</v>
      </c>
      <c r="C28" s="1098"/>
      <c r="D28" s="1098"/>
      <c r="E28" s="1098"/>
      <c r="F28" s="1098"/>
      <c r="G28" s="1098"/>
      <c r="H28" s="1098"/>
    </row>
    <row r="29" spans="1:8" ht="26.25" customHeight="1">
      <c r="A29" s="493" t="s">
        <v>416</v>
      </c>
      <c r="B29" s="1168" t="s">
        <v>583</v>
      </c>
      <c r="C29" s="1168"/>
      <c r="D29" s="1168"/>
      <c r="E29" s="1168"/>
      <c r="F29" s="1168"/>
      <c r="G29" s="1168"/>
      <c r="H29" s="1168"/>
    </row>
    <row r="30" spans="1:8" ht="26.25" customHeight="1">
      <c r="A30" s="493" t="s">
        <v>418</v>
      </c>
      <c r="B30" s="1168" t="s">
        <v>584</v>
      </c>
      <c r="C30" s="1168"/>
      <c r="D30" s="1168"/>
      <c r="E30" s="1168"/>
      <c r="F30" s="1168"/>
      <c r="G30" s="1168"/>
      <c r="H30" s="1168"/>
    </row>
    <row r="31" spans="1:8" ht="41.25" customHeight="1">
      <c r="A31" s="493" t="s">
        <v>419</v>
      </c>
      <c r="B31" s="1168" t="s">
        <v>585</v>
      </c>
      <c r="C31" s="1168"/>
      <c r="D31" s="1168"/>
      <c r="E31" s="1168"/>
      <c r="F31" s="1168"/>
      <c r="G31" s="1168"/>
      <c r="H31" s="1168"/>
    </row>
    <row r="32" spans="1:8" ht="9.75" customHeight="1">
      <c r="A32" s="493"/>
      <c r="B32" s="739"/>
      <c r="C32" s="739"/>
      <c r="D32" s="739"/>
      <c r="E32" s="739"/>
      <c r="F32" s="739"/>
      <c r="G32" s="739"/>
      <c r="H32" s="739"/>
    </row>
    <row r="33" spans="1:8" ht="25.5" customHeight="1">
      <c r="A33" s="492" t="s">
        <v>586</v>
      </c>
      <c r="B33" s="1169" t="s">
        <v>587</v>
      </c>
      <c r="C33" s="1169"/>
      <c r="D33" s="1169"/>
      <c r="E33" s="1169"/>
      <c r="F33" s="1169"/>
      <c r="G33" s="1169"/>
      <c r="H33" s="1169"/>
    </row>
    <row r="34" spans="1:8" ht="24.75" customHeight="1">
      <c r="A34" s="493" t="s">
        <v>416</v>
      </c>
      <c r="B34" s="1098" t="s">
        <v>588</v>
      </c>
      <c r="C34" s="1098"/>
      <c r="D34" s="1098"/>
      <c r="E34" s="1098"/>
      <c r="F34" s="1098"/>
      <c r="G34" s="1098"/>
      <c r="H34" s="1098"/>
    </row>
    <row r="35" spans="1:8" ht="24.75" hidden="1" customHeight="1">
      <c r="A35" s="493" t="s">
        <v>418</v>
      </c>
      <c r="B35" s="1098" t="s">
        <v>589</v>
      </c>
      <c r="C35" s="1098"/>
      <c r="D35" s="1098"/>
      <c r="E35" s="1098"/>
      <c r="F35" s="1098"/>
      <c r="G35" s="1098"/>
      <c r="H35" s="1098"/>
    </row>
    <row r="36" spans="1:8" ht="12" customHeight="1">
      <c r="A36" s="739"/>
      <c r="B36" s="739"/>
      <c r="C36" s="739"/>
      <c r="D36" s="739"/>
      <c r="E36" s="739"/>
      <c r="F36" s="739"/>
      <c r="G36" s="739"/>
      <c r="H36" s="739"/>
    </row>
    <row r="37" spans="1:8" s="497" customFormat="1" ht="24.75" customHeight="1">
      <c r="A37" s="495" t="s">
        <v>590</v>
      </c>
      <c r="B37" s="1170" t="s">
        <v>591</v>
      </c>
      <c r="C37" s="1170"/>
      <c r="D37" s="1170"/>
      <c r="E37" s="1170"/>
      <c r="F37" s="1170"/>
      <c r="G37" s="1170"/>
      <c r="H37" s="1170"/>
    </row>
    <row r="38" spans="1:8" ht="24" customHeight="1">
      <c r="A38" s="739"/>
      <c r="B38" s="1171" t="s">
        <v>592</v>
      </c>
      <c r="C38" s="1171"/>
      <c r="D38" s="1171"/>
      <c r="E38" s="1171"/>
      <c r="F38" s="1171"/>
      <c r="G38" s="1171"/>
      <c r="H38" s="1171"/>
    </row>
    <row r="39" spans="1:8" ht="54" customHeight="1">
      <c r="A39" s="739"/>
      <c r="B39" s="1099" t="s">
        <v>593</v>
      </c>
      <c r="C39" s="1099"/>
      <c r="D39" s="1099"/>
      <c r="E39" s="1099"/>
      <c r="F39" s="1099"/>
      <c r="G39" s="1099"/>
      <c r="H39" s="1099"/>
    </row>
    <row r="40" spans="1:8" ht="15.75" customHeight="1">
      <c r="A40" s="984" t="s">
        <v>594</v>
      </c>
      <c r="B40" s="986" t="s">
        <v>595</v>
      </c>
      <c r="C40" s="988"/>
      <c r="D40" s="1175" t="s">
        <v>596</v>
      </c>
      <c r="E40" s="1175"/>
      <c r="F40" s="1175"/>
      <c r="G40" s="739"/>
      <c r="H40" s="739"/>
    </row>
    <row r="41" spans="1:8" ht="19.5" customHeight="1">
      <c r="A41" s="1172"/>
      <c r="B41" s="1173"/>
      <c r="C41" s="1174"/>
      <c r="D41" s="1175"/>
      <c r="E41" s="1175"/>
      <c r="F41" s="1175"/>
      <c r="G41" s="739"/>
      <c r="H41" s="739"/>
    </row>
    <row r="42" spans="1:8" ht="20.25" customHeight="1">
      <c r="A42" s="985"/>
      <c r="B42" s="962"/>
      <c r="C42" s="964"/>
      <c r="D42" s="1175"/>
      <c r="E42" s="1175"/>
      <c r="F42" s="1175"/>
      <c r="G42" s="739"/>
      <c r="H42" s="739"/>
    </row>
    <row r="43" spans="1:8" ht="30.75" customHeight="1">
      <c r="A43" s="500">
        <v>1</v>
      </c>
      <c r="B43" s="1146" t="s">
        <v>597</v>
      </c>
      <c r="C43" s="1146"/>
      <c r="D43" s="990">
        <f>'Names of Bidder'!D10:G10</f>
        <v>0</v>
      </c>
      <c r="E43" s="991"/>
      <c r="F43" s="992"/>
      <c r="G43" s="739"/>
      <c r="H43" s="739"/>
    </row>
    <row r="44" spans="1:8" ht="15.75" customHeight="1">
      <c r="A44" s="1161">
        <v>2</v>
      </c>
      <c r="B44" s="1164" t="s">
        <v>598</v>
      </c>
      <c r="C44" s="995"/>
      <c r="D44" s="959"/>
      <c r="E44" s="960"/>
      <c r="F44" s="961"/>
      <c r="G44" s="739"/>
      <c r="H44" s="739"/>
    </row>
    <row r="45" spans="1:8" ht="15.75" customHeight="1">
      <c r="A45" s="1162"/>
      <c r="B45" s="1165"/>
      <c r="C45" s="977"/>
      <c r="D45" s="959"/>
      <c r="E45" s="960"/>
      <c r="F45" s="961"/>
      <c r="G45" s="739"/>
      <c r="H45" s="739"/>
    </row>
    <row r="46" spans="1:8" ht="15.75" customHeight="1">
      <c r="A46" s="1163"/>
      <c r="B46" s="1166"/>
      <c r="C46" s="1167"/>
      <c r="D46" s="959"/>
      <c r="E46" s="960"/>
      <c r="F46" s="961"/>
      <c r="G46" s="739"/>
      <c r="H46" s="739"/>
    </row>
    <row r="47" spans="1:8" ht="18.75" customHeight="1">
      <c r="A47" s="500">
        <v>3</v>
      </c>
      <c r="B47" s="1146" t="s">
        <v>599</v>
      </c>
      <c r="C47" s="1146"/>
      <c r="D47" s="959"/>
      <c r="E47" s="960"/>
      <c r="F47" s="961"/>
      <c r="G47" s="739"/>
      <c r="H47" s="739"/>
    </row>
    <row r="48" spans="1:8" ht="20.25" customHeight="1">
      <c r="A48" s="500">
        <v>4</v>
      </c>
      <c r="B48" s="1146" t="s">
        <v>600</v>
      </c>
      <c r="C48" s="1146"/>
      <c r="D48" s="959"/>
      <c r="E48" s="960"/>
      <c r="F48" s="961"/>
      <c r="G48" s="739"/>
      <c r="H48" s="739"/>
    </row>
    <row r="49" spans="1:8" ht="19.5" customHeight="1">
      <c r="A49" s="501">
        <v>5</v>
      </c>
      <c r="B49" s="1146" t="s">
        <v>601</v>
      </c>
      <c r="C49" s="1146"/>
      <c r="D49" s="959"/>
      <c r="E49" s="960"/>
      <c r="F49" s="961"/>
      <c r="G49" s="739"/>
      <c r="H49" s="739"/>
    </row>
    <row r="50" spans="1:8" ht="51.75" customHeight="1">
      <c r="A50" s="500">
        <v>6</v>
      </c>
      <c r="B50" s="1146" t="s">
        <v>602</v>
      </c>
      <c r="C50" s="1146"/>
      <c r="D50" s="959"/>
      <c r="E50" s="960"/>
      <c r="F50" s="961"/>
      <c r="G50" s="739"/>
      <c r="H50" s="739"/>
    </row>
    <row r="51" spans="1:8" ht="49.5" customHeight="1">
      <c r="A51" s="500">
        <v>7</v>
      </c>
      <c r="B51" s="1146" t="s">
        <v>603</v>
      </c>
      <c r="C51" s="1146"/>
      <c r="D51" s="959"/>
      <c r="E51" s="960"/>
      <c r="F51" s="961"/>
      <c r="G51" s="739"/>
      <c r="H51" s="739"/>
    </row>
    <row r="52" spans="1:8" ht="18" customHeight="1">
      <c r="A52" s="500">
        <v>8</v>
      </c>
      <c r="B52" s="1146" t="s">
        <v>604</v>
      </c>
      <c r="C52" s="1146"/>
      <c r="D52" s="959"/>
      <c r="E52" s="960"/>
      <c r="F52" s="961"/>
      <c r="G52" s="739"/>
      <c r="H52" s="739"/>
    </row>
    <row r="53" spans="1:8" ht="18" customHeight="1">
      <c r="A53" s="502"/>
      <c r="B53" s="503" t="s">
        <v>605</v>
      </c>
      <c r="C53" s="504"/>
      <c r="D53" s="959"/>
      <c r="E53" s="960"/>
      <c r="F53" s="961"/>
      <c r="G53" s="739"/>
      <c r="H53" s="739"/>
    </row>
    <row r="54" spans="1:8" ht="18" customHeight="1">
      <c r="A54" s="502"/>
      <c r="B54" s="503" t="s">
        <v>606</v>
      </c>
      <c r="C54" s="504"/>
      <c r="D54" s="959"/>
      <c r="E54" s="960"/>
      <c r="F54" s="961"/>
      <c r="G54" s="739"/>
      <c r="H54" s="739"/>
    </row>
    <row r="55" spans="1:8" ht="18" customHeight="1">
      <c r="A55" s="505"/>
      <c r="B55" s="503" t="s">
        <v>607</v>
      </c>
      <c r="C55" s="506"/>
      <c r="D55" s="959"/>
      <c r="E55" s="960"/>
      <c r="F55" s="961"/>
      <c r="G55" s="739"/>
      <c r="H55" s="739"/>
    </row>
    <row r="56" spans="1:8" ht="13.5" customHeight="1">
      <c r="A56" s="739"/>
      <c r="B56" s="739"/>
      <c r="C56" s="739"/>
      <c r="D56" s="739"/>
      <c r="E56" s="739"/>
      <c r="F56" s="739"/>
      <c r="G56" s="739"/>
      <c r="H56" s="739"/>
    </row>
    <row r="57" spans="1:8" s="727" customFormat="1" ht="47.25" customHeight="1">
      <c r="A57" s="500">
        <v>9</v>
      </c>
      <c r="B57" s="1156" t="s">
        <v>608</v>
      </c>
      <c r="C57" s="1157"/>
      <c r="D57" s="1157"/>
      <c r="E57" s="1157"/>
      <c r="F57" s="1158"/>
      <c r="G57" s="749"/>
      <c r="H57" s="508"/>
    </row>
    <row r="58" spans="1:8" s="727" customFormat="1" ht="42" customHeight="1">
      <c r="A58" s="500">
        <v>10</v>
      </c>
      <c r="B58" s="1156" t="s">
        <v>609</v>
      </c>
      <c r="C58" s="1157"/>
      <c r="D58" s="1157"/>
      <c r="E58" s="1157"/>
      <c r="F58" s="1158"/>
      <c r="G58" s="749"/>
      <c r="H58" s="508"/>
    </row>
    <row r="59" spans="1:8" s="727" customFormat="1" ht="16.5">
      <c r="A59" s="726"/>
      <c r="B59" s="726"/>
      <c r="C59" s="726"/>
      <c r="D59" s="726"/>
      <c r="E59" s="726"/>
      <c r="F59" s="726"/>
      <c r="G59" s="726"/>
      <c r="H59" s="726"/>
    </row>
    <row r="60" spans="1:8" s="727" customFormat="1" ht="16.5">
      <c r="A60" s="726"/>
      <c r="B60" s="726"/>
      <c r="C60" s="726"/>
      <c r="D60" s="726"/>
      <c r="E60" s="726"/>
      <c r="F60" s="726"/>
      <c r="G60" s="726"/>
      <c r="H60" s="726"/>
    </row>
    <row r="61" spans="1:8" s="727" customFormat="1" ht="24" customHeight="1">
      <c r="A61" s="882">
        <v>2</v>
      </c>
      <c r="B61" s="1194" t="s">
        <v>610</v>
      </c>
      <c r="C61" s="1194"/>
      <c r="D61" s="1194"/>
      <c r="E61" s="1194"/>
      <c r="F61" s="1194"/>
      <c r="G61" s="1194"/>
      <c r="H61" s="1194"/>
    </row>
    <row r="62" spans="1:8" s="727" customFormat="1" ht="16.5">
      <c r="A62" s="883"/>
      <c r="B62" s="883"/>
      <c r="C62" s="883"/>
      <c r="D62" s="883"/>
      <c r="E62" s="883"/>
      <c r="F62" s="883"/>
      <c r="G62" s="883"/>
      <c r="H62" s="883"/>
    </row>
    <row r="63" spans="1:8" s="727" customFormat="1" ht="24.75" customHeight="1">
      <c r="A63" s="884" t="s">
        <v>611</v>
      </c>
      <c r="B63" s="1195" t="s">
        <v>612</v>
      </c>
      <c r="C63" s="1195"/>
      <c r="D63" s="1195"/>
      <c r="E63" s="1195"/>
      <c r="F63" s="1195"/>
      <c r="G63" s="1195"/>
      <c r="H63" s="1195"/>
    </row>
    <row r="64" spans="1:8" s="727" customFormat="1" ht="10.5" customHeight="1">
      <c r="A64" s="883"/>
      <c r="B64" s="883"/>
      <c r="C64" s="883"/>
      <c r="D64" s="883"/>
      <c r="E64" s="883"/>
      <c r="F64" s="883"/>
      <c r="G64" s="883"/>
      <c r="H64" s="883"/>
    </row>
    <row r="65" spans="1:8" s="727" customFormat="1" ht="113.25" customHeight="1">
      <c r="A65" s="885" t="s">
        <v>613</v>
      </c>
      <c r="B65" s="1196" t="s">
        <v>971</v>
      </c>
      <c r="C65" s="1197"/>
      <c r="D65" s="1197"/>
      <c r="E65" s="1197"/>
      <c r="F65" s="1197"/>
      <c r="G65" s="1197"/>
      <c r="H65" s="1197"/>
    </row>
    <row r="66" spans="1:8" s="727" customFormat="1" ht="156" customHeight="1">
      <c r="A66" s="885" t="s">
        <v>614</v>
      </c>
      <c r="B66" s="1196" t="s">
        <v>972</v>
      </c>
      <c r="C66" s="1197"/>
      <c r="D66" s="1197"/>
      <c r="E66" s="1197"/>
      <c r="F66" s="1197"/>
      <c r="G66" s="1197"/>
      <c r="H66" s="1197"/>
    </row>
    <row r="67" spans="1:8" s="727" customFormat="1" ht="43.5" customHeight="1">
      <c r="A67" s="885" t="s">
        <v>705</v>
      </c>
      <c r="B67" s="1196" t="s">
        <v>952</v>
      </c>
      <c r="C67" s="1197"/>
      <c r="D67" s="1197"/>
      <c r="E67" s="1197"/>
      <c r="F67" s="1197"/>
      <c r="G67" s="1197"/>
      <c r="H67" s="1197"/>
    </row>
    <row r="68" spans="1:8" s="727" customFormat="1" ht="294" customHeight="1">
      <c r="A68" s="885"/>
      <c r="B68" s="1196" t="s">
        <v>953</v>
      </c>
      <c r="C68" s="1196"/>
      <c r="D68" s="1196"/>
      <c r="E68" s="1196"/>
      <c r="F68" s="1196"/>
      <c r="G68" s="1196"/>
      <c r="H68" s="1196"/>
    </row>
    <row r="69" spans="1:8" s="727" customFormat="1" ht="16.5">
      <c r="A69" s="726"/>
      <c r="B69" s="726"/>
      <c r="C69" s="726"/>
      <c r="D69" s="726"/>
      <c r="E69" s="726"/>
      <c r="F69" s="726"/>
      <c r="G69" s="726"/>
      <c r="H69" s="726"/>
    </row>
    <row r="70" spans="1:8" s="727" customFormat="1" ht="57" customHeight="1">
      <c r="A70" s="755" t="s">
        <v>614</v>
      </c>
      <c r="B70" s="1193" t="s">
        <v>840</v>
      </c>
      <c r="C70" s="1193"/>
      <c r="D70" s="1193"/>
      <c r="E70" s="1193"/>
      <c r="F70" s="1193"/>
      <c r="G70" s="1193"/>
      <c r="H70" s="1193"/>
    </row>
    <row r="71" spans="1:8" s="727" customFormat="1" ht="54.75" customHeight="1">
      <c r="B71" s="1193" t="s">
        <v>616</v>
      </c>
      <c r="C71" s="1193"/>
      <c r="D71" s="1193"/>
      <c r="E71" s="1193"/>
      <c r="F71" s="1193"/>
      <c r="G71" s="1193"/>
      <c r="H71" s="1193"/>
    </row>
    <row r="72" spans="1:8" s="727" customFormat="1" ht="54.75" customHeight="1">
      <c r="B72" s="1188" t="s">
        <v>832</v>
      </c>
      <c r="C72" s="1188"/>
      <c r="D72" s="880"/>
      <c r="E72" s="880"/>
      <c r="F72" s="880"/>
      <c r="G72" s="880"/>
      <c r="H72" s="880"/>
    </row>
    <row r="73" spans="1:8" s="727" customFormat="1" ht="54.75" customHeight="1">
      <c r="A73" s="726"/>
      <c r="B73" s="1189" t="s">
        <v>954</v>
      </c>
      <c r="C73" s="1189"/>
      <c r="D73" s="1189"/>
      <c r="E73" s="1189"/>
      <c r="F73" s="1189"/>
      <c r="G73" s="1189"/>
      <c r="H73" s="1189"/>
    </row>
    <row r="74" spans="1:8" s="727" customFormat="1" ht="54.75" customHeight="1">
      <c r="A74" s="726"/>
      <c r="B74" s="1190" t="s">
        <v>833</v>
      </c>
      <c r="C74" s="1190"/>
      <c r="D74" s="1190"/>
      <c r="E74" s="1190"/>
      <c r="F74" s="1192"/>
      <c r="G74" s="1192"/>
      <c r="H74" s="1192"/>
    </row>
    <row r="75" spans="1:8" s="727" customFormat="1" ht="54.75" customHeight="1">
      <c r="A75" s="726"/>
      <c r="B75" s="1191" t="s">
        <v>617</v>
      </c>
      <c r="C75" s="1191"/>
      <c r="D75" s="1191"/>
      <c r="E75" s="1191"/>
      <c r="F75" s="1192"/>
      <c r="G75" s="1192"/>
      <c r="H75" s="1192"/>
    </row>
    <row r="76" spans="1:8" s="727" customFormat="1" ht="54.75" customHeight="1">
      <c r="A76" s="726"/>
      <c r="B76" s="1191" t="s">
        <v>618</v>
      </c>
      <c r="C76" s="1191"/>
      <c r="D76" s="1191"/>
      <c r="E76" s="1191"/>
      <c r="F76" s="1192"/>
      <c r="G76" s="1192"/>
      <c r="H76" s="1192"/>
    </row>
    <row r="77" spans="1:8" s="727" customFormat="1" ht="54.75" customHeight="1">
      <c r="A77" s="726"/>
      <c r="B77" s="1208" t="s">
        <v>619</v>
      </c>
      <c r="C77" s="1209"/>
      <c r="D77" s="1209"/>
      <c r="E77" s="1226"/>
      <c r="F77" s="1192"/>
      <c r="G77" s="1192"/>
      <c r="H77" s="1192"/>
    </row>
    <row r="78" spans="1:8" s="727" customFormat="1" ht="54.75" customHeight="1">
      <c r="A78" s="726"/>
      <c r="B78" s="1208" t="s">
        <v>957</v>
      </c>
      <c r="C78" s="1209"/>
      <c r="D78" s="1209"/>
      <c r="E78" s="1226"/>
      <c r="F78" s="1192"/>
      <c r="G78" s="1192"/>
      <c r="H78" s="1192"/>
    </row>
    <row r="79" spans="1:8" s="727" customFormat="1" ht="54.75" customHeight="1">
      <c r="A79" s="726"/>
      <c r="B79" s="1208" t="s">
        <v>958</v>
      </c>
      <c r="C79" s="1209"/>
      <c r="D79" s="1209"/>
      <c r="E79" s="1226"/>
      <c r="F79" s="1192"/>
      <c r="G79" s="1192"/>
      <c r="H79" s="1192"/>
    </row>
    <row r="80" spans="1:8" s="727" customFormat="1" ht="61.5" customHeight="1">
      <c r="A80" s="726"/>
      <c r="B80" s="1199" t="s">
        <v>959</v>
      </c>
      <c r="C80" s="1200"/>
      <c r="D80" s="1200"/>
      <c r="E80" s="1227"/>
      <c r="F80" s="1224" t="s">
        <v>960</v>
      </c>
      <c r="G80" s="1224"/>
      <c r="H80" s="1224"/>
    </row>
    <row r="81" spans="1:8" s="727" customFormat="1" ht="16.5">
      <c r="A81" s="726"/>
      <c r="B81" s="1201"/>
      <c r="C81" s="1202"/>
      <c r="D81" s="1202"/>
      <c r="E81" s="1202"/>
      <c r="F81" s="894" t="s">
        <v>961</v>
      </c>
      <c r="G81" s="887"/>
      <c r="H81" s="889"/>
    </row>
    <row r="82" spans="1:8" s="727" customFormat="1" ht="16.5">
      <c r="A82" s="726"/>
      <c r="B82" s="1201"/>
      <c r="C82" s="1202"/>
      <c r="D82" s="1202"/>
      <c r="E82" s="1202"/>
      <c r="F82" s="894" t="s">
        <v>963</v>
      </c>
      <c r="G82" s="1230"/>
      <c r="H82" s="1231"/>
    </row>
    <row r="83" spans="1:8" s="727" customFormat="1" ht="16.5">
      <c r="A83" s="726"/>
      <c r="B83" s="1201"/>
      <c r="C83" s="1202"/>
      <c r="D83" s="1202"/>
      <c r="E83" s="1202"/>
      <c r="F83" s="894" t="s">
        <v>962</v>
      </c>
      <c r="G83" s="890"/>
      <c r="H83" s="891"/>
    </row>
    <row r="84" spans="1:8" s="727" customFormat="1" ht="21.75" customHeight="1">
      <c r="A84" s="726"/>
      <c r="B84" s="1228"/>
      <c r="C84" s="1229"/>
      <c r="D84" s="1229"/>
      <c r="E84" s="1229"/>
      <c r="F84" s="895"/>
      <c r="G84" s="892"/>
      <c r="H84" s="893"/>
    </row>
    <row r="85" spans="1:8" s="727" customFormat="1" ht="54.75" customHeight="1">
      <c r="A85" s="726"/>
      <c r="B85" s="1210" t="s">
        <v>939</v>
      </c>
      <c r="C85" s="1211"/>
      <c r="D85" s="1211"/>
      <c r="E85" s="1211"/>
      <c r="F85" s="1225"/>
      <c r="G85" s="1225"/>
      <c r="H85" s="1192"/>
    </row>
    <row r="86" spans="1:8" s="727" customFormat="1" ht="54.75" customHeight="1">
      <c r="A86" s="726"/>
      <c r="B86" s="1206" t="s">
        <v>964</v>
      </c>
      <c r="C86" s="1207"/>
      <c r="D86" s="1207"/>
      <c r="E86" s="1232"/>
      <c r="F86" s="1233"/>
      <c r="G86" s="1234"/>
      <c r="H86" s="1235"/>
    </row>
    <row r="87" spans="1:8" s="727" customFormat="1" ht="54.75" customHeight="1">
      <c r="A87" s="726"/>
      <c r="B87" s="1206" t="s">
        <v>625</v>
      </c>
      <c r="C87" s="1207"/>
      <c r="D87" s="1207"/>
      <c r="E87" s="1207"/>
      <c r="F87" s="1192"/>
      <c r="G87" s="1192"/>
      <c r="H87" s="1192"/>
    </row>
    <row r="88" spans="1:8" s="727" customFormat="1" ht="54.75" customHeight="1">
      <c r="B88" s="886"/>
      <c r="C88" s="886"/>
      <c r="D88" s="886"/>
      <c r="E88" s="886"/>
      <c r="F88" s="886"/>
      <c r="G88" s="886"/>
      <c r="H88" s="886"/>
    </row>
    <row r="89" spans="1:8" s="727" customFormat="1" ht="24.75" customHeight="1">
      <c r="A89" s="726"/>
      <c r="B89" s="1189" t="s">
        <v>955</v>
      </c>
      <c r="C89" s="1189"/>
      <c r="D89" s="1189"/>
      <c r="E89" s="1189"/>
      <c r="F89" s="1189"/>
      <c r="G89" s="1189"/>
      <c r="H89" s="1189"/>
    </row>
    <row r="90" spans="1:8" s="727" customFormat="1" ht="42" customHeight="1">
      <c r="A90" s="726"/>
      <c r="B90" s="1189" t="s">
        <v>956</v>
      </c>
      <c r="C90" s="1189"/>
      <c r="D90" s="1189"/>
      <c r="E90" s="1189"/>
      <c r="F90" s="1189"/>
      <c r="G90" s="1189"/>
      <c r="H90" s="1189"/>
    </row>
    <row r="91" spans="1:8" s="727" customFormat="1" ht="38.25" customHeight="1">
      <c r="A91" s="726"/>
      <c r="B91" s="1203" t="s">
        <v>833</v>
      </c>
      <c r="C91" s="1204"/>
      <c r="D91" s="1204"/>
      <c r="E91" s="1204"/>
      <c r="F91" s="1192"/>
      <c r="G91" s="1192"/>
      <c r="H91" s="1192"/>
    </row>
    <row r="92" spans="1:8" s="727" customFormat="1" ht="66.75" customHeight="1">
      <c r="A92" s="726"/>
      <c r="B92" s="1213" t="s">
        <v>967</v>
      </c>
      <c r="C92" s="1213"/>
      <c r="D92" s="1213"/>
      <c r="E92" s="1213"/>
      <c r="F92" s="1192"/>
      <c r="G92" s="1192"/>
      <c r="H92" s="1192"/>
    </row>
    <row r="93" spans="1:8" s="727" customFormat="1" ht="37.5" customHeight="1">
      <c r="A93" s="726"/>
      <c r="B93" s="1213" t="s">
        <v>968</v>
      </c>
      <c r="C93" s="1213"/>
      <c r="D93" s="1213"/>
      <c r="E93" s="1213"/>
      <c r="F93" s="1192"/>
      <c r="G93" s="1192"/>
      <c r="H93" s="1192"/>
    </row>
    <row r="94" spans="1:8" s="727" customFormat="1" ht="38.25" customHeight="1">
      <c r="A94" s="726"/>
      <c r="B94" s="897"/>
      <c r="C94" s="794"/>
      <c r="D94" s="794"/>
      <c r="E94" s="794"/>
      <c r="F94" s="868" t="s">
        <v>941</v>
      </c>
      <c r="G94" s="868" t="s">
        <v>942</v>
      </c>
      <c r="H94" s="868" t="s">
        <v>943</v>
      </c>
    </row>
    <row r="95" spans="1:8" s="727" customFormat="1" ht="33.75" customHeight="1">
      <c r="A95" s="733">
        <v>1</v>
      </c>
      <c r="B95" s="1208" t="s">
        <v>617</v>
      </c>
      <c r="C95" s="1209"/>
      <c r="D95" s="1209"/>
      <c r="E95" s="1209"/>
      <c r="F95" s="872"/>
      <c r="G95" s="872"/>
      <c r="H95" s="872"/>
    </row>
    <row r="96" spans="1:8" s="727" customFormat="1" ht="46.5" customHeight="1">
      <c r="A96" s="733">
        <v>2</v>
      </c>
      <c r="B96" s="1208" t="s">
        <v>618</v>
      </c>
      <c r="C96" s="1209"/>
      <c r="D96" s="1209"/>
      <c r="E96" s="1209"/>
      <c r="F96" s="872"/>
      <c r="G96" s="872"/>
      <c r="H96" s="872"/>
    </row>
    <row r="97" spans="1:8" s="727" customFormat="1" ht="23.25" customHeight="1">
      <c r="A97" s="1198">
        <v>3</v>
      </c>
      <c r="B97" s="1199" t="s">
        <v>619</v>
      </c>
      <c r="C97" s="1200"/>
      <c r="D97" s="1200"/>
      <c r="E97" s="1200"/>
      <c r="F97" s="872"/>
      <c r="G97" s="872"/>
      <c r="H97" s="872"/>
    </row>
    <row r="98" spans="1:8" s="727" customFormat="1" ht="21" customHeight="1">
      <c r="A98" s="1198"/>
      <c r="B98" s="1201"/>
      <c r="C98" s="1202"/>
      <c r="D98" s="1202"/>
      <c r="E98" s="1202"/>
      <c r="F98" s="872"/>
      <c r="G98" s="872"/>
      <c r="H98" s="872"/>
    </row>
    <row r="99" spans="1:8" s="727" customFormat="1" ht="20.25" customHeight="1">
      <c r="A99" s="1198"/>
      <c r="B99" s="1201"/>
      <c r="C99" s="1202"/>
      <c r="D99" s="1202"/>
      <c r="E99" s="1202"/>
      <c r="F99" s="872"/>
      <c r="G99" s="872"/>
      <c r="H99" s="872"/>
    </row>
    <row r="100" spans="1:8" s="727" customFormat="1" ht="21" customHeight="1">
      <c r="A100" s="1198"/>
      <c r="B100" s="1201"/>
      <c r="C100" s="1202"/>
      <c r="D100" s="1202"/>
      <c r="E100" s="1202"/>
      <c r="F100" s="872"/>
      <c r="G100" s="872"/>
      <c r="H100" s="872"/>
    </row>
    <row r="101" spans="1:8" s="727" customFormat="1" ht="24.95" customHeight="1">
      <c r="A101" s="733"/>
      <c r="B101" s="730"/>
      <c r="C101" s="728"/>
      <c r="D101" s="728"/>
      <c r="E101" s="750" t="s">
        <v>620</v>
      </c>
      <c r="F101" s="872"/>
      <c r="G101" s="872"/>
      <c r="H101" s="872"/>
    </row>
    <row r="102" spans="1:8" s="727" customFormat="1" ht="24.95" customHeight="1">
      <c r="A102" s="733"/>
      <c r="B102" s="730"/>
      <c r="C102" s="728"/>
      <c r="D102" s="728"/>
      <c r="E102" s="750" t="s">
        <v>23</v>
      </c>
      <c r="F102" s="872"/>
      <c r="G102" s="872"/>
      <c r="H102" s="872"/>
    </row>
    <row r="103" spans="1:8" s="727" customFormat="1" ht="24.95" customHeight="1">
      <c r="A103" s="733"/>
      <c r="B103" s="731"/>
      <c r="C103" s="732"/>
      <c r="D103" s="732"/>
      <c r="E103" s="751" t="s">
        <v>621</v>
      </c>
      <c r="F103" s="872"/>
      <c r="G103" s="872"/>
      <c r="H103" s="872"/>
    </row>
    <row r="104" spans="1:8" s="727" customFormat="1" ht="72.75" customHeight="1">
      <c r="A104" s="755">
        <v>4</v>
      </c>
      <c r="B104" s="1210" t="s">
        <v>937</v>
      </c>
      <c r="C104" s="1211"/>
      <c r="D104" s="1211"/>
      <c r="E104" s="1211"/>
      <c r="F104" s="873"/>
      <c r="G104" s="873"/>
      <c r="H104" s="873"/>
    </row>
    <row r="105" spans="1:8" s="727" customFormat="1" ht="54" customHeight="1">
      <c r="A105" s="755">
        <v>5</v>
      </c>
      <c r="B105" s="1210" t="s">
        <v>938</v>
      </c>
      <c r="C105" s="1211"/>
      <c r="D105" s="1211"/>
      <c r="E105" s="1211"/>
      <c r="F105" s="873"/>
      <c r="G105" s="873"/>
      <c r="H105" s="873"/>
    </row>
    <row r="106" spans="1:8" s="727" customFormat="1" ht="54" customHeight="1">
      <c r="A106" s="755">
        <v>6</v>
      </c>
      <c r="B106" s="1212" t="s">
        <v>965</v>
      </c>
      <c r="C106" s="1212"/>
      <c r="D106" s="1212"/>
      <c r="E106" s="1212"/>
      <c r="F106" s="898"/>
      <c r="G106" s="896"/>
      <c r="H106" s="896"/>
    </row>
    <row r="107" spans="1:8" s="727" customFormat="1" ht="33">
      <c r="A107" s="755"/>
      <c r="B107" s="1212"/>
      <c r="C107" s="1212"/>
      <c r="D107" s="1212"/>
      <c r="E107" s="1212"/>
      <c r="F107" s="899" t="s">
        <v>966</v>
      </c>
      <c r="G107" s="899" t="s">
        <v>966</v>
      </c>
      <c r="H107" s="899" t="s">
        <v>966</v>
      </c>
    </row>
    <row r="108" spans="1:8" s="727" customFormat="1" ht="54" customHeight="1">
      <c r="A108" s="755"/>
      <c r="B108" s="1212"/>
      <c r="C108" s="1212"/>
      <c r="D108" s="1212"/>
      <c r="E108" s="1212"/>
      <c r="F108" s="888" t="s">
        <v>969</v>
      </c>
      <c r="G108" s="888" t="s">
        <v>969</v>
      </c>
      <c r="H108" s="888" t="s">
        <v>969</v>
      </c>
    </row>
    <row r="109" spans="1:8" s="727" customFormat="1" ht="30.75" customHeight="1">
      <c r="A109" s="755">
        <v>7</v>
      </c>
      <c r="B109" s="1210" t="s">
        <v>940</v>
      </c>
      <c r="C109" s="1211"/>
      <c r="D109" s="1211"/>
      <c r="E109" s="1211"/>
      <c r="F109" s="873"/>
      <c r="G109" s="873"/>
      <c r="H109" s="873"/>
    </row>
    <row r="110" spans="1:8" s="727" customFormat="1" ht="30.75" customHeight="1">
      <c r="A110" s="755">
        <v>8</v>
      </c>
      <c r="B110" s="1210" t="s">
        <v>939</v>
      </c>
      <c r="C110" s="1211"/>
      <c r="D110" s="1211"/>
      <c r="E110" s="1211"/>
      <c r="F110" s="873"/>
      <c r="G110" s="873"/>
      <c r="H110" s="873"/>
    </row>
    <row r="111" spans="1:8" s="727" customFormat="1" ht="36.75" customHeight="1">
      <c r="A111" s="755">
        <v>9</v>
      </c>
      <c r="B111" s="1206" t="s">
        <v>625</v>
      </c>
      <c r="C111" s="1207"/>
      <c r="D111" s="1207"/>
      <c r="E111" s="1207"/>
      <c r="F111" s="873"/>
      <c r="G111" s="873"/>
      <c r="H111" s="873"/>
    </row>
    <row r="112" spans="1:8" s="727" customFormat="1" ht="15.75" customHeight="1">
      <c r="A112" s="733"/>
      <c r="B112" s="726"/>
      <c r="C112" s="726"/>
      <c r="D112" s="726"/>
      <c r="E112" s="726"/>
      <c r="F112" s="726"/>
      <c r="G112" s="726"/>
      <c r="H112" s="726"/>
    </row>
    <row r="113" spans="1:8" ht="16.5" customHeight="1">
      <c r="A113" s="863" t="s">
        <v>826</v>
      </c>
      <c r="B113" s="1205" t="s">
        <v>790</v>
      </c>
      <c r="C113" s="1205"/>
      <c r="D113" s="1205"/>
      <c r="E113" s="1205"/>
      <c r="F113" s="1205"/>
      <c r="G113" s="1205"/>
      <c r="H113" s="1205"/>
    </row>
    <row r="114" spans="1:8" ht="9" customHeight="1">
      <c r="A114" s="864"/>
      <c r="B114" s="865"/>
      <c r="C114" s="865"/>
      <c r="D114" s="865"/>
      <c r="E114" s="865"/>
      <c r="F114" s="865"/>
      <c r="G114" s="865"/>
      <c r="H114" s="864"/>
    </row>
    <row r="115" spans="1:8" ht="20.100000000000001" customHeight="1">
      <c r="A115" s="866"/>
      <c r="B115" s="1215" t="s">
        <v>936</v>
      </c>
      <c r="C115" s="1215"/>
      <c r="D115" s="1215"/>
      <c r="E115" s="1215"/>
      <c r="F115" s="1215"/>
      <c r="G115" s="1215"/>
      <c r="H115" s="1215"/>
    </row>
    <row r="116" spans="1:8" ht="351.75" customHeight="1">
      <c r="A116" s="867"/>
      <c r="B116" s="1216" t="s">
        <v>946</v>
      </c>
      <c r="C116" s="1216"/>
      <c r="D116" s="1216"/>
      <c r="E116" s="1216"/>
      <c r="F116" s="1216"/>
      <c r="G116" s="1216"/>
      <c r="H116" s="1216"/>
    </row>
    <row r="117" spans="1:8" ht="14.25" customHeight="1">
      <c r="A117" s="739"/>
      <c r="B117" s="735"/>
      <c r="C117" s="735"/>
      <c r="D117" s="735"/>
      <c r="E117" s="735"/>
      <c r="F117" s="735"/>
      <c r="G117" s="735"/>
      <c r="H117" s="735"/>
    </row>
    <row r="118" spans="1:8" ht="75" customHeight="1">
      <c r="A118" s="537"/>
      <c r="B118" s="1087" t="s">
        <v>791</v>
      </c>
      <c r="C118" s="1087"/>
      <c r="D118" s="1087"/>
      <c r="E118" s="1087"/>
      <c r="F118" s="1087"/>
      <c r="G118" s="1087"/>
      <c r="H118" s="1087"/>
    </row>
    <row r="119" spans="1:8" ht="15.75" hidden="1" customHeight="1">
      <c r="A119" s="537"/>
      <c r="B119" s="748"/>
      <c r="C119" s="748"/>
      <c r="D119" s="748"/>
      <c r="E119" s="748"/>
      <c r="F119" s="748"/>
      <c r="G119" s="748"/>
      <c r="H119" s="748"/>
    </row>
    <row r="120" spans="1:8" ht="7.5" customHeight="1">
      <c r="A120" s="537"/>
      <c r="B120" s="748"/>
      <c r="C120" s="748"/>
      <c r="D120" s="748"/>
      <c r="E120" s="748"/>
      <c r="F120" s="748"/>
      <c r="G120" s="748"/>
      <c r="H120" s="748"/>
    </row>
    <row r="121" spans="1:8" ht="20.25" customHeight="1">
      <c r="A121" s="736">
        <v>4</v>
      </c>
      <c r="B121" s="1217" t="s">
        <v>627</v>
      </c>
      <c r="C121" s="1217"/>
      <c r="D121" s="1217"/>
      <c r="E121" s="1217"/>
      <c r="F121" s="1217"/>
      <c r="G121" s="1217"/>
      <c r="H121" s="1217"/>
    </row>
    <row r="122" spans="1:8" ht="29.25" customHeight="1">
      <c r="A122" s="500"/>
      <c r="B122" s="1135"/>
      <c r="C122" s="1136"/>
      <c r="D122" s="1136"/>
      <c r="E122" s="1218">
        <f>'Names of Bidder'!D10</f>
        <v>0</v>
      </c>
      <c r="F122" s="1219"/>
      <c r="G122" s="1219"/>
      <c r="H122" s="1220"/>
    </row>
    <row r="123" spans="1:8" ht="25.5" customHeight="1">
      <c r="A123" s="500" t="s">
        <v>628</v>
      </c>
      <c r="B123" s="983" t="s">
        <v>629</v>
      </c>
      <c r="C123" s="973"/>
      <c r="D123" s="973"/>
      <c r="E123" s="973"/>
      <c r="F123" s="973"/>
      <c r="G123" s="973"/>
      <c r="H123" s="973"/>
    </row>
    <row r="124" spans="1:8" ht="19.5" customHeight="1">
      <c r="A124" s="540"/>
      <c r="B124" s="541"/>
      <c r="C124" s="541"/>
      <c r="D124" s="740"/>
      <c r="E124" s="984"/>
      <c r="F124" s="986" t="s">
        <v>632</v>
      </c>
      <c r="G124" s="987"/>
      <c r="H124" s="988"/>
    </row>
    <row r="125" spans="1:8" ht="47.25" customHeight="1">
      <c r="A125" s="540"/>
      <c r="B125" s="541"/>
      <c r="C125" s="541"/>
      <c r="D125" s="740" t="s">
        <v>683</v>
      </c>
      <c r="E125" s="985"/>
      <c r="F125" s="962"/>
      <c r="G125" s="963"/>
      <c r="H125" s="964"/>
    </row>
    <row r="126" spans="1:8" ht="17.25" customHeight="1">
      <c r="A126" s="542" t="s">
        <v>634</v>
      </c>
      <c r="B126" s="1146" t="s">
        <v>635</v>
      </c>
      <c r="C126" s="1146"/>
      <c r="D126" s="543"/>
      <c r="E126" s="603"/>
      <c r="F126" s="990"/>
      <c r="G126" s="991"/>
      <c r="H126" s="992"/>
    </row>
    <row r="127" spans="1:8" ht="57" customHeight="1">
      <c r="A127" s="542"/>
      <c r="B127" s="1164" t="s">
        <v>855</v>
      </c>
      <c r="C127" s="1214"/>
      <c r="D127" s="995"/>
      <c r="E127" s="544" t="s">
        <v>544</v>
      </c>
      <c r="F127" s="959"/>
      <c r="G127" s="960"/>
      <c r="H127" s="961"/>
    </row>
    <row r="128" spans="1:8" ht="16.5" customHeight="1">
      <c r="A128" s="817">
        <v>1</v>
      </c>
      <c r="B128" s="877" t="s">
        <v>947</v>
      </c>
      <c r="C128" s="878"/>
      <c r="D128" s="875"/>
      <c r="E128" s="879"/>
      <c r="F128" s="959"/>
      <c r="G128" s="960"/>
      <c r="H128" s="961"/>
    </row>
    <row r="129" spans="1:8" ht="15.75" customHeight="1">
      <c r="A129" s="542">
        <v>2</v>
      </c>
      <c r="B129" s="826" t="s">
        <v>854</v>
      </c>
      <c r="C129" s="827"/>
      <c r="D129" s="815"/>
      <c r="E129" s="602"/>
      <c r="F129" s="959"/>
      <c r="G129" s="960"/>
      <c r="H129" s="961"/>
    </row>
    <row r="130" spans="1:8" ht="15.75" customHeight="1">
      <c r="A130" s="542">
        <v>3</v>
      </c>
      <c r="B130" s="811" t="s">
        <v>841</v>
      </c>
      <c r="C130" s="506"/>
      <c r="D130" s="744"/>
      <c r="E130" s="756"/>
      <c r="F130" s="959"/>
      <c r="G130" s="960"/>
      <c r="H130" s="961"/>
    </row>
    <row r="131" spans="1:8" ht="15.75" customHeight="1">
      <c r="A131" s="542">
        <v>4</v>
      </c>
      <c r="B131" s="811" t="s">
        <v>835</v>
      </c>
      <c r="C131" s="506"/>
      <c r="D131" s="744"/>
      <c r="E131" s="756"/>
      <c r="F131" s="959"/>
      <c r="G131" s="960"/>
      <c r="H131" s="961"/>
    </row>
    <row r="132" spans="1:8" ht="15.75" customHeight="1">
      <c r="A132" s="542">
        <v>5</v>
      </c>
      <c r="B132" s="811" t="s">
        <v>636</v>
      </c>
      <c r="C132" s="818"/>
      <c r="D132" s="814"/>
      <c r="E132" s="756"/>
      <c r="F132" s="807"/>
      <c r="G132" s="808"/>
      <c r="H132" s="809"/>
    </row>
    <row r="133" spans="1:8" ht="16.5" customHeight="1">
      <c r="A133" s="542">
        <v>6</v>
      </c>
      <c r="B133" s="810" t="s">
        <v>637</v>
      </c>
      <c r="C133" s="813"/>
      <c r="D133" s="744"/>
      <c r="E133" s="756"/>
      <c r="F133" s="959"/>
      <c r="G133" s="960"/>
      <c r="H133" s="961"/>
    </row>
    <row r="134" spans="1:8" ht="29.25" customHeight="1">
      <c r="A134" s="500"/>
      <c r="B134" s="741"/>
      <c r="C134" s="742"/>
      <c r="D134" s="742"/>
      <c r="E134" s="742"/>
      <c r="F134" s="742"/>
      <c r="G134" s="742"/>
      <c r="H134" s="742"/>
    </row>
    <row r="135" spans="1:8" ht="29.25" customHeight="1">
      <c r="A135" s="500"/>
      <c r="B135" s="741"/>
      <c r="C135" s="742"/>
      <c r="D135" s="742"/>
      <c r="E135" s="742"/>
      <c r="F135" s="742"/>
      <c r="G135" s="742"/>
      <c r="H135" s="742"/>
    </row>
    <row r="136" spans="1:8" ht="20.25" customHeight="1">
      <c r="A136" s="540" t="s">
        <v>586</v>
      </c>
      <c r="B136" s="983" t="s">
        <v>643</v>
      </c>
      <c r="C136" s="973"/>
      <c r="D136" s="973"/>
      <c r="E136" s="973"/>
      <c r="F136" s="973"/>
      <c r="G136" s="973"/>
      <c r="H136" s="973"/>
    </row>
    <row r="137" spans="1:8" ht="19.5" customHeight="1">
      <c r="A137" s="540"/>
      <c r="B137" s="558"/>
      <c r="C137" s="541"/>
      <c r="D137" s="740"/>
      <c r="E137" s="984"/>
      <c r="F137" s="986" t="s">
        <v>632</v>
      </c>
      <c r="G137" s="987"/>
      <c r="H137" s="988"/>
    </row>
    <row r="138" spans="1:8" ht="47.25" customHeight="1">
      <c r="A138" s="540"/>
      <c r="B138" s="558"/>
      <c r="C138" s="541"/>
      <c r="D138" s="740" t="s">
        <v>684</v>
      </c>
      <c r="E138" s="985"/>
      <c r="F138" s="962"/>
      <c r="G138" s="963"/>
      <c r="H138" s="964"/>
    </row>
    <row r="139" spans="1:8" ht="17.25" customHeight="1">
      <c r="A139" s="542" t="s">
        <v>634</v>
      </c>
      <c r="B139" s="989" t="s">
        <v>635</v>
      </c>
      <c r="C139" s="978"/>
      <c r="D139" s="743"/>
      <c r="E139" s="603"/>
      <c r="F139" s="990"/>
      <c r="G139" s="991"/>
      <c r="H139" s="992"/>
    </row>
    <row r="140" spans="1:8" ht="58.5" customHeight="1">
      <c r="A140" s="542"/>
      <c r="B140" s="1164" t="s">
        <v>855</v>
      </c>
      <c r="C140" s="1214"/>
      <c r="D140" s="995"/>
      <c r="E140" s="544" t="s">
        <v>544</v>
      </c>
      <c r="F140" s="959"/>
      <c r="G140" s="960"/>
      <c r="H140" s="961"/>
    </row>
    <row r="141" spans="1:8" ht="15.75" customHeight="1">
      <c r="A141" s="817">
        <v>1</v>
      </c>
      <c r="B141" s="877" t="s">
        <v>947</v>
      </c>
      <c r="C141" s="812"/>
      <c r="D141" s="815"/>
      <c r="E141" s="757"/>
      <c r="F141" s="959"/>
      <c r="G141" s="960"/>
      <c r="H141" s="961"/>
    </row>
    <row r="142" spans="1:8" ht="15.75" customHeight="1">
      <c r="A142" s="542">
        <v>2</v>
      </c>
      <c r="B142" s="874" t="s">
        <v>854</v>
      </c>
      <c r="C142" s="812"/>
      <c r="D142" s="747"/>
      <c r="E142" s="757"/>
      <c r="F142" s="959"/>
      <c r="G142" s="960"/>
      <c r="H142" s="961"/>
    </row>
    <row r="143" spans="1:8" ht="15.75" customHeight="1">
      <c r="A143" s="542">
        <v>3</v>
      </c>
      <c r="B143" s="874" t="s">
        <v>841</v>
      </c>
      <c r="C143" s="812"/>
      <c r="D143" s="747"/>
      <c r="E143" s="757"/>
      <c r="F143" s="959"/>
      <c r="G143" s="960"/>
      <c r="H143" s="961"/>
    </row>
    <row r="144" spans="1:8" ht="16.5" customHeight="1">
      <c r="A144" s="542">
        <v>4</v>
      </c>
      <c r="B144" s="874" t="s">
        <v>835</v>
      </c>
      <c r="C144" s="812"/>
      <c r="D144" s="747"/>
      <c r="E144" s="757"/>
      <c r="F144" s="959"/>
      <c r="G144" s="960"/>
      <c r="H144" s="961"/>
    </row>
    <row r="145" spans="1:8" ht="16.5" customHeight="1">
      <c r="A145" s="542">
        <v>5</v>
      </c>
      <c r="B145" s="874" t="s">
        <v>636</v>
      </c>
      <c r="C145" s="820"/>
      <c r="D145" s="816"/>
      <c r="E145" s="757"/>
      <c r="F145" s="807"/>
      <c r="G145" s="808"/>
      <c r="H145" s="809"/>
    </row>
    <row r="146" spans="1:8" ht="16.5" customHeight="1">
      <c r="A146" s="819">
        <v>6</v>
      </c>
      <c r="B146" s="876" t="s">
        <v>637</v>
      </c>
      <c r="C146" s="828"/>
      <c r="D146" s="815"/>
      <c r="E146" s="757"/>
      <c r="F146" s="959"/>
      <c r="G146" s="960"/>
      <c r="H146" s="961"/>
    </row>
    <row r="147" spans="1:8" ht="51" customHeight="1">
      <c r="A147" s="542"/>
      <c r="B147" s="1221" t="s">
        <v>645</v>
      </c>
      <c r="C147" s="1222"/>
      <c r="D147" s="747"/>
      <c r="E147" s="757"/>
      <c r="F147" s="959"/>
      <c r="G147" s="960"/>
      <c r="H147" s="961"/>
    </row>
    <row r="148" spans="1:8" ht="16.5" customHeight="1">
      <c r="A148" s="560"/>
      <c r="B148" s="561"/>
      <c r="C148" s="561"/>
      <c r="D148" s="532"/>
      <c r="E148" s="532"/>
      <c r="F148" s="532"/>
      <c r="G148" s="532"/>
      <c r="H148" s="532"/>
    </row>
    <row r="149" spans="1:8" ht="16.5" customHeight="1">
      <c r="A149" s="540" t="s">
        <v>646</v>
      </c>
      <c r="B149" s="967" t="s">
        <v>647</v>
      </c>
      <c r="C149" s="968"/>
      <c r="D149" s="745"/>
      <c r="E149" s="969"/>
      <c r="F149" s="970"/>
      <c r="G149" s="971"/>
      <c r="H149" s="972"/>
    </row>
    <row r="150" spans="1:8" ht="34.5" customHeight="1">
      <c r="A150" s="540"/>
      <c r="B150" s="973"/>
      <c r="C150" s="967"/>
      <c r="D150" s="746" t="s">
        <v>685</v>
      </c>
      <c r="E150" s="974" t="s">
        <v>632</v>
      </c>
      <c r="F150" s="975"/>
      <c r="G150" s="975"/>
      <c r="H150" s="976"/>
    </row>
    <row r="151" spans="1:8" ht="56.25" customHeight="1">
      <c r="A151" s="542"/>
      <c r="B151" s="957" t="s">
        <v>649</v>
      </c>
      <c r="C151" s="958"/>
      <c r="D151" s="747"/>
      <c r="E151" s="959"/>
      <c r="F151" s="960"/>
      <c r="G151" s="960"/>
      <c r="H151" s="961"/>
    </row>
    <row r="152" spans="1:8" ht="15.75" customHeight="1">
      <c r="A152" s="542"/>
      <c r="B152" s="977" t="s">
        <v>650</v>
      </c>
      <c r="C152" s="978"/>
      <c r="D152" s="743"/>
      <c r="E152" s="979"/>
      <c r="F152" s="980"/>
      <c r="G152" s="981"/>
      <c r="H152" s="982"/>
    </row>
    <row r="153" spans="1:8" ht="79.5" customHeight="1">
      <c r="A153" s="542"/>
      <c r="B153" s="957" t="s">
        <v>651</v>
      </c>
      <c r="C153" s="958"/>
      <c r="D153" s="747"/>
      <c r="E153" s="959"/>
      <c r="F153" s="960"/>
      <c r="G153" s="960"/>
      <c r="H153" s="961"/>
    </row>
    <row r="154" spans="1:8" ht="18" customHeight="1">
      <c r="A154" s="505"/>
      <c r="B154" s="753"/>
      <c r="C154" s="753"/>
      <c r="D154" s="753"/>
      <c r="G154" s="753"/>
    </row>
    <row r="155" spans="1:8">
      <c r="A155" s="739"/>
      <c r="B155" s="586"/>
      <c r="C155" s="587"/>
      <c r="D155" s="587"/>
      <c r="E155" s="587"/>
      <c r="F155" s="587"/>
      <c r="G155" s="587"/>
      <c r="H155" s="587"/>
    </row>
    <row r="156" spans="1:8" ht="24" customHeight="1">
      <c r="A156" s="582" t="s">
        <v>834</v>
      </c>
      <c r="B156" s="1097" t="s">
        <v>669</v>
      </c>
      <c r="C156" s="1097"/>
      <c r="D156" s="1097"/>
      <c r="E156" s="1097"/>
      <c r="F156" s="1097"/>
      <c r="G156" s="1097"/>
      <c r="H156" s="1097"/>
    </row>
    <row r="157" spans="1:8" ht="36" customHeight="1">
      <c r="A157" s="537">
        <v>5.0999999999999996</v>
      </c>
      <c r="B157" s="1223" t="s">
        <v>670</v>
      </c>
      <c r="C157" s="1223"/>
      <c r="D157" s="1223"/>
      <c r="E157" s="1223"/>
      <c r="F157" s="1223"/>
      <c r="G157" s="1223"/>
      <c r="H157" s="1223"/>
    </row>
    <row r="158" spans="1:8" ht="105.75" customHeight="1">
      <c r="A158" s="739"/>
      <c r="B158" s="536" t="s">
        <v>671</v>
      </c>
      <c r="C158" s="1102" t="s">
        <v>672</v>
      </c>
      <c r="D158" s="1102"/>
      <c r="E158" s="1102"/>
      <c r="F158" s="1102"/>
      <c r="G158" s="1102"/>
      <c r="H158" s="1102"/>
    </row>
    <row r="159" spans="1:8" ht="78" customHeight="1">
      <c r="A159" s="739"/>
      <c r="B159" s="536" t="s">
        <v>475</v>
      </c>
      <c r="C159" s="1102" t="s">
        <v>673</v>
      </c>
      <c r="D159" s="1102"/>
      <c r="E159" s="1102"/>
      <c r="F159" s="1102"/>
      <c r="G159" s="1102"/>
      <c r="H159" s="1102"/>
    </row>
    <row r="160" spans="1:8" ht="9" customHeight="1">
      <c r="A160" s="739"/>
      <c r="B160" s="739"/>
      <c r="C160" s="739"/>
      <c r="D160" s="739"/>
      <c r="E160" s="739"/>
      <c r="F160" s="739"/>
      <c r="G160" s="739"/>
      <c r="H160" s="739"/>
    </row>
    <row r="161" spans="1:8" ht="36.75" customHeight="1">
      <c r="A161" s="537">
        <v>5.2</v>
      </c>
      <c r="B161" s="1099" t="s">
        <v>172</v>
      </c>
      <c r="C161" s="1099"/>
      <c r="D161" s="1099"/>
      <c r="E161" s="1099"/>
      <c r="F161" s="1099"/>
      <c r="G161" s="1099"/>
      <c r="H161" s="1099"/>
    </row>
    <row r="162" spans="1:8" ht="10.5" customHeight="1">
      <c r="A162" s="739"/>
      <c r="B162" s="739"/>
      <c r="C162" s="739"/>
      <c r="D162" s="739"/>
      <c r="E162" s="739"/>
      <c r="F162" s="739"/>
      <c r="G162" s="739"/>
      <c r="H162" s="739"/>
    </row>
    <row r="163" spans="1:8" ht="24" customHeight="1">
      <c r="A163" s="350"/>
      <c r="B163" s="1087" t="s">
        <v>674</v>
      </c>
      <c r="C163" s="1087"/>
      <c r="D163" s="1087"/>
      <c r="E163" s="1087"/>
      <c r="F163" s="1087"/>
      <c r="G163" s="1087"/>
      <c r="H163" s="1087"/>
    </row>
    <row r="164" spans="1:8" ht="32.25" customHeight="1">
      <c r="A164" s="589"/>
      <c r="B164" s="1088"/>
      <c r="C164" s="1089"/>
      <c r="D164" s="590" t="s">
        <v>675</v>
      </c>
      <c r="E164" s="1090"/>
      <c r="F164" s="1091"/>
      <c r="G164" s="1091"/>
      <c r="H164" s="1091"/>
    </row>
    <row r="165" spans="1:8" ht="50.25" customHeight="1">
      <c r="A165" s="591" t="s">
        <v>581</v>
      </c>
      <c r="B165" s="989" t="s">
        <v>676</v>
      </c>
      <c r="C165" s="989"/>
      <c r="D165" s="592" t="s">
        <v>677</v>
      </c>
      <c r="E165" s="739"/>
      <c r="F165" s="739"/>
      <c r="G165" s="739"/>
      <c r="H165" s="739"/>
    </row>
    <row r="166" spans="1:8" ht="21" customHeight="1">
      <c r="A166" s="593"/>
      <c r="B166" s="1092" t="s">
        <v>678</v>
      </c>
      <c r="C166" s="1093"/>
      <c r="D166" s="594"/>
      <c r="E166" s="739"/>
      <c r="F166" s="739"/>
      <c r="G166" s="739"/>
      <c r="H166" s="739"/>
    </row>
    <row r="167" spans="1:8" ht="23.25" customHeight="1">
      <c r="A167" s="593"/>
      <c r="B167" s="1092" t="s">
        <v>679</v>
      </c>
      <c r="C167" s="1093"/>
      <c r="D167" s="594"/>
      <c r="E167" s="739"/>
      <c r="F167" s="739"/>
      <c r="G167" s="739"/>
      <c r="H167" s="739"/>
    </row>
    <row r="168" spans="1:8" ht="21.75" customHeight="1">
      <c r="A168" s="593"/>
      <c r="B168" s="1092" t="s">
        <v>680</v>
      </c>
      <c r="C168" s="1093"/>
      <c r="D168" s="594"/>
      <c r="E168" s="739"/>
      <c r="F168" s="739"/>
      <c r="G168" s="739"/>
      <c r="H168" s="739"/>
    </row>
    <row r="169" spans="1:8" ht="20.25" customHeight="1">
      <c r="A169" s="593"/>
      <c r="B169" s="1092" t="s">
        <v>681</v>
      </c>
      <c r="C169" s="1093"/>
      <c r="D169" s="594"/>
      <c r="E169" s="739"/>
      <c r="F169" s="739"/>
      <c r="G169" s="739"/>
      <c r="H169" s="739"/>
    </row>
    <row r="170" spans="1:8" ht="21.75" customHeight="1">
      <c r="A170" s="593"/>
      <c r="B170" s="996" t="s">
        <v>682</v>
      </c>
      <c r="C170" s="998"/>
      <c r="D170" s="594"/>
      <c r="E170" s="739"/>
      <c r="F170" s="739"/>
      <c r="G170" s="739"/>
      <c r="H170" s="739"/>
    </row>
    <row r="171" spans="1:8" ht="16.5" customHeight="1">
      <c r="A171" s="739"/>
      <c r="B171" s="739"/>
      <c r="C171" s="739"/>
      <c r="D171" s="739"/>
      <c r="E171" s="739"/>
      <c r="F171" s="739"/>
      <c r="G171" s="739"/>
      <c r="H171" s="739"/>
    </row>
    <row r="172" spans="1:8">
      <c r="A172" s="739"/>
      <c r="B172" s="739"/>
      <c r="C172" s="739"/>
      <c r="D172" s="739"/>
      <c r="E172" s="739"/>
      <c r="F172" s="739"/>
      <c r="G172" s="739"/>
      <c r="H172" s="739"/>
    </row>
    <row r="174" spans="1:8" ht="16.5">
      <c r="B174" s="752" t="s">
        <v>7</v>
      </c>
      <c r="C174" s="601" t="str">
        <f>'Attach 3(JV)'!B24</f>
        <v>--</v>
      </c>
      <c r="F174" s="387" t="s">
        <v>5</v>
      </c>
      <c r="G174" s="752" t="str">
        <f>'Attach 3(JV)'!E24</f>
        <v/>
      </c>
      <c r="H174" s="752"/>
    </row>
    <row r="175" spans="1:8" ht="16.5">
      <c r="B175" s="752" t="s">
        <v>8</v>
      </c>
      <c r="C175" s="601" t="str">
        <f>'Attach 3(JV)'!B25</f>
        <v/>
      </c>
      <c r="F175" s="387" t="s">
        <v>6</v>
      </c>
      <c r="G175" s="752" t="str">
        <f>'Attach 3(JV)'!E25</f>
        <v/>
      </c>
      <c r="H175" s="752"/>
    </row>
  </sheetData>
  <sheetProtection password="CFB5" sheet="1" formatColumns="0" formatRows="0" selectLockedCells="1"/>
  <customSheetViews>
    <customSheetView guid="{905D51A0-3EB6-4E99-B277-C6036291BBFE}" scale="80" showPageBreaks="1" showGridLines="0" zeroValues="0" fitToPage="1" printArea="1" hiddenRows="1" hiddenColumns="1" view="pageBreakPreview" topLeftCell="A77">
      <selection activeCell="F87" sqref="F87:H87"/>
      <rowBreaks count="1" manualBreakCount="1">
        <brk id="123" max="8" man="1"/>
      </rowBreaks>
      <pageMargins left="0.42" right="0.28999999999999998" top="0.4" bottom="0.31" header="0.32" footer="0.24"/>
      <printOptions horizontalCentered="1"/>
      <pageSetup paperSize="9" scale="52" fitToHeight="0" orientation="portrait" r:id="rId1"/>
      <headerFooter alignWithMargins="0"/>
    </customSheetView>
    <customSheetView guid="{B9DDBA10-9BB0-4D91-9619-C113F75B2489}" scale="130" showPageBreaks="1" showGridLines="0" zeroValues="0" fitToPage="1" printArea="1" hiddenRows="1" hiddenColumns="1" view="pageBreakPreview">
      <selection activeCell="F71" sqref="F71:H71"/>
      <rowBreaks count="1" manualBreakCount="1">
        <brk id="98" max="8" man="1"/>
      </rowBreaks>
      <pageMargins left="0.42" right="0.28999999999999998" top="0.4" bottom="0.31" header="0.32" footer="0.24"/>
      <printOptions horizontalCentered="1"/>
      <pageSetup paperSize="9" scale="52" fitToHeight="0" orientation="portrait" r:id="rId2"/>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3"/>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4"/>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5"/>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6"/>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8"/>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9"/>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10"/>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2"/>
      <headerFooter alignWithMargins="0"/>
    </customSheetView>
  </customSheetViews>
  <mergeCells count="161">
    <mergeCell ref="F76:H76"/>
    <mergeCell ref="F77:H77"/>
    <mergeCell ref="F78:H78"/>
    <mergeCell ref="F79:H79"/>
    <mergeCell ref="F80:H80"/>
    <mergeCell ref="F85:H85"/>
    <mergeCell ref="F87:H87"/>
    <mergeCell ref="F92:H92"/>
    <mergeCell ref="B89:H89"/>
    <mergeCell ref="B77:E77"/>
    <mergeCell ref="B78:E78"/>
    <mergeCell ref="B79:E79"/>
    <mergeCell ref="B80:E84"/>
    <mergeCell ref="G82:H82"/>
    <mergeCell ref="B85:E85"/>
    <mergeCell ref="B87:E87"/>
    <mergeCell ref="B86:E86"/>
    <mergeCell ref="F86:H86"/>
    <mergeCell ref="B92:E92"/>
    <mergeCell ref="B156:H156"/>
    <mergeCell ref="B157:H157"/>
    <mergeCell ref="B165:C165"/>
    <mergeCell ref="B166:C166"/>
    <mergeCell ref="B167:C167"/>
    <mergeCell ref="B168:C168"/>
    <mergeCell ref="B169:C169"/>
    <mergeCell ref="B170:C170"/>
    <mergeCell ref="C158:H158"/>
    <mergeCell ref="C159:H159"/>
    <mergeCell ref="B161:H161"/>
    <mergeCell ref="B163:H163"/>
    <mergeCell ref="B164:C164"/>
    <mergeCell ref="E164:F164"/>
    <mergeCell ref="G164:H164"/>
    <mergeCell ref="B152:C152"/>
    <mergeCell ref="E152:F152"/>
    <mergeCell ref="G152:H152"/>
    <mergeCell ref="B153:C153"/>
    <mergeCell ref="E153:H153"/>
    <mergeCell ref="B149:C149"/>
    <mergeCell ref="E149:F149"/>
    <mergeCell ref="G149:H149"/>
    <mergeCell ref="B150:C150"/>
    <mergeCell ref="E150:H150"/>
    <mergeCell ref="B151:C151"/>
    <mergeCell ref="E151:H151"/>
    <mergeCell ref="F143:H143"/>
    <mergeCell ref="F144:H144"/>
    <mergeCell ref="F146:H146"/>
    <mergeCell ref="B147:C147"/>
    <mergeCell ref="F147:H147"/>
    <mergeCell ref="B140:D140"/>
    <mergeCell ref="F140:H140"/>
    <mergeCell ref="F141:H141"/>
    <mergeCell ref="F142:H142"/>
    <mergeCell ref="B136:H136"/>
    <mergeCell ref="E137:E138"/>
    <mergeCell ref="F137:H138"/>
    <mergeCell ref="B139:C139"/>
    <mergeCell ref="F139:H139"/>
    <mergeCell ref="F129:H129"/>
    <mergeCell ref="F130:H130"/>
    <mergeCell ref="F131:H131"/>
    <mergeCell ref="F133:H133"/>
    <mergeCell ref="B123:H123"/>
    <mergeCell ref="E124:E125"/>
    <mergeCell ref="F124:H125"/>
    <mergeCell ref="B126:C126"/>
    <mergeCell ref="F126:H126"/>
    <mergeCell ref="B127:D127"/>
    <mergeCell ref="F127:H127"/>
    <mergeCell ref="B115:H115"/>
    <mergeCell ref="B116:H116"/>
    <mergeCell ref="B118:H118"/>
    <mergeCell ref="B121:H121"/>
    <mergeCell ref="B122:D122"/>
    <mergeCell ref="E122:H122"/>
    <mergeCell ref="A97:A100"/>
    <mergeCell ref="B97:E100"/>
    <mergeCell ref="B90:H90"/>
    <mergeCell ref="B91:E91"/>
    <mergeCell ref="F91:H91"/>
    <mergeCell ref="B113:H113"/>
    <mergeCell ref="B111:E111"/>
    <mergeCell ref="B95:E95"/>
    <mergeCell ref="B96:E96"/>
    <mergeCell ref="B104:E104"/>
    <mergeCell ref="B110:E110"/>
    <mergeCell ref="B105:E105"/>
    <mergeCell ref="B109:E109"/>
    <mergeCell ref="B106:E108"/>
    <mergeCell ref="B93:E93"/>
    <mergeCell ref="F93:H93"/>
    <mergeCell ref="B72:C72"/>
    <mergeCell ref="B73:H73"/>
    <mergeCell ref="B74:E74"/>
    <mergeCell ref="B75:E75"/>
    <mergeCell ref="B76:E76"/>
    <mergeCell ref="F74:H74"/>
    <mergeCell ref="B51:C51"/>
    <mergeCell ref="D51:F51"/>
    <mergeCell ref="B52:C52"/>
    <mergeCell ref="D52:F52"/>
    <mergeCell ref="D53:F53"/>
    <mergeCell ref="D54:F54"/>
    <mergeCell ref="B70:H70"/>
    <mergeCell ref="B71:H71"/>
    <mergeCell ref="D55:F55"/>
    <mergeCell ref="B57:F57"/>
    <mergeCell ref="B58:F58"/>
    <mergeCell ref="B61:H61"/>
    <mergeCell ref="B63:H63"/>
    <mergeCell ref="B65:H65"/>
    <mergeCell ref="B66:H66"/>
    <mergeCell ref="B67:H67"/>
    <mergeCell ref="B68:H68"/>
    <mergeCell ref="F75:H75"/>
    <mergeCell ref="B48:C48"/>
    <mergeCell ref="D48:F48"/>
    <mergeCell ref="B49:C49"/>
    <mergeCell ref="D49:F49"/>
    <mergeCell ref="B50:C50"/>
    <mergeCell ref="D50:F50"/>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F128:H128"/>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s>
  <conditionalFormatting sqref="A141 D141:F141 D129:F129">
    <cfRule type="expression" dxfId="40" priority="24" stopIfTrue="1">
      <formula>$E$127="No"</formula>
    </cfRule>
  </conditionalFormatting>
  <conditionalFormatting sqref="A129">
    <cfRule type="expression" dxfId="39" priority="21" stopIfTrue="1">
      <formula>$E$127="No"</formula>
    </cfRule>
  </conditionalFormatting>
  <conditionalFormatting sqref="F127">
    <cfRule type="expression" dxfId="38" priority="16" stopIfTrue="1">
      <formula>$E$127="No"</formula>
    </cfRule>
  </conditionalFormatting>
  <conditionalFormatting sqref="F140">
    <cfRule type="expression" dxfId="37" priority="4" stopIfTrue="1">
      <formula>$E$127="No"</formula>
    </cfRule>
  </conditionalFormatting>
  <conditionalFormatting sqref="D164 E152:H152 D137:D138 E139:F139 E137:F137 E148:H148 D124:D125 E126 E124:F124 A25:H25 A33:H34 E130:E133 E141:F141 E151 E153 E142:E147 E129:F129 F127 F140">
    <cfRule type="expression" dxfId="36" priority="49" stopIfTrue="1">
      <formula>#REF!="Sole Bidder"</formula>
    </cfRule>
  </conditionalFormatting>
  <conditionalFormatting sqref="A156 A155:H155">
    <cfRule type="expression" dxfId="35" priority="65" stopIfTrue="1">
      <formula>#REF!="Sole Bidder"</formula>
    </cfRule>
  </conditionalFormatting>
  <conditionalFormatting sqref="A19">
    <cfRule type="expression" dxfId="34" priority="67" stopIfTrue="1">
      <formula>#REF!="Sole Bidder"</formula>
    </cfRule>
    <cfRule type="expression" dxfId="33" priority="68" stopIfTrue="1">
      <formula>#REF!=1</formula>
    </cfRule>
  </conditionalFormatting>
  <conditionalFormatting sqref="E164:F164 D166:D170">
    <cfRule type="expression" dxfId="32" priority="69" stopIfTrue="1">
      <formula>#REF!&lt;2</formula>
    </cfRule>
  </conditionalFormatting>
  <conditionalFormatting sqref="G164:H164">
    <cfRule type="expression" dxfId="31" priority="70" stopIfTrue="1">
      <formula>#REF!&lt;2</formula>
    </cfRule>
    <cfRule type="expression" dxfId="30" priority="71" stopIfTrue="1">
      <formula>#REF!=1</formula>
    </cfRule>
  </conditionalFormatting>
  <conditionalFormatting sqref="B19:H19 B18:F18">
    <cfRule type="expression" dxfId="29" priority="72" stopIfTrue="1">
      <formula>#REF!&lt;2</formula>
    </cfRule>
  </conditionalFormatting>
  <conditionalFormatting sqref="A22:H22">
    <cfRule type="expression" dxfId="28" priority="74" stopIfTrue="1">
      <formula>AND(#REF!=2,#REF!="2 or more")</formula>
    </cfRule>
  </conditionalFormatting>
  <conditionalFormatting sqref="A20:H21">
    <cfRule type="expression" dxfId="27" priority="75" stopIfTrue="1">
      <formula>#REF!=2</formula>
    </cfRule>
  </conditionalFormatting>
  <conditionalFormatting sqref="A35:H35">
    <cfRule type="expression" dxfId="26" priority="76" stopIfTrue="1">
      <formula>#REF!&lt;2</formula>
    </cfRule>
  </conditionalFormatting>
  <conditionalFormatting sqref="A128">
    <cfRule type="expression" dxfId="25" priority="2" stopIfTrue="1">
      <formula>$E$127="No"</formula>
    </cfRule>
  </conditionalFormatting>
  <conditionalFormatting sqref="D128">
    <cfRule type="expression" dxfId="24" priority="1" stopIfTrue="1">
      <formula>$E$127="No"</formula>
    </cfRule>
  </conditionalFormatting>
  <dataValidations count="1">
    <dataValidation type="list" allowBlank="1" showInputMessage="1" showErrorMessage="1" sqref="WUZ983014 IN65506 SJ65506 ACF65506 AMB65506 AVX65506 BFT65506 BPP65506 BZL65506 CJH65506 CTD65506 DCZ65506 DMV65506 DWR65506 EGN65506 EQJ65506 FAF65506 FKB65506 FTX65506 GDT65506 GNP65506 GXL65506 HHH65506 HRD65506 IAZ65506 IKV65506 IUR65506 JEN65506 JOJ65506 JYF65506 KIB65506 KRX65506 LBT65506 LLP65506 LVL65506 MFH65506 MPD65506 MYZ65506 NIV65506 NSR65506 OCN65506 OMJ65506 OWF65506 PGB65506 PPX65506 PZT65506 QJP65506 QTL65506 RDH65506 RND65506 RWZ65506 SGV65506 SQR65506 TAN65506 TKJ65506 TUF65506 UEB65506 UNX65506 UXT65506 VHP65506 VRL65506 WBH65506 WLD65506 WUZ65506 IN131042 SJ131042 ACF131042 AMB131042 AVX131042 BFT131042 BPP131042 BZL131042 CJH131042 CTD131042 DCZ131042 DMV131042 DWR131042 EGN131042 EQJ131042 FAF131042 FKB131042 FTX131042 GDT131042 GNP131042 GXL131042 HHH131042 HRD131042 IAZ131042 IKV131042 IUR131042 JEN131042 JOJ131042 JYF131042 KIB131042 KRX131042 LBT131042 LLP131042 LVL131042 MFH131042 MPD131042 MYZ131042 NIV131042 NSR131042 OCN131042 OMJ131042 OWF131042 PGB131042 PPX131042 PZT131042 QJP131042 QTL131042 RDH131042 RND131042 RWZ131042 SGV131042 SQR131042 TAN131042 TKJ131042 TUF131042 UEB131042 UNX131042 UXT131042 VHP131042 VRL131042 WBH131042 WLD131042 WUZ131042 IN196578 SJ196578 ACF196578 AMB196578 AVX196578 BFT196578 BPP196578 BZL196578 CJH196578 CTD196578 DCZ196578 DMV196578 DWR196578 EGN196578 EQJ196578 FAF196578 FKB196578 FTX196578 GDT196578 GNP196578 GXL196578 HHH196578 HRD196578 IAZ196578 IKV196578 IUR196578 JEN196578 JOJ196578 JYF196578 KIB196578 KRX196578 LBT196578 LLP196578 LVL196578 MFH196578 MPD196578 MYZ196578 NIV196578 NSR196578 OCN196578 OMJ196578 OWF196578 PGB196578 PPX196578 PZT196578 QJP196578 QTL196578 RDH196578 RND196578 RWZ196578 SGV196578 SQR196578 TAN196578 TKJ196578 TUF196578 UEB196578 UNX196578 UXT196578 VHP196578 VRL196578 WBH196578 WLD196578 WUZ196578 IN262114 SJ262114 ACF262114 AMB262114 AVX262114 BFT262114 BPP262114 BZL262114 CJH262114 CTD262114 DCZ262114 DMV262114 DWR262114 EGN262114 EQJ262114 FAF262114 FKB262114 FTX262114 GDT262114 GNP262114 GXL262114 HHH262114 HRD262114 IAZ262114 IKV262114 IUR262114 JEN262114 JOJ262114 JYF262114 KIB262114 KRX262114 LBT262114 LLP262114 LVL262114 MFH262114 MPD262114 MYZ262114 NIV262114 NSR262114 OCN262114 OMJ262114 OWF262114 PGB262114 PPX262114 PZT262114 QJP262114 QTL262114 RDH262114 RND262114 RWZ262114 SGV262114 SQR262114 TAN262114 TKJ262114 TUF262114 UEB262114 UNX262114 UXT262114 VHP262114 VRL262114 WBH262114 WLD262114 WUZ262114 IN327650 SJ327650 ACF327650 AMB327650 AVX327650 BFT327650 BPP327650 BZL327650 CJH327650 CTD327650 DCZ327650 DMV327650 DWR327650 EGN327650 EQJ327650 FAF327650 FKB327650 FTX327650 GDT327650 GNP327650 GXL327650 HHH327650 HRD327650 IAZ327650 IKV327650 IUR327650 JEN327650 JOJ327650 JYF327650 KIB327650 KRX327650 LBT327650 LLP327650 LVL327650 MFH327650 MPD327650 MYZ327650 NIV327650 NSR327650 OCN327650 OMJ327650 OWF327650 PGB327650 PPX327650 PZT327650 QJP327650 QTL327650 RDH327650 RND327650 RWZ327650 SGV327650 SQR327650 TAN327650 TKJ327650 TUF327650 UEB327650 UNX327650 UXT327650 VHP327650 VRL327650 WBH327650 WLD327650 WUZ327650 IN393186 SJ393186 ACF393186 AMB393186 AVX393186 BFT393186 BPP393186 BZL393186 CJH393186 CTD393186 DCZ393186 DMV393186 DWR393186 EGN393186 EQJ393186 FAF393186 FKB393186 FTX393186 GDT393186 GNP393186 GXL393186 HHH393186 HRD393186 IAZ393186 IKV393186 IUR393186 JEN393186 JOJ393186 JYF393186 KIB393186 KRX393186 LBT393186 LLP393186 LVL393186 MFH393186 MPD393186 MYZ393186 NIV393186 NSR393186 OCN393186 OMJ393186 OWF393186 PGB393186 PPX393186 PZT393186 QJP393186 QTL393186 RDH393186 RND393186 RWZ393186 SGV393186 SQR393186 TAN393186 TKJ393186 TUF393186 UEB393186 UNX393186 UXT393186 VHP393186 VRL393186 WBH393186 WLD393186 WUZ393186 IN458722 SJ458722 ACF458722 AMB458722 AVX458722 BFT458722 BPP458722 BZL458722 CJH458722 CTD458722 DCZ458722 DMV458722 DWR458722 EGN458722 EQJ458722 FAF458722 FKB458722 FTX458722 GDT458722 GNP458722 GXL458722 HHH458722 HRD458722 IAZ458722 IKV458722 IUR458722 JEN458722 JOJ458722 JYF458722 KIB458722 KRX458722 LBT458722 LLP458722 LVL458722 MFH458722 MPD458722 MYZ458722 NIV458722 NSR458722 OCN458722 OMJ458722 OWF458722 PGB458722 PPX458722 PZT458722 QJP458722 QTL458722 RDH458722 RND458722 RWZ458722 SGV458722 SQR458722 TAN458722 TKJ458722 TUF458722 UEB458722 UNX458722 UXT458722 VHP458722 VRL458722 WBH458722 WLD458722 WUZ458722 IN524258 SJ524258 ACF524258 AMB524258 AVX524258 BFT524258 BPP524258 BZL524258 CJH524258 CTD524258 DCZ524258 DMV524258 DWR524258 EGN524258 EQJ524258 FAF524258 FKB524258 FTX524258 GDT524258 GNP524258 GXL524258 HHH524258 HRD524258 IAZ524258 IKV524258 IUR524258 JEN524258 JOJ524258 JYF524258 KIB524258 KRX524258 LBT524258 LLP524258 LVL524258 MFH524258 MPD524258 MYZ524258 NIV524258 NSR524258 OCN524258 OMJ524258 OWF524258 PGB524258 PPX524258 PZT524258 QJP524258 QTL524258 RDH524258 RND524258 RWZ524258 SGV524258 SQR524258 TAN524258 TKJ524258 TUF524258 UEB524258 UNX524258 UXT524258 VHP524258 VRL524258 WBH524258 WLD524258 WUZ524258 IN589794 SJ589794 ACF589794 AMB589794 AVX589794 BFT589794 BPP589794 BZL589794 CJH589794 CTD589794 DCZ589794 DMV589794 DWR589794 EGN589794 EQJ589794 FAF589794 FKB589794 FTX589794 GDT589794 GNP589794 GXL589794 HHH589794 HRD589794 IAZ589794 IKV589794 IUR589794 JEN589794 JOJ589794 JYF589794 KIB589794 KRX589794 LBT589794 LLP589794 LVL589794 MFH589794 MPD589794 MYZ589794 NIV589794 NSR589794 OCN589794 OMJ589794 OWF589794 PGB589794 PPX589794 PZT589794 QJP589794 QTL589794 RDH589794 RND589794 RWZ589794 SGV589794 SQR589794 TAN589794 TKJ589794 TUF589794 UEB589794 UNX589794 UXT589794 VHP589794 VRL589794 WBH589794 WLD589794 WUZ589794 IN655330 SJ655330 ACF655330 AMB655330 AVX655330 BFT655330 BPP655330 BZL655330 CJH655330 CTD655330 DCZ655330 DMV655330 DWR655330 EGN655330 EQJ655330 FAF655330 FKB655330 FTX655330 GDT655330 GNP655330 GXL655330 HHH655330 HRD655330 IAZ655330 IKV655330 IUR655330 JEN655330 JOJ655330 JYF655330 KIB655330 KRX655330 LBT655330 LLP655330 LVL655330 MFH655330 MPD655330 MYZ655330 NIV655330 NSR655330 OCN655330 OMJ655330 OWF655330 PGB655330 PPX655330 PZT655330 QJP655330 QTL655330 RDH655330 RND655330 RWZ655330 SGV655330 SQR655330 TAN655330 TKJ655330 TUF655330 UEB655330 UNX655330 UXT655330 VHP655330 VRL655330 WBH655330 WLD655330 WUZ655330 IN720866 SJ720866 ACF720866 AMB720866 AVX720866 BFT720866 BPP720866 BZL720866 CJH720866 CTD720866 DCZ720866 DMV720866 DWR720866 EGN720866 EQJ720866 FAF720866 FKB720866 FTX720866 GDT720866 GNP720866 GXL720866 HHH720866 HRD720866 IAZ720866 IKV720866 IUR720866 JEN720866 JOJ720866 JYF720866 KIB720866 KRX720866 LBT720866 LLP720866 LVL720866 MFH720866 MPD720866 MYZ720866 NIV720866 NSR720866 OCN720866 OMJ720866 OWF720866 PGB720866 PPX720866 PZT720866 QJP720866 QTL720866 RDH720866 RND720866 RWZ720866 SGV720866 SQR720866 TAN720866 TKJ720866 TUF720866 UEB720866 UNX720866 UXT720866 VHP720866 VRL720866 WBH720866 WLD720866 WUZ720866 IN786402 SJ786402 ACF786402 AMB786402 AVX786402 BFT786402 BPP786402 BZL786402 CJH786402 CTD786402 DCZ786402 DMV786402 DWR786402 EGN786402 EQJ786402 FAF786402 FKB786402 FTX786402 GDT786402 GNP786402 GXL786402 HHH786402 HRD786402 IAZ786402 IKV786402 IUR786402 JEN786402 JOJ786402 JYF786402 KIB786402 KRX786402 LBT786402 LLP786402 LVL786402 MFH786402 MPD786402 MYZ786402 NIV786402 NSR786402 OCN786402 OMJ786402 OWF786402 PGB786402 PPX786402 PZT786402 QJP786402 QTL786402 RDH786402 RND786402 RWZ786402 SGV786402 SQR786402 TAN786402 TKJ786402 TUF786402 UEB786402 UNX786402 UXT786402 VHP786402 VRL786402 WBH786402 WLD786402 WUZ786402 IN851938 SJ851938 ACF851938 AMB851938 AVX851938 BFT851938 BPP851938 BZL851938 CJH851938 CTD851938 DCZ851938 DMV851938 DWR851938 EGN851938 EQJ851938 FAF851938 FKB851938 FTX851938 GDT851938 GNP851938 GXL851938 HHH851938 HRD851938 IAZ851938 IKV851938 IUR851938 JEN851938 JOJ851938 JYF851938 KIB851938 KRX851938 LBT851938 LLP851938 LVL851938 MFH851938 MPD851938 MYZ851938 NIV851938 NSR851938 OCN851938 OMJ851938 OWF851938 PGB851938 PPX851938 PZT851938 QJP851938 QTL851938 RDH851938 RND851938 RWZ851938 SGV851938 SQR851938 TAN851938 TKJ851938 TUF851938 UEB851938 UNX851938 UXT851938 VHP851938 VRL851938 WBH851938 WLD851938 WUZ851938 IN917474 SJ917474 ACF917474 AMB917474 AVX917474 BFT917474 BPP917474 BZL917474 CJH917474 CTD917474 DCZ917474 DMV917474 DWR917474 EGN917474 EQJ917474 FAF917474 FKB917474 FTX917474 GDT917474 GNP917474 GXL917474 HHH917474 HRD917474 IAZ917474 IKV917474 IUR917474 JEN917474 JOJ917474 JYF917474 KIB917474 KRX917474 LBT917474 LLP917474 LVL917474 MFH917474 MPD917474 MYZ917474 NIV917474 NSR917474 OCN917474 OMJ917474 OWF917474 PGB917474 PPX917474 PZT917474 QJP917474 QTL917474 RDH917474 RND917474 RWZ917474 SGV917474 SQR917474 TAN917474 TKJ917474 TUF917474 UEB917474 UNX917474 UXT917474 VHP917474 VRL917474 WBH917474 WLD917474 WUZ917474 IN983010 SJ983010 ACF983010 AMB983010 AVX983010 BFT983010 BPP983010 BZL983010 CJH983010 CTD983010 DCZ983010 DMV983010 DWR983010 EGN983010 EQJ983010 FAF983010 FKB983010 FTX983010 GDT983010 GNP983010 GXL983010 HHH983010 HRD983010 IAZ983010 IKV983010 IUR983010 JEN983010 JOJ983010 JYF983010 KIB983010 KRX983010 LBT983010 LLP983010 LVL983010 MFH983010 MPD983010 MYZ983010 NIV983010 NSR983010 OCN983010 OMJ983010 OWF983010 PGB983010 PPX983010 PZT983010 QJP983010 QTL983010 RDH983010 RND983010 RWZ983010 SGV983010 SQR983010 TAN983010 TKJ983010 TUF983010 UEB983010 UNX983010 UXT983010 VHP983010 VRL983010 WBH983010 WLD983010 WUZ983010 IN65508 SJ65508 ACF65508 AMB65508 AVX65508 BFT65508 BPP65508 BZL65508 CJH65508 CTD65508 DCZ65508 DMV65508 DWR65508 EGN65508 EQJ65508 FAF65508 FKB65508 FTX65508 GDT65508 GNP65508 GXL65508 HHH65508 HRD65508 IAZ65508 IKV65508 IUR65508 JEN65508 JOJ65508 JYF65508 KIB65508 KRX65508 LBT65508 LLP65508 LVL65508 MFH65508 MPD65508 MYZ65508 NIV65508 NSR65508 OCN65508 OMJ65508 OWF65508 PGB65508 PPX65508 PZT65508 QJP65508 QTL65508 RDH65508 RND65508 RWZ65508 SGV65508 SQR65508 TAN65508 TKJ65508 TUF65508 UEB65508 UNX65508 UXT65508 VHP65508 VRL65508 WBH65508 WLD65508 WUZ65508 IN131044 SJ131044 ACF131044 AMB131044 AVX131044 BFT131044 BPP131044 BZL131044 CJH131044 CTD131044 DCZ131044 DMV131044 DWR131044 EGN131044 EQJ131044 FAF131044 FKB131044 FTX131044 GDT131044 GNP131044 GXL131044 HHH131044 HRD131044 IAZ131044 IKV131044 IUR131044 JEN131044 JOJ131044 JYF131044 KIB131044 KRX131044 LBT131044 LLP131044 LVL131044 MFH131044 MPD131044 MYZ131044 NIV131044 NSR131044 OCN131044 OMJ131044 OWF131044 PGB131044 PPX131044 PZT131044 QJP131044 QTL131044 RDH131044 RND131044 RWZ131044 SGV131044 SQR131044 TAN131044 TKJ131044 TUF131044 UEB131044 UNX131044 UXT131044 VHP131044 VRL131044 WBH131044 WLD131044 WUZ131044 IN196580 SJ196580 ACF196580 AMB196580 AVX196580 BFT196580 BPP196580 BZL196580 CJH196580 CTD196580 DCZ196580 DMV196580 DWR196580 EGN196580 EQJ196580 FAF196580 FKB196580 FTX196580 GDT196580 GNP196580 GXL196580 HHH196580 HRD196580 IAZ196580 IKV196580 IUR196580 JEN196580 JOJ196580 JYF196580 KIB196580 KRX196580 LBT196580 LLP196580 LVL196580 MFH196580 MPD196580 MYZ196580 NIV196580 NSR196580 OCN196580 OMJ196580 OWF196580 PGB196580 PPX196580 PZT196580 QJP196580 QTL196580 RDH196580 RND196580 RWZ196580 SGV196580 SQR196580 TAN196580 TKJ196580 TUF196580 UEB196580 UNX196580 UXT196580 VHP196580 VRL196580 WBH196580 WLD196580 WUZ196580 IN262116 SJ262116 ACF262116 AMB262116 AVX262116 BFT262116 BPP262116 BZL262116 CJH262116 CTD262116 DCZ262116 DMV262116 DWR262116 EGN262116 EQJ262116 FAF262116 FKB262116 FTX262116 GDT262116 GNP262116 GXL262116 HHH262116 HRD262116 IAZ262116 IKV262116 IUR262116 JEN262116 JOJ262116 JYF262116 KIB262116 KRX262116 LBT262116 LLP262116 LVL262116 MFH262116 MPD262116 MYZ262116 NIV262116 NSR262116 OCN262116 OMJ262116 OWF262116 PGB262116 PPX262116 PZT262116 QJP262116 QTL262116 RDH262116 RND262116 RWZ262116 SGV262116 SQR262116 TAN262116 TKJ262116 TUF262116 UEB262116 UNX262116 UXT262116 VHP262116 VRL262116 WBH262116 WLD262116 WUZ262116 IN327652 SJ327652 ACF327652 AMB327652 AVX327652 BFT327652 BPP327652 BZL327652 CJH327652 CTD327652 DCZ327652 DMV327652 DWR327652 EGN327652 EQJ327652 FAF327652 FKB327652 FTX327652 GDT327652 GNP327652 GXL327652 HHH327652 HRD327652 IAZ327652 IKV327652 IUR327652 JEN327652 JOJ327652 JYF327652 KIB327652 KRX327652 LBT327652 LLP327652 LVL327652 MFH327652 MPD327652 MYZ327652 NIV327652 NSR327652 OCN327652 OMJ327652 OWF327652 PGB327652 PPX327652 PZT327652 QJP327652 QTL327652 RDH327652 RND327652 RWZ327652 SGV327652 SQR327652 TAN327652 TKJ327652 TUF327652 UEB327652 UNX327652 UXT327652 VHP327652 VRL327652 WBH327652 WLD327652 WUZ327652 IN393188 SJ393188 ACF393188 AMB393188 AVX393188 BFT393188 BPP393188 BZL393188 CJH393188 CTD393188 DCZ393188 DMV393188 DWR393188 EGN393188 EQJ393188 FAF393188 FKB393188 FTX393188 GDT393188 GNP393188 GXL393188 HHH393188 HRD393188 IAZ393188 IKV393188 IUR393188 JEN393188 JOJ393188 JYF393188 KIB393188 KRX393188 LBT393188 LLP393188 LVL393188 MFH393188 MPD393188 MYZ393188 NIV393188 NSR393188 OCN393188 OMJ393188 OWF393188 PGB393188 PPX393188 PZT393188 QJP393188 QTL393188 RDH393188 RND393188 RWZ393188 SGV393188 SQR393188 TAN393188 TKJ393188 TUF393188 UEB393188 UNX393188 UXT393188 VHP393188 VRL393188 WBH393188 WLD393188 WUZ393188 IN458724 SJ458724 ACF458724 AMB458724 AVX458724 BFT458724 BPP458724 BZL458724 CJH458724 CTD458724 DCZ458724 DMV458724 DWR458724 EGN458724 EQJ458724 FAF458724 FKB458724 FTX458724 GDT458724 GNP458724 GXL458724 HHH458724 HRD458724 IAZ458724 IKV458724 IUR458724 JEN458724 JOJ458724 JYF458724 KIB458724 KRX458724 LBT458724 LLP458724 LVL458724 MFH458724 MPD458724 MYZ458724 NIV458724 NSR458724 OCN458724 OMJ458724 OWF458724 PGB458724 PPX458724 PZT458724 QJP458724 QTL458724 RDH458724 RND458724 RWZ458724 SGV458724 SQR458724 TAN458724 TKJ458724 TUF458724 UEB458724 UNX458724 UXT458724 VHP458724 VRL458724 WBH458724 WLD458724 WUZ458724 IN524260 SJ524260 ACF524260 AMB524260 AVX524260 BFT524260 BPP524260 BZL524260 CJH524260 CTD524260 DCZ524260 DMV524260 DWR524260 EGN524260 EQJ524260 FAF524260 FKB524260 FTX524260 GDT524260 GNP524260 GXL524260 HHH524260 HRD524260 IAZ524260 IKV524260 IUR524260 JEN524260 JOJ524260 JYF524260 KIB524260 KRX524260 LBT524260 LLP524260 LVL524260 MFH524260 MPD524260 MYZ524260 NIV524260 NSR524260 OCN524260 OMJ524260 OWF524260 PGB524260 PPX524260 PZT524260 QJP524260 QTL524260 RDH524260 RND524260 RWZ524260 SGV524260 SQR524260 TAN524260 TKJ524260 TUF524260 UEB524260 UNX524260 UXT524260 VHP524260 VRL524260 WBH524260 WLD524260 WUZ524260 IN589796 SJ589796 ACF589796 AMB589796 AVX589796 BFT589796 BPP589796 BZL589796 CJH589796 CTD589796 DCZ589796 DMV589796 DWR589796 EGN589796 EQJ589796 FAF589796 FKB589796 FTX589796 GDT589796 GNP589796 GXL589796 HHH589796 HRD589796 IAZ589796 IKV589796 IUR589796 JEN589796 JOJ589796 JYF589796 KIB589796 KRX589796 LBT589796 LLP589796 LVL589796 MFH589796 MPD589796 MYZ589796 NIV589796 NSR589796 OCN589796 OMJ589796 OWF589796 PGB589796 PPX589796 PZT589796 QJP589796 QTL589796 RDH589796 RND589796 RWZ589796 SGV589796 SQR589796 TAN589796 TKJ589796 TUF589796 UEB589796 UNX589796 UXT589796 VHP589796 VRL589796 WBH589796 WLD589796 WUZ589796 IN655332 SJ655332 ACF655332 AMB655332 AVX655332 BFT655332 BPP655332 BZL655332 CJH655332 CTD655332 DCZ655332 DMV655332 DWR655332 EGN655332 EQJ655332 FAF655332 FKB655332 FTX655332 GDT655332 GNP655332 GXL655332 HHH655332 HRD655332 IAZ655332 IKV655332 IUR655332 JEN655332 JOJ655332 JYF655332 KIB655332 KRX655332 LBT655332 LLP655332 LVL655332 MFH655332 MPD655332 MYZ655332 NIV655332 NSR655332 OCN655332 OMJ655332 OWF655332 PGB655332 PPX655332 PZT655332 QJP655332 QTL655332 RDH655332 RND655332 RWZ655332 SGV655332 SQR655332 TAN655332 TKJ655332 TUF655332 UEB655332 UNX655332 UXT655332 VHP655332 VRL655332 WBH655332 WLD655332 WUZ655332 IN720868 SJ720868 ACF720868 AMB720868 AVX720868 BFT720868 BPP720868 BZL720868 CJH720868 CTD720868 DCZ720868 DMV720868 DWR720868 EGN720868 EQJ720868 FAF720868 FKB720868 FTX720868 GDT720868 GNP720868 GXL720868 HHH720868 HRD720868 IAZ720868 IKV720868 IUR720868 JEN720868 JOJ720868 JYF720868 KIB720868 KRX720868 LBT720868 LLP720868 LVL720868 MFH720868 MPD720868 MYZ720868 NIV720868 NSR720868 OCN720868 OMJ720868 OWF720868 PGB720868 PPX720868 PZT720868 QJP720868 QTL720868 RDH720868 RND720868 RWZ720868 SGV720868 SQR720868 TAN720868 TKJ720868 TUF720868 UEB720868 UNX720868 UXT720868 VHP720868 VRL720868 WBH720868 WLD720868 WUZ720868 IN786404 SJ786404 ACF786404 AMB786404 AVX786404 BFT786404 BPP786404 BZL786404 CJH786404 CTD786404 DCZ786404 DMV786404 DWR786404 EGN786404 EQJ786404 FAF786404 FKB786404 FTX786404 GDT786404 GNP786404 GXL786404 HHH786404 HRD786404 IAZ786404 IKV786404 IUR786404 JEN786404 JOJ786404 JYF786404 KIB786404 KRX786404 LBT786404 LLP786404 LVL786404 MFH786404 MPD786404 MYZ786404 NIV786404 NSR786404 OCN786404 OMJ786404 OWF786404 PGB786404 PPX786404 PZT786404 QJP786404 QTL786404 RDH786404 RND786404 RWZ786404 SGV786404 SQR786404 TAN786404 TKJ786404 TUF786404 UEB786404 UNX786404 UXT786404 VHP786404 VRL786404 WBH786404 WLD786404 WUZ786404 IN851940 SJ851940 ACF851940 AMB851940 AVX851940 BFT851940 BPP851940 BZL851940 CJH851940 CTD851940 DCZ851940 DMV851940 DWR851940 EGN851940 EQJ851940 FAF851940 FKB851940 FTX851940 GDT851940 GNP851940 GXL851940 HHH851940 HRD851940 IAZ851940 IKV851940 IUR851940 JEN851940 JOJ851940 JYF851940 KIB851940 KRX851940 LBT851940 LLP851940 LVL851940 MFH851940 MPD851940 MYZ851940 NIV851940 NSR851940 OCN851940 OMJ851940 OWF851940 PGB851940 PPX851940 PZT851940 QJP851940 QTL851940 RDH851940 RND851940 RWZ851940 SGV851940 SQR851940 TAN851940 TKJ851940 TUF851940 UEB851940 UNX851940 UXT851940 VHP851940 VRL851940 WBH851940 WLD851940 WUZ851940 IN917476 SJ917476 ACF917476 AMB917476 AVX917476 BFT917476 BPP917476 BZL917476 CJH917476 CTD917476 DCZ917476 DMV917476 DWR917476 EGN917476 EQJ917476 FAF917476 FKB917476 FTX917476 GDT917476 GNP917476 GXL917476 HHH917476 HRD917476 IAZ917476 IKV917476 IUR917476 JEN917476 JOJ917476 JYF917476 KIB917476 KRX917476 LBT917476 LLP917476 LVL917476 MFH917476 MPD917476 MYZ917476 NIV917476 NSR917476 OCN917476 OMJ917476 OWF917476 PGB917476 PPX917476 PZT917476 QJP917476 QTL917476 RDH917476 RND917476 RWZ917476 SGV917476 SQR917476 TAN917476 TKJ917476 TUF917476 UEB917476 UNX917476 UXT917476 VHP917476 VRL917476 WBH917476 WLD917476 WUZ917476 IN983012 SJ983012 ACF983012 AMB983012 AVX983012 BFT983012 BPP983012 BZL983012 CJH983012 CTD983012 DCZ983012 DMV983012 DWR983012 EGN983012 EQJ983012 FAF983012 FKB983012 FTX983012 GDT983012 GNP983012 GXL983012 HHH983012 HRD983012 IAZ983012 IKV983012 IUR983012 JEN983012 JOJ983012 JYF983012 KIB983012 KRX983012 LBT983012 LLP983012 LVL983012 MFH983012 MPD983012 MYZ983012 NIV983012 NSR983012 OCN983012 OMJ983012 OWF983012 PGB983012 PPX983012 PZT983012 QJP983012 QTL983012 RDH983012 RND983012 RWZ983012 SGV983012 SQR983012 TAN983012 TKJ983012 TUF983012 UEB983012 UNX983012 UXT983012 VHP983012 VRL983012 WBH983012 WLD983012 WUZ983012 IN65510 SJ65510 ACF65510 AMB65510 AVX65510 BFT65510 BPP65510 BZL65510 CJH65510 CTD65510 DCZ65510 DMV65510 DWR65510 EGN65510 EQJ65510 FAF65510 FKB65510 FTX65510 GDT65510 GNP65510 GXL65510 HHH65510 HRD65510 IAZ65510 IKV65510 IUR65510 JEN65510 JOJ65510 JYF65510 KIB65510 KRX65510 LBT65510 LLP65510 LVL65510 MFH65510 MPD65510 MYZ65510 NIV65510 NSR65510 OCN65510 OMJ65510 OWF65510 PGB65510 PPX65510 PZT65510 QJP65510 QTL65510 RDH65510 RND65510 RWZ65510 SGV65510 SQR65510 TAN65510 TKJ65510 TUF65510 UEB65510 UNX65510 UXT65510 VHP65510 VRL65510 WBH65510 WLD65510 WUZ65510 IN131046 SJ131046 ACF131046 AMB131046 AVX131046 BFT131046 BPP131046 BZL131046 CJH131046 CTD131046 DCZ131046 DMV131046 DWR131046 EGN131046 EQJ131046 FAF131046 FKB131046 FTX131046 GDT131046 GNP131046 GXL131046 HHH131046 HRD131046 IAZ131046 IKV131046 IUR131046 JEN131046 JOJ131046 JYF131046 KIB131046 KRX131046 LBT131046 LLP131046 LVL131046 MFH131046 MPD131046 MYZ131046 NIV131046 NSR131046 OCN131046 OMJ131046 OWF131046 PGB131046 PPX131046 PZT131046 QJP131046 QTL131046 RDH131046 RND131046 RWZ131046 SGV131046 SQR131046 TAN131046 TKJ131046 TUF131046 UEB131046 UNX131046 UXT131046 VHP131046 VRL131046 WBH131046 WLD131046 WUZ131046 IN196582 SJ196582 ACF196582 AMB196582 AVX196582 BFT196582 BPP196582 BZL196582 CJH196582 CTD196582 DCZ196582 DMV196582 DWR196582 EGN196582 EQJ196582 FAF196582 FKB196582 FTX196582 GDT196582 GNP196582 GXL196582 HHH196582 HRD196582 IAZ196582 IKV196582 IUR196582 JEN196582 JOJ196582 JYF196582 KIB196582 KRX196582 LBT196582 LLP196582 LVL196582 MFH196582 MPD196582 MYZ196582 NIV196582 NSR196582 OCN196582 OMJ196582 OWF196582 PGB196582 PPX196582 PZT196582 QJP196582 QTL196582 RDH196582 RND196582 RWZ196582 SGV196582 SQR196582 TAN196582 TKJ196582 TUF196582 UEB196582 UNX196582 UXT196582 VHP196582 VRL196582 WBH196582 WLD196582 WUZ196582 IN262118 SJ262118 ACF262118 AMB262118 AVX262118 BFT262118 BPP262118 BZL262118 CJH262118 CTD262118 DCZ262118 DMV262118 DWR262118 EGN262118 EQJ262118 FAF262118 FKB262118 FTX262118 GDT262118 GNP262118 GXL262118 HHH262118 HRD262118 IAZ262118 IKV262118 IUR262118 JEN262118 JOJ262118 JYF262118 KIB262118 KRX262118 LBT262118 LLP262118 LVL262118 MFH262118 MPD262118 MYZ262118 NIV262118 NSR262118 OCN262118 OMJ262118 OWF262118 PGB262118 PPX262118 PZT262118 QJP262118 QTL262118 RDH262118 RND262118 RWZ262118 SGV262118 SQR262118 TAN262118 TKJ262118 TUF262118 UEB262118 UNX262118 UXT262118 VHP262118 VRL262118 WBH262118 WLD262118 WUZ262118 IN327654 SJ327654 ACF327654 AMB327654 AVX327654 BFT327654 BPP327654 BZL327654 CJH327654 CTD327654 DCZ327654 DMV327654 DWR327654 EGN327654 EQJ327654 FAF327654 FKB327654 FTX327654 GDT327654 GNP327654 GXL327654 HHH327654 HRD327654 IAZ327654 IKV327654 IUR327654 JEN327654 JOJ327654 JYF327654 KIB327654 KRX327654 LBT327654 LLP327654 LVL327654 MFH327654 MPD327654 MYZ327654 NIV327654 NSR327654 OCN327654 OMJ327654 OWF327654 PGB327654 PPX327654 PZT327654 QJP327654 QTL327654 RDH327654 RND327654 RWZ327654 SGV327654 SQR327654 TAN327654 TKJ327654 TUF327654 UEB327654 UNX327654 UXT327654 VHP327654 VRL327654 WBH327654 WLD327654 WUZ327654 IN393190 SJ393190 ACF393190 AMB393190 AVX393190 BFT393190 BPP393190 BZL393190 CJH393190 CTD393190 DCZ393190 DMV393190 DWR393190 EGN393190 EQJ393190 FAF393190 FKB393190 FTX393190 GDT393190 GNP393190 GXL393190 HHH393190 HRD393190 IAZ393190 IKV393190 IUR393190 JEN393190 JOJ393190 JYF393190 KIB393190 KRX393190 LBT393190 LLP393190 LVL393190 MFH393190 MPD393190 MYZ393190 NIV393190 NSR393190 OCN393190 OMJ393190 OWF393190 PGB393190 PPX393190 PZT393190 QJP393190 QTL393190 RDH393190 RND393190 RWZ393190 SGV393190 SQR393190 TAN393190 TKJ393190 TUF393190 UEB393190 UNX393190 UXT393190 VHP393190 VRL393190 WBH393190 WLD393190 WUZ393190 IN458726 SJ458726 ACF458726 AMB458726 AVX458726 BFT458726 BPP458726 BZL458726 CJH458726 CTD458726 DCZ458726 DMV458726 DWR458726 EGN458726 EQJ458726 FAF458726 FKB458726 FTX458726 GDT458726 GNP458726 GXL458726 HHH458726 HRD458726 IAZ458726 IKV458726 IUR458726 JEN458726 JOJ458726 JYF458726 KIB458726 KRX458726 LBT458726 LLP458726 LVL458726 MFH458726 MPD458726 MYZ458726 NIV458726 NSR458726 OCN458726 OMJ458726 OWF458726 PGB458726 PPX458726 PZT458726 QJP458726 QTL458726 RDH458726 RND458726 RWZ458726 SGV458726 SQR458726 TAN458726 TKJ458726 TUF458726 UEB458726 UNX458726 UXT458726 VHP458726 VRL458726 WBH458726 WLD458726 WUZ458726 IN524262 SJ524262 ACF524262 AMB524262 AVX524262 BFT524262 BPP524262 BZL524262 CJH524262 CTD524262 DCZ524262 DMV524262 DWR524262 EGN524262 EQJ524262 FAF524262 FKB524262 FTX524262 GDT524262 GNP524262 GXL524262 HHH524262 HRD524262 IAZ524262 IKV524262 IUR524262 JEN524262 JOJ524262 JYF524262 KIB524262 KRX524262 LBT524262 LLP524262 LVL524262 MFH524262 MPD524262 MYZ524262 NIV524262 NSR524262 OCN524262 OMJ524262 OWF524262 PGB524262 PPX524262 PZT524262 QJP524262 QTL524262 RDH524262 RND524262 RWZ524262 SGV524262 SQR524262 TAN524262 TKJ524262 TUF524262 UEB524262 UNX524262 UXT524262 VHP524262 VRL524262 WBH524262 WLD524262 WUZ524262 IN589798 SJ589798 ACF589798 AMB589798 AVX589798 BFT589798 BPP589798 BZL589798 CJH589798 CTD589798 DCZ589798 DMV589798 DWR589798 EGN589798 EQJ589798 FAF589798 FKB589798 FTX589798 GDT589798 GNP589798 GXL589798 HHH589798 HRD589798 IAZ589798 IKV589798 IUR589798 JEN589798 JOJ589798 JYF589798 KIB589798 KRX589798 LBT589798 LLP589798 LVL589798 MFH589798 MPD589798 MYZ589798 NIV589798 NSR589798 OCN589798 OMJ589798 OWF589798 PGB589798 PPX589798 PZT589798 QJP589798 QTL589798 RDH589798 RND589798 RWZ589798 SGV589798 SQR589798 TAN589798 TKJ589798 TUF589798 UEB589798 UNX589798 UXT589798 VHP589798 VRL589798 WBH589798 WLD589798 WUZ589798 IN655334 SJ655334 ACF655334 AMB655334 AVX655334 BFT655334 BPP655334 BZL655334 CJH655334 CTD655334 DCZ655334 DMV655334 DWR655334 EGN655334 EQJ655334 FAF655334 FKB655334 FTX655334 GDT655334 GNP655334 GXL655334 HHH655334 HRD655334 IAZ655334 IKV655334 IUR655334 JEN655334 JOJ655334 JYF655334 KIB655334 KRX655334 LBT655334 LLP655334 LVL655334 MFH655334 MPD655334 MYZ655334 NIV655334 NSR655334 OCN655334 OMJ655334 OWF655334 PGB655334 PPX655334 PZT655334 QJP655334 QTL655334 RDH655334 RND655334 RWZ655334 SGV655334 SQR655334 TAN655334 TKJ655334 TUF655334 UEB655334 UNX655334 UXT655334 VHP655334 VRL655334 WBH655334 WLD655334 WUZ655334 IN720870 SJ720870 ACF720870 AMB720870 AVX720870 BFT720870 BPP720870 BZL720870 CJH720870 CTD720870 DCZ720870 DMV720870 DWR720870 EGN720870 EQJ720870 FAF720870 FKB720870 FTX720870 GDT720870 GNP720870 GXL720870 HHH720870 HRD720870 IAZ720870 IKV720870 IUR720870 JEN720870 JOJ720870 JYF720870 KIB720870 KRX720870 LBT720870 LLP720870 LVL720870 MFH720870 MPD720870 MYZ720870 NIV720870 NSR720870 OCN720870 OMJ720870 OWF720870 PGB720870 PPX720870 PZT720870 QJP720870 QTL720870 RDH720870 RND720870 RWZ720870 SGV720870 SQR720870 TAN720870 TKJ720870 TUF720870 UEB720870 UNX720870 UXT720870 VHP720870 VRL720870 WBH720870 WLD720870 WUZ720870 IN786406 SJ786406 ACF786406 AMB786406 AVX786406 BFT786406 BPP786406 BZL786406 CJH786406 CTD786406 DCZ786406 DMV786406 DWR786406 EGN786406 EQJ786406 FAF786406 FKB786406 FTX786406 GDT786406 GNP786406 GXL786406 HHH786406 HRD786406 IAZ786406 IKV786406 IUR786406 JEN786406 JOJ786406 JYF786406 KIB786406 KRX786406 LBT786406 LLP786406 LVL786406 MFH786406 MPD786406 MYZ786406 NIV786406 NSR786406 OCN786406 OMJ786406 OWF786406 PGB786406 PPX786406 PZT786406 QJP786406 QTL786406 RDH786406 RND786406 RWZ786406 SGV786406 SQR786406 TAN786406 TKJ786406 TUF786406 UEB786406 UNX786406 UXT786406 VHP786406 VRL786406 WBH786406 WLD786406 WUZ786406 IN851942 SJ851942 ACF851942 AMB851942 AVX851942 BFT851942 BPP851942 BZL851942 CJH851942 CTD851942 DCZ851942 DMV851942 DWR851942 EGN851942 EQJ851942 FAF851942 FKB851942 FTX851942 GDT851942 GNP851942 GXL851942 HHH851942 HRD851942 IAZ851942 IKV851942 IUR851942 JEN851942 JOJ851942 JYF851942 KIB851942 KRX851942 LBT851942 LLP851942 LVL851942 MFH851942 MPD851942 MYZ851942 NIV851942 NSR851942 OCN851942 OMJ851942 OWF851942 PGB851942 PPX851942 PZT851942 QJP851942 QTL851942 RDH851942 RND851942 RWZ851942 SGV851942 SQR851942 TAN851942 TKJ851942 TUF851942 UEB851942 UNX851942 UXT851942 VHP851942 VRL851942 WBH851942 WLD851942 WUZ851942 IN917478 SJ917478 ACF917478 AMB917478 AVX917478 BFT917478 BPP917478 BZL917478 CJH917478 CTD917478 DCZ917478 DMV917478 DWR917478 EGN917478 EQJ917478 FAF917478 FKB917478 FTX917478 GDT917478 GNP917478 GXL917478 HHH917478 HRD917478 IAZ917478 IKV917478 IUR917478 JEN917478 JOJ917478 JYF917478 KIB917478 KRX917478 LBT917478 LLP917478 LVL917478 MFH917478 MPD917478 MYZ917478 NIV917478 NSR917478 OCN917478 OMJ917478 OWF917478 PGB917478 PPX917478 PZT917478 QJP917478 QTL917478 RDH917478 RND917478 RWZ917478 SGV917478 SQR917478 TAN917478 TKJ917478 TUF917478 UEB917478 UNX917478 UXT917478 VHP917478 VRL917478 WBH917478 WLD917478 WUZ917478 IN983014 SJ983014 ACF983014 AMB983014 AVX983014 BFT983014 BPP983014 BZL983014 CJH983014 CTD983014 DCZ983014 DMV983014 DWR983014 EGN983014 EQJ983014 FAF983014 FKB983014 FTX983014 GDT983014 GNP983014 GXL983014 HHH983014 HRD983014 IAZ983014 IKV983014 IUR983014 JEN983014 JOJ983014 JYF983014 KIB983014 KRX983014 LBT983014 LLP983014 LVL983014 MFH983014 MPD983014 MYZ983014 NIV983014 NSR983014 OCN983014 OMJ983014 OWF983014 PGB983014 PPX983014 PZT983014 QJP983014 QTL983014 RDH983014 RND983014 RWZ983014 SGV983014 SQR983014 TAN983014 TKJ983014 TUF983014 UEB983014 UNX983014 UXT983014 VHP983014 VRL983014 WBH983014 WLD983014">
      <formula1>#REF!</formula1>
    </dataValidation>
  </dataValidations>
  <printOptions horizontalCentered="1"/>
  <pageMargins left="0.42" right="0.28999999999999998" top="0.4" bottom="0.31" header="0.32" footer="0.24"/>
  <pageSetup paperSize="9" scale="52" fitToHeight="0" orientation="portrait" r:id="rId13"/>
  <headerFooter alignWithMargins="0"/>
  <rowBreaks count="1" manualBreakCount="1">
    <brk id="123" max="8" man="1"/>
  </rowBreaks>
  <ignoredErrors>
    <ignoredError sqref="A113:H113 I113:XFD113 A156" numberStoredAsText="1"/>
  </ignoredErrors>
  <drawing r:id="rId14"/>
  <legacyDrawing r:id="rId15"/>
  <mc:AlternateContent xmlns:mc="http://schemas.openxmlformats.org/markup-compatibility/2006">
    <mc:Choice Requires="x14">
      <controls>
        <mc:AlternateContent xmlns:mc="http://schemas.openxmlformats.org/markup-compatibility/2006">
          <mc:Choice Requires="x14">
            <control shapeId="141319" r:id="rId16" name="Check Box 7">
              <controlPr defaultSize="0" autoFill="0" autoLine="0" autoPict="0">
                <anchor moveWithCells="1" sizeWithCells="1">
                  <from>
                    <xdr:col>6</xdr:col>
                    <xdr:colOff>895350</xdr:colOff>
                    <xdr:row>103</xdr:row>
                    <xdr:rowOff>0</xdr:rowOff>
                  </from>
                  <to>
                    <xdr:col>6</xdr:col>
                    <xdr:colOff>895350</xdr:colOff>
                    <xdr:row>103</xdr:row>
                    <xdr:rowOff>0</xdr:rowOff>
                  </to>
                </anchor>
              </controlPr>
            </control>
          </mc:Choice>
        </mc:AlternateContent>
        <mc:AlternateContent xmlns:mc="http://schemas.openxmlformats.org/markup-compatibility/2006">
          <mc:Choice Requires="x14">
            <control shapeId="141320" r:id="rId17" name="Check Box 8">
              <controlPr defaultSize="0" autoFill="0" autoLine="0" autoPict="0">
                <anchor moveWithCells="1" sizeWithCells="1">
                  <from>
                    <xdr:col>6</xdr:col>
                    <xdr:colOff>895350</xdr:colOff>
                    <xdr:row>103</xdr:row>
                    <xdr:rowOff>0</xdr:rowOff>
                  </from>
                  <to>
                    <xdr:col>6</xdr:col>
                    <xdr:colOff>895350</xdr:colOff>
                    <xdr:row>103</xdr:row>
                    <xdr:rowOff>0</xdr:rowOff>
                  </to>
                </anchor>
              </controlPr>
            </control>
          </mc:Choice>
        </mc:AlternateContent>
        <mc:AlternateContent xmlns:mc="http://schemas.openxmlformats.org/markup-compatibility/2006">
          <mc:Choice Requires="x14">
            <control shapeId="141321" r:id="rId18" name="Check Box 9">
              <controlPr defaultSize="0" autoFill="0" autoLine="0" autoPict="0">
                <anchor moveWithCells="1" sizeWithCells="1">
                  <from>
                    <xdr:col>6</xdr:col>
                    <xdr:colOff>895350</xdr:colOff>
                    <xdr:row>103</xdr:row>
                    <xdr:rowOff>0</xdr:rowOff>
                  </from>
                  <to>
                    <xdr:col>6</xdr:col>
                    <xdr:colOff>895350</xdr:colOff>
                    <xdr:row>103</xdr:row>
                    <xdr:rowOff>0</xdr:rowOff>
                  </to>
                </anchor>
              </controlPr>
            </control>
          </mc:Choice>
        </mc:AlternateContent>
        <mc:AlternateContent xmlns:mc="http://schemas.openxmlformats.org/markup-compatibility/2006">
          <mc:Choice Requires="x14">
            <control shapeId="141322" r:id="rId19" name="Check Box 10">
              <controlPr defaultSize="0" autoFill="0" autoLine="0" autoPict="0">
                <anchor moveWithCells="1" sizeWithCells="1">
                  <from>
                    <xdr:col>6</xdr:col>
                    <xdr:colOff>895350</xdr:colOff>
                    <xdr:row>103</xdr:row>
                    <xdr:rowOff>0</xdr:rowOff>
                  </from>
                  <to>
                    <xdr:col>6</xdr:col>
                    <xdr:colOff>895350</xdr:colOff>
                    <xdr:row>103</xdr:row>
                    <xdr:rowOff>0</xdr:rowOff>
                  </to>
                </anchor>
              </controlPr>
            </control>
          </mc:Choice>
        </mc:AlternateContent>
        <mc:AlternateContent xmlns:mc="http://schemas.openxmlformats.org/markup-compatibility/2006">
          <mc:Choice Requires="x14">
            <control shapeId="141323" r:id="rId20" name="Check Box 11">
              <controlPr defaultSize="0" autoFill="0" autoLine="0" autoPict="0">
                <anchor moveWithCells="1" sizeWithCells="1">
                  <from>
                    <xdr:col>6</xdr:col>
                    <xdr:colOff>895350</xdr:colOff>
                    <xdr:row>103</xdr:row>
                    <xdr:rowOff>0</xdr:rowOff>
                  </from>
                  <to>
                    <xdr:col>6</xdr:col>
                    <xdr:colOff>895350</xdr:colOff>
                    <xdr:row>103</xdr:row>
                    <xdr:rowOff>0</xdr:rowOff>
                  </to>
                </anchor>
              </controlPr>
            </control>
          </mc:Choice>
        </mc:AlternateContent>
        <mc:AlternateContent xmlns:mc="http://schemas.openxmlformats.org/markup-compatibility/2006">
          <mc:Choice Requires="x14">
            <control shapeId="141324" r:id="rId21" name="Check Box 12">
              <controlPr defaultSize="0" autoFill="0" autoLine="0" autoPict="0">
                <anchor moveWithCells="1" sizeWithCells="1">
                  <from>
                    <xdr:col>5</xdr:col>
                    <xdr:colOff>47625</xdr:colOff>
                    <xdr:row>103</xdr:row>
                    <xdr:rowOff>0</xdr:rowOff>
                  </from>
                  <to>
                    <xdr:col>5</xdr:col>
                    <xdr:colOff>47625</xdr:colOff>
                    <xdr:row>103</xdr:row>
                    <xdr:rowOff>0</xdr:rowOff>
                  </to>
                </anchor>
              </controlPr>
            </control>
          </mc:Choice>
        </mc:AlternateContent>
        <mc:AlternateContent xmlns:mc="http://schemas.openxmlformats.org/markup-compatibility/2006">
          <mc:Choice Requires="x14">
            <control shapeId="141325" r:id="rId22" name="Check Box 13">
              <controlPr defaultSize="0" autoFill="0" autoLine="0" autoPict="0">
                <anchor moveWithCells="1" sizeWithCells="1">
                  <from>
                    <xdr:col>7</xdr:col>
                    <xdr:colOff>2705100</xdr:colOff>
                    <xdr:row>103</xdr:row>
                    <xdr:rowOff>0</xdr:rowOff>
                  </from>
                  <to>
                    <xdr:col>7</xdr:col>
                    <xdr:colOff>2705100</xdr:colOff>
                    <xdr:row>103</xdr:row>
                    <xdr:rowOff>0</xdr:rowOff>
                  </to>
                </anchor>
              </controlPr>
            </control>
          </mc:Choice>
        </mc:AlternateContent>
        <mc:AlternateContent xmlns:mc="http://schemas.openxmlformats.org/markup-compatibility/2006">
          <mc:Choice Requires="x14">
            <control shapeId="141326" r:id="rId23" name="Check Box 14">
              <controlPr defaultSize="0" autoFill="0" autoLine="0" autoPict="0">
                <anchor moveWithCells="1" sizeWithCells="1">
                  <from>
                    <xdr:col>7</xdr:col>
                    <xdr:colOff>2705100</xdr:colOff>
                    <xdr:row>103</xdr:row>
                    <xdr:rowOff>0</xdr:rowOff>
                  </from>
                  <to>
                    <xdr:col>7</xdr:col>
                    <xdr:colOff>2705100</xdr:colOff>
                    <xdr:row>103</xdr:row>
                    <xdr:rowOff>0</xdr:rowOff>
                  </to>
                </anchor>
              </controlPr>
            </control>
          </mc:Choice>
        </mc:AlternateContent>
        <mc:AlternateContent xmlns:mc="http://schemas.openxmlformats.org/markup-compatibility/2006">
          <mc:Choice Requires="x14">
            <control shapeId="141327" r:id="rId24" name="Check Box 15">
              <controlPr defaultSize="0" autoFill="0" autoLine="0" autoPict="0">
                <anchor moveWithCells="1" sizeWithCells="1">
                  <from>
                    <xdr:col>7</xdr:col>
                    <xdr:colOff>2705100</xdr:colOff>
                    <xdr:row>103</xdr:row>
                    <xdr:rowOff>0</xdr:rowOff>
                  </from>
                  <to>
                    <xdr:col>7</xdr:col>
                    <xdr:colOff>2705100</xdr:colOff>
                    <xdr:row>103</xdr:row>
                    <xdr:rowOff>0</xdr:rowOff>
                  </to>
                </anchor>
              </controlPr>
            </control>
          </mc:Choice>
        </mc:AlternateContent>
        <mc:AlternateContent xmlns:mc="http://schemas.openxmlformats.org/markup-compatibility/2006">
          <mc:Choice Requires="x14">
            <control shapeId="141328" r:id="rId25" name="Check Box 16">
              <controlPr defaultSize="0" autoFill="0" autoLine="0" autoPict="0">
                <anchor moveWithCells="1" sizeWithCells="1">
                  <from>
                    <xdr:col>7</xdr:col>
                    <xdr:colOff>2705100</xdr:colOff>
                    <xdr:row>103</xdr:row>
                    <xdr:rowOff>0</xdr:rowOff>
                  </from>
                  <to>
                    <xdr:col>7</xdr:col>
                    <xdr:colOff>2705100</xdr:colOff>
                    <xdr:row>103</xdr:row>
                    <xdr:rowOff>0</xdr:rowOff>
                  </to>
                </anchor>
              </controlPr>
            </control>
          </mc:Choice>
        </mc:AlternateContent>
        <mc:AlternateContent xmlns:mc="http://schemas.openxmlformats.org/markup-compatibility/2006">
          <mc:Choice Requires="x14">
            <control shapeId="141329" r:id="rId26" name="Check Box 17">
              <controlPr defaultSize="0" autoFill="0" autoLine="0" autoPict="0">
                <anchor moveWithCells="1" sizeWithCells="1">
                  <from>
                    <xdr:col>7</xdr:col>
                    <xdr:colOff>2705100</xdr:colOff>
                    <xdr:row>103</xdr:row>
                    <xdr:rowOff>0</xdr:rowOff>
                  </from>
                  <to>
                    <xdr:col>8</xdr:col>
                    <xdr:colOff>0</xdr:colOff>
                    <xdr:row>103</xdr:row>
                    <xdr:rowOff>0</xdr:rowOff>
                  </to>
                </anchor>
              </controlPr>
            </control>
          </mc:Choice>
        </mc:AlternateContent>
        <mc:AlternateContent xmlns:mc="http://schemas.openxmlformats.org/markup-compatibility/2006">
          <mc:Choice Requires="x14">
            <control shapeId="141330" r:id="rId27" name="Check Box 18">
              <controlPr defaultSize="0" autoFill="0" autoLine="0" autoPict="0">
                <anchor moveWithCells="1" sizeWithCells="1">
                  <from>
                    <xdr:col>7</xdr:col>
                    <xdr:colOff>47625</xdr:colOff>
                    <xdr:row>103</xdr:row>
                    <xdr:rowOff>0</xdr:rowOff>
                  </from>
                  <to>
                    <xdr:col>7</xdr:col>
                    <xdr:colOff>47625</xdr:colOff>
                    <xdr:row>103</xdr:row>
                    <xdr:rowOff>0</xdr:rowOff>
                  </to>
                </anchor>
              </controlPr>
            </control>
          </mc:Choice>
        </mc:AlternateContent>
        <mc:AlternateContent xmlns:mc="http://schemas.openxmlformats.org/markup-compatibility/2006">
          <mc:Choice Requires="x14">
            <control shapeId="141337" r:id="rId28" name="Check Box 25">
              <controlPr defaultSize="0" autoFill="0" autoLine="0" autoPict="0">
                <anchor moveWithCells="1">
                  <from>
                    <xdr:col>5</xdr:col>
                    <xdr:colOff>85725</xdr:colOff>
                    <xdr:row>103</xdr:row>
                    <xdr:rowOff>38100</xdr:rowOff>
                  </from>
                  <to>
                    <xdr:col>5</xdr:col>
                    <xdr:colOff>1619250</xdr:colOff>
                    <xdr:row>103</xdr:row>
                    <xdr:rowOff>266700</xdr:rowOff>
                  </to>
                </anchor>
              </controlPr>
            </control>
          </mc:Choice>
        </mc:AlternateContent>
        <mc:AlternateContent xmlns:mc="http://schemas.openxmlformats.org/markup-compatibility/2006">
          <mc:Choice Requires="x14">
            <control shapeId="141338" r:id="rId29" name="Check Box 26">
              <controlPr defaultSize="0" autoFill="0" autoLine="0" autoPict="0">
                <anchor moveWithCells="1">
                  <from>
                    <xdr:col>6</xdr:col>
                    <xdr:colOff>38100</xdr:colOff>
                    <xdr:row>103</xdr:row>
                    <xdr:rowOff>28575</xdr:rowOff>
                  </from>
                  <to>
                    <xdr:col>6</xdr:col>
                    <xdr:colOff>1571625</xdr:colOff>
                    <xdr:row>103</xdr:row>
                    <xdr:rowOff>257175</xdr:rowOff>
                  </to>
                </anchor>
              </controlPr>
            </control>
          </mc:Choice>
        </mc:AlternateContent>
        <mc:AlternateContent xmlns:mc="http://schemas.openxmlformats.org/markup-compatibility/2006">
          <mc:Choice Requires="x14">
            <control shapeId="141339" r:id="rId30" name="Check Box 27">
              <controlPr defaultSize="0" autoFill="0" autoLine="0" autoPict="0">
                <anchor moveWithCells="1">
                  <from>
                    <xdr:col>7</xdr:col>
                    <xdr:colOff>95250</xdr:colOff>
                    <xdr:row>103</xdr:row>
                    <xdr:rowOff>19050</xdr:rowOff>
                  </from>
                  <to>
                    <xdr:col>7</xdr:col>
                    <xdr:colOff>1628775</xdr:colOff>
                    <xdr:row>103</xdr:row>
                    <xdr:rowOff>247650</xdr:rowOff>
                  </to>
                </anchor>
              </controlPr>
            </control>
          </mc:Choice>
        </mc:AlternateContent>
        <mc:AlternateContent xmlns:mc="http://schemas.openxmlformats.org/markup-compatibility/2006">
          <mc:Choice Requires="x14">
            <control shapeId="141340" r:id="rId31" name="Check Box 28">
              <controlPr defaultSize="0" autoFill="0" autoLine="0" autoPict="0">
                <anchor moveWithCells="1">
                  <from>
                    <xdr:col>5</xdr:col>
                    <xdr:colOff>85725</xdr:colOff>
                    <xdr:row>104</xdr:row>
                    <xdr:rowOff>38100</xdr:rowOff>
                  </from>
                  <to>
                    <xdr:col>5</xdr:col>
                    <xdr:colOff>1619250</xdr:colOff>
                    <xdr:row>104</xdr:row>
                    <xdr:rowOff>266700</xdr:rowOff>
                  </to>
                </anchor>
              </controlPr>
            </control>
          </mc:Choice>
        </mc:AlternateContent>
        <mc:AlternateContent xmlns:mc="http://schemas.openxmlformats.org/markup-compatibility/2006">
          <mc:Choice Requires="x14">
            <control shapeId="141341" r:id="rId32" name="Check Box 29">
              <controlPr defaultSize="0" autoFill="0" autoLine="0" autoPict="0">
                <anchor moveWithCells="1">
                  <from>
                    <xdr:col>5</xdr:col>
                    <xdr:colOff>95250</xdr:colOff>
                    <xdr:row>104</xdr:row>
                    <xdr:rowOff>219075</xdr:rowOff>
                  </from>
                  <to>
                    <xdr:col>5</xdr:col>
                    <xdr:colOff>1628775</xdr:colOff>
                    <xdr:row>104</xdr:row>
                    <xdr:rowOff>447675</xdr:rowOff>
                  </to>
                </anchor>
              </controlPr>
            </control>
          </mc:Choice>
        </mc:AlternateContent>
        <mc:AlternateContent xmlns:mc="http://schemas.openxmlformats.org/markup-compatibility/2006">
          <mc:Choice Requires="x14">
            <control shapeId="141342" r:id="rId33" name="Check Box 30">
              <controlPr defaultSize="0" autoFill="0" autoLine="0" autoPict="0">
                <anchor moveWithCells="1">
                  <from>
                    <xdr:col>5</xdr:col>
                    <xdr:colOff>104775</xdr:colOff>
                    <xdr:row>104</xdr:row>
                    <xdr:rowOff>428625</xdr:rowOff>
                  </from>
                  <to>
                    <xdr:col>5</xdr:col>
                    <xdr:colOff>1628775</xdr:colOff>
                    <xdr:row>104</xdr:row>
                    <xdr:rowOff>657225</xdr:rowOff>
                  </to>
                </anchor>
              </controlPr>
            </control>
          </mc:Choice>
        </mc:AlternateContent>
        <mc:AlternateContent xmlns:mc="http://schemas.openxmlformats.org/markup-compatibility/2006">
          <mc:Choice Requires="x14">
            <control shapeId="141344" r:id="rId34" name="Check Box 32">
              <controlPr defaultSize="0" autoFill="0" autoLine="0" autoPict="0">
                <anchor moveWithCells="1">
                  <from>
                    <xdr:col>5</xdr:col>
                    <xdr:colOff>85725</xdr:colOff>
                    <xdr:row>103</xdr:row>
                    <xdr:rowOff>247650</xdr:rowOff>
                  </from>
                  <to>
                    <xdr:col>5</xdr:col>
                    <xdr:colOff>1619250</xdr:colOff>
                    <xdr:row>103</xdr:row>
                    <xdr:rowOff>476250</xdr:rowOff>
                  </to>
                </anchor>
              </controlPr>
            </control>
          </mc:Choice>
        </mc:AlternateContent>
        <mc:AlternateContent xmlns:mc="http://schemas.openxmlformats.org/markup-compatibility/2006">
          <mc:Choice Requires="x14">
            <control shapeId="141345" r:id="rId35" name="Check Box 33">
              <controlPr defaultSize="0" autoFill="0" autoLine="0" autoPict="0">
                <anchor moveWithCells="1">
                  <from>
                    <xdr:col>5</xdr:col>
                    <xdr:colOff>85725</xdr:colOff>
                    <xdr:row>103</xdr:row>
                    <xdr:rowOff>447675</xdr:rowOff>
                  </from>
                  <to>
                    <xdr:col>5</xdr:col>
                    <xdr:colOff>1619250</xdr:colOff>
                    <xdr:row>103</xdr:row>
                    <xdr:rowOff>676275</xdr:rowOff>
                  </to>
                </anchor>
              </controlPr>
            </control>
          </mc:Choice>
        </mc:AlternateContent>
        <mc:AlternateContent xmlns:mc="http://schemas.openxmlformats.org/markup-compatibility/2006">
          <mc:Choice Requires="x14">
            <control shapeId="141346" r:id="rId36" name="Check Box 34">
              <controlPr defaultSize="0" autoFill="0" autoLine="0" autoPict="0">
                <anchor moveWithCells="1">
                  <from>
                    <xdr:col>6</xdr:col>
                    <xdr:colOff>85725</xdr:colOff>
                    <xdr:row>103</xdr:row>
                    <xdr:rowOff>38100</xdr:rowOff>
                  </from>
                  <to>
                    <xdr:col>6</xdr:col>
                    <xdr:colOff>1609725</xdr:colOff>
                    <xdr:row>103</xdr:row>
                    <xdr:rowOff>266700</xdr:rowOff>
                  </to>
                </anchor>
              </controlPr>
            </control>
          </mc:Choice>
        </mc:AlternateContent>
        <mc:AlternateContent xmlns:mc="http://schemas.openxmlformats.org/markup-compatibility/2006">
          <mc:Choice Requires="x14">
            <control shapeId="141347" r:id="rId37" name="Check Box 35">
              <controlPr defaultSize="0" autoFill="0" autoLine="0" autoPict="0">
                <anchor moveWithCells="1">
                  <from>
                    <xdr:col>6</xdr:col>
                    <xdr:colOff>85725</xdr:colOff>
                    <xdr:row>103</xdr:row>
                    <xdr:rowOff>247650</xdr:rowOff>
                  </from>
                  <to>
                    <xdr:col>6</xdr:col>
                    <xdr:colOff>1619250</xdr:colOff>
                    <xdr:row>103</xdr:row>
                    <xdr:rowOff>476250</xdr:rowOff>
                  </to>
                </anchor>
              </controlPr>
            </control>
          </mc:Choice>
        </mc:AlternateContent>
        <mc:AlternateContent xmlns:mc="http://schemas.openxmlformats.org/markup-compatibility/2006">
          <mc:Choice Requires="x14">
            <control shapeId="141348" r:id="rId38" name="Check Box 36">
              <controlPr defaultSize="0" autoFill="0" autoLine="0" autoPict="0">
                <anchor moveWithCells="1">
                  <from>
                    <xdr:col>6</xdr:col>
                    <xdr:colOff>85725</xdr:colOff>
                    <xdr:row>103</xdr:row>
                    <xdr:rowOff>447675</xdr:rowOff>
                  </from>
                  <to>
                    <xdr:col>6</xdr:col>
                    <xdr:colOff>1619250</xdr:colOff>
                    <xdr:row>103</xdr:row>
                    <xdr:rowOff>676275</xdr:rowOff>
                  </to>
                </anchor>
              </controlPr>
            </control>
          </mc:Choice>
        </mc:AlternateContent>
        <mc:AlternateContent xmlns:mc="http://schemas.openxmlformats.org/markup-compatibility/2006">
          <mc:Choice Requires="x14">
            <control shapeId="141349" r:id="rId39" name="Check Box 37">
              <controlPr defaultSize="0" autoFill="0" autoLine="0" autoPict="0">
                <anchor moveWithCells="1">
                  <from>
                    <xdr:col>7</xdr:col>
                    <xdr:colOff>38100</xdr:colOff>
                    <xdr:row>103</xdr:row>
                    <xdr:rowOff>28575</xdr:rowOff>
                  </from>
                  <to>
                    <xdr:col>7</xdr:col>
                    <xdr:colOff>1571625</xdr:colOff>
                    <xdr:row>103</xdr:row>
                    <xdr:rowOff>257175</xdr:rowOff>
                  </to>
                </anchor>
              </controlPr>
            </control>
          </mc:Choice>
        </mc:AlternateContent>
        <mc:AlternateContent xmlns:mc="http://schemas.openxmlformats.org/markup-compatibility/2006">
          <mc:Choice Requires="x14">
            <control shapeId="141350" r:id="rId40" name="Check Box 38">
              <controlPr defaultSize="0" autoFill="0" autoLine="0" autoPict="0">
                <anchor moveWithCells="1">
                  <from>
                    <xdr:col>7</xdr:col>
                    <xdr:colOff>85725</xdr:colOff>
                    <xdr:row>103</xdr:row>
                    <xdr:rowOff>38100</xdr:rowOff>
                  </from>
                  <to>
                    <xdr:col>7</xdr:col>
                    <xdr:colOff>1609725</xdr:colOff>
                    <xdr:row>103</xdr:row>
                    <xdr:rowOff>266700</xdr:rowOff>
                  </to>
                </anchor>
              </controlPr>
            </control>
          </mc:Choice>
        </mc:AlternateContent>
        <mc:AlternateContent xmlns:mc="http://schemas.openxmlformats.org/markup-compatibility/2006">
          <mc:Choice Requires="x14">
            <control shapeId="141351" r:id="rId41" name="Check Box 39">
              <controlPr defaultSize="0" autoFill="0" autoLine="0" autoPict="0">
                <anchor moveWithCells="1">
                  <from>
                    <xdr:col>7</xdr:col>
                    <xdr:colOff>85725</xdr:colOff>
                    <xdr:row>103</xdr:row>
                    <xdr:rowOff>247650</xdr:rowOff>
                  </from>
                  <to>
                    <xdr:col>7</xdr:col>
                    <xdr:colOff>1619250</xdr:colOff>
                    <xdr:row>103</xdr:row>
                    <xdr:rowOff>476250</xdr:rowOff>
                  </to>
                </anchor>
              </controlPr>
            </control>
          </mc:Choice>
        </mc:AlternateContent>
        <mc:AlternateContent xmlns:mc="http://schemas.openxmlformats.org/markup-compatibility/2006">
          <mc:Choice Requires="x14">
            <control shapeId="141352" r:id="rId42" name="Check Box 40">
              <controlPr defaultSize="0" autoFill="0" autoLine="0" autoPict="0">
                <anchor moveWithCells="1">
                  <from>
                    <xdr:col>7</xdr:col>
                    <xdr:colOff>85725</xdr:colOff>
                    <xdr:row>103</xdr:row>
                    <xdr:rowOff>447675</xdr:rowOff>
                  </from>
                  <to>
                    <xdr:col>7</xdr:col>
                    <xdr:colOff>1619250</xdr:colOff>
                    <xdr:row>103</xdr:row>
                    <xdr:rowOff>676275</xdr:rowOff>
                  </to>
                </anchor>
              </controlPr>
            </control>
          </mc:Choice>
        </mc:AlternateContent>
        <mc:AlternateContent xmlns:mc="http://schemas.openxmlformats.org/markup-compatibility/2006">
          <mc:Choice Requires="x14">
            <control shapeId="141353" r:id="rId43" name="Check Box 41">
              <controlPr defaultSize="0" autoFill="0" autoLine="0" autoPict="0">
                <anchor moveWithCells="1">
                  <from>
                    <xdr:col>6</xdr:col>
                    <xdr:colOff>85725</xdr:colOff>
                    <xdr:row>104</xdr:row>
                    <xdr:rowOff>38100</xdr:rowOff>
                  </from>
                  <to>
                    <xdr:col>6</xdr:col>
                    <xdr:colOff>1619250</xdr:colOff>
                    <xdr:row>104</xdr:row>
                    <xdr:rowOff>266700</xdr:rowOff>
                  </to>
                </anchor>
              </controlPr>
            </control>
          </mc:Choice>
        </mc:AlternateContent>
        <mc:AlternateContent xmlns:mc="http://schemas.openxmlformats.org/markup-compatibility/2006">
          <mc:Choice Requires="x14">
            <control shapeId="141354" r:id="rId44" name="Check Box 42">
              <controlPr defaultSize="0" autoFill="0" autoLine="0" autoPict="0">
                <anchor moveWithCells="1">
                  <from>
                    <xdr:col>6</xdr:col>
                    <xdr:colOff>95250</xdr:colOff>
                    <xdr:row>104</xdr:row>
                    <xdr:rowOff>219075</xdr:rowOff>
                  </from>
                  <to>
                    <xdr:col>6</xdr:col>
                    <xdr:colOff>1628775</xdr:colOff>
                    <xdr:row>104</xdr:row>
                    <xdr:rowOff>447675</xdr:rowOff>
                  </to>
                </anchor>
              </controlPr>
            </control>
          </mc:Choice>
        </mc:AlternateContent>
        <mc:AlternateContent xmlns:mc="http://schemas.openxmlformats.org/markup-compatibility/2006">
          <mc:Choice Requires="x14">
            <control shapeId="141355" r:id="rId45" name="Check Box 43">
              <controlPr defaultSize="0" autoFill="0" autoLine="0" autoPict="0">
                <anchor moveWithCells="1">
                  <from>
                    <xdr:col>6</xdr:col>
                    <xdr:colOff>104775</xdr:colOff>
                    <xdr:row>104</xdr:row>
                    <xdr:rowOff>428625</xdr:rowOff>
                  </from>
                  <to>
                    <xdr:col>6</xdr:col>
                    <xdr:colOff>1628775</xdr:colOff>
                    <xdr:row>104</xdr:row>
                    <xdr:rowOff>657225</xdr:rowOff>
                  </to>
                </anchor>
              </controlPr>
            </control>
          </mc:Choice>
        </mc:AlternateContent>
        <mc:AlternateContent xmlns:mc="http://schemas.openxmlformats.org/markup-compatibility/2006">
          <mc:Choice Requires="x14">
            <control shapeId="141356" r:id="rId46" name="Check Box 44">
              <controlPr defaultSize="0" autoFill="0" autoLine="0" autoPict="0">
                <anchor moveWithCells="1">
                  <from>
                    <xdr:col>7</xdr:col>
                    <xdr:colOff>85725</xdr:colOff>
                    <xdr:row>104</xdr:row>
                    <xdr:rowOff>38100</xdr:rowOff>
                  </from>
                  <to>
                    <xdr:col>7</xdr:col>
                    <xdr:colOff>1619250</xdr:colOff>
                    <xdr:row>104</xdr:row>
                    <xdr:rowOff>266700</xdr:rowOff>
                  </to>
                </anchor>
              </controlPr>
            </control>
          </mc:Choice>
        </mc:AlternateContent>
        <mc:AlternateContent xmlns:mc="http://schemas.openxmlformats.org/markup-compatibility/2006">
          <mc:Choice Requires="x14">
            <control shapeId="141357" r:id="rId47" name="Check Box 45">
              <controlPr defaultSize="0" autoFill="0" autoLine="0" autoPict="0">
                <anchor moveWithCells="1">
                  <from>
                    <xdr:col>7</xdr:col>
                    <xdr:colOff>95250</xdr:colOff>
                    <xdr:row>104</xdr:row>
                    <xdr:rowOff>219075</xdr:rowOff>
                  </from>
                  <to>
                    <xdr:col>7</xdr:col>
                    <xdr:colOff>1628775</xdr:colOff>
                    <xdr:row>104</xdr:row>
                    <xdr:rowOff>447675</xdr:rowOff>
                  </to>
                </anchor>
              </controlPr>
            </control>
          </mc:Choice>
        </mc:AlternateContent>
        <mc:AlternateContent xmlns:mc="http://schemas.openxmlformats.org/markup-compatibility/2006">
          <mc:Choice Requires="x14">
            <control shapeId="141358" r:id="rId48" name="Check Box 46">
              <controlPr defaultSize="0" autoFill="0" autoLine="0" autoPict="0">
                <anchor moveWithCells="1">
                  <from>
                    <xdr:col>7</xdr:col>
                    <xdr:colOff>104775</xdr:colOff>
                    <xdr:row>104</xdr:row>
                    <xdr:rowOff>428625</xdr:rowOff>
                  </from>
                  <to>
                    <xdr:col>7</xdr:col>
                    <xdr:colOff>1628775</xdr:colOff>
                    <xdr:row>104</xdr:row>
                    <xdr:rowOff>657225</xdr:rowOff>
                  </to>
                </anchor>
              </controlPr>
            </control>
          </mc:Choice>
        </mc:AlternateContent>
        <mc:AlternateContent xmlns:mc="http://schemas.openxmlformats.org/markup-compatibility/2006">
          <mc:Choice Requires="x14">
            <control shapeId="141359" r:id="rId49" name="Check Box 47">
              <controlPr defaultSize="0" autoFill="0" autoLine="0" autoPict="0">
                <anchor moveWithCells="1">
                  <from>
                    <xdr:col>5</xdr:col>
                    <xdr:colOff>85725</xdr:colOff>
                    <xdr:row>103</xdr:row>
                    <xdr:rowOff>657225</xdr:rowOff>
                  </from>
                  <to>
                    <xdr:col>5</xdr:col>
                    <xdr:colOff>1619250</xdr:colOff>
                    <xdr:row>103</xdr:row>
                    <xdr:rowOff>885825</xdr:rowOff>
                  </to>
                </anchor>
              </controlPr>
            </control>
          </mc:Choice>
        </mc:AlternateContent>
        <mc:AlternateContent xmlns:mc="http://schemas.openxmlformats.org/markup-compatibility/2006">
          <mc:Choice Requires="x14">
            <control shapeId="141360" r:id="rId50" name="Check Box 48">
              <controlPr defaultSize="0" autoFill="0" autoLine="0" autoPict="0">
                <anchor moveWithCells="1">
                  <from>
                    <xdr:col>6</xdr:col>
                    <xdr:colOff>85725</xdr:colOff>
                    <xdr:row>103</xdr:row>
                    <xdr:rowOff>657225</xdr:rowOff>
                  </from>
                  <to>
                    <xdr:col>6</xdr:col>
                    <xdr:colOff>1619250</xdr:colOff>
                    <xdr:row>103</xdr:row>
                    <xdr:rowOff>885825</xdr:rowOff>
                  </to>
                </anchor>
              </controlPr>
            </control>
          </mc:Choice>
        </mc:AlternateContent>
        <mc:AlternateContent xmlns:mc="http://schemas.openxmlformats.org/markup-compatibility/2006">
          <mc:Choice Requires="x14">
            <control shapeId="141361" r:id="rId51" name="Check Box 49">
              <controlPr defaultSize="0" autoFill="0" autoLine="0" autoPict="0">
                <anchor moveWithCells="1">
                  <from>
                    <xdr:col>7</xdr:col>
                    <xdr:colOff>85725</xdr:colOff>
                    <xdr:row>103</xdr:row>
                    <xdr:rowOff>657225</xdr:rowOff>
                  </from>
                  <to>
                    <xdr:col>7</xdr:col>
                    <xdr:colOff>1619250</xdr:colOff>
                    <xdr:row>103</xdr:row>
                    <xdr:rowOff>885825</xdr:rowOff>
                  </to>
                </anchor>
              </controlPr>
            </control>
          </mc:Choice>
        </mc:AlternateContent>
        <mc:AlternateContent xmlns:mc="http://schemas.openxmlformats.org/markup-compatibility/2006">
          <mc:Choice Requires="x14">
            <control shapeId="141362" r:id="rId52" name="Check Box 50">
              <controlPr defaultSize="0" autoFill="0" autoLine="0" autoPict="0" altText="Yes">
                <anchor moveWithCells="1">
                  <from>
                    <xdr:col>5</xdr:col>
                    <xdr:colOff>85725</xdr:colOff>
                    <xdr:row>77</xdr:row>
                    <xdr:rowOff>38100</xdr:rowOff>
                  </from>
                  <to>
                    <xdr:col>5</xdr:col>
                    <xdr:colOff>1619250</xdr:colOff>
                    <xdr:row>77</xdr:row>
                    <xdr:rowOff>266700</xdr:rowOff>
                  </to>
                </anchor>
              </controlPr>
            </control>
          </mc:Choice>
        </mc:AlternateContent>
        <mc:AlternateContent xmlns:mc="http://schemas.openxmlformats.org/markup-compatibility/2006">
          <mc:Choice Requires="x14">
            <control shapeId="141363" r:id="rId53" name="Check Box 51">
              <controlPr defaultSize="0" autoFill="0" autoLine="0" autoPict="0">
                <anchor moveWithCells="1">
                  <from>
                    <xdr:col>5</xdr:col>
                    <xdr:colOff>85725</xdr:colOff>
                    <xdr:row>77</xdr:row>
                    <xdr:rowOff>247650</xdr:rowOff>
                  </from>
                  <to>
                    <xdr:col>5</xdr:col>
                    <xdr:colOff>1619250</xdr:colOff>
                    <xdr:row>77</xdr:row>
                    <xdr:rowOff>476250</xdr:rowOff>
                  </to>
                </anchor>
              </controlPr>
            </control>
          </mc:Choice>
        </mc:AlternateContent>
        <mc:AlternateContent xmlns:mc="http://schemas.openxmlformats.org/markup-compatibility/2006">
          <mc:Choice Requires="x14">
            <control shapeId="141366" r:id="rId54" name="Check Box 54">
              <controlPr defaultSize="0" autoFill="0" autoLine="0" autoPict="0" altText="Yes">
                <anchor moveWithCells="1">
                  <from>
                    <xdr:col>5</xdr:col>
                    <xdr:colOff>85725</xdr:colOff>
                    <xdr:row>78</xdr:row>
                    <xdr:rowOff>38100</xdr:rowOff>
                  </from>
                  <to>
                    <xdr:col>5</xdr:col>
                    <xdr:colOff>1619250</xdr:colOff>
                    <xdr:row>78</xdr:row>
                    <xdr:rowOff>266700</xdr:rowOff>
                  </to>
                </anchor>
              </controlPr>
            </control>
          </mc:Choice>
        </mc:AlternateContent>
        <mc:AlternateContent xmlns:mc="http://schemas.openxmlformats.org/markup-compatibility/2006">
          <mc:Choice Requires="x14">
            <control shapeId="141367" r:id="rId55" name="Check Box 55">
              <controlPr defaultSize="0" autoFill="0" autoLine="0" autoPict="0">
                <anchor moveWithCells="1">
                  <from>
                    <xdr:col>5</xdr:col>
                    <xdr:colOff>85725</xdr:colOff>
                    <xdr:row>78</xdr:row>
                    <xdr:rowOff>247650</xdr:rowOff>
                  </from>
                  <to>
                    <xdr:col>5</xdr:col>
                    <xdr:colOff>1619250</xdr:colOff>
                    <xdr:row>78</xdr:row>
                    <xdr:rowOff>476250</xdr:rowOff>
                  </to>
                </anchor>
              </controlPr>
            </control>
          </mc:Choice>
        </mc:AlternateContent>
        <mc:AlternateContent xmlns:mc="http://schemas.openxmlformats.org/markup-compatibility/2006">
          <mc:Choice Requires="x14">
            <control shapeId="141368" r:id="rId56" name="Check Box 56">
              <controlPr defaultSize="0" autoFill="0" autoLine="0" autoPict="0" altText="Yes">
                <anchor moveWithCells="1">
                  <from>
                    <xdr:col>5</xdr:col>
                    <xdr:colOff>85725</xdr:colOff>
                    <xdr:row>78</xdr:row>
                    <xdr:rowOff>38100</xdr:rowOff>
                  </from>
                  <to>
                    <xdr:col>5</xdr:col>
                    <xdr:colOff>1619250</xdr:colOff>
                    <xdr:row>78</xdr:row>
                    <xdr:rowOff>266700</xdr:rowOff>
                  </to>
                </anchor>
              </controlPr>
            </control>
          </mc:Choice>
        </mc:AlternateContent>
        <mc:AlternateContent xmlns:mc="http://schemas.openxmlformats.org/markup-compatibility/2006">
          <mc:Choice Requires="x14">
            <control shapeId="141369" r:id="rId57" name="Check Box 57">
              <controlPr defaultSize="0" autoFill="0" autoLine="0" autoPict="0">
                <anchor moveWithCells="1">
                  <from>
                    <xdr:col>5</xdr:col>
                    <xdr:colOff>85725</xdr:colOff>
                    <xdr:row>78</xdr:row>
                    <xdr:rowOff>247650</xdr:rowOff>
                  </from>
                  <to>
                    <xdr:col>5</xdr:col>
                    <xdr:colOff>1619250</xdr:colOff>
                    <xdr:row>78</xdr:row>
                    <xdr:rowOff>476250</xdr:rowOff>
                  </to>
                </anchor>
              </controlPr>
            </control>
          </mc:Choice>
        </mc:AlternateContent>
        <mc:AlternateContent xmlns:mc="http://schemas.openxmlformats.org/markup-compatibility/2006">
          <mc:Choice Requires="x14">
            <control shapeId="141370" r:id="rId58" name="Check Box 58">
              <controlPr defaultSize="0" autoFill="0" autoLine="0" autoPict="0" altText="Yes">
                <anchor moveWithCells="1">
                  <from>
                    <xdr:col>5</xdr:col>
                    <xdr:colOff>85725</xdr:colOff>
                    <xdr:row>79</xdr:row>
                    <xdr:rowOff>38100</xdr:rowOff>
                  </from>
                  <to>
                    <xdr:col>5</xdr:col>
                    <xdr:colOff>1619250</xdr:colOff>
                    <xdr:row>79</xdr:row>
                    <xdr:rowOff>266700</xdr:rowOff>
                  </to>
                </anchor>
              </controlPr>
            </control>
          </mc:Choice>
        </mc:AlternateContent>
        <mc:AlternateContent xmlns:mc="http://schemas.openxmlformats.org/markup-compatibility/2006">
          <mc:Choice Requires="x14">
            <control shapeId="141371" r:id="rId59" name="Check Box 59">
              <controlPr defaultSize="0" autoFill="0" autoLine="0" autoPict="0">
                <anchor moveWithCells="1">
                  <from>
                    <xdr:col>5</xdr:col>
                    <xdr:colOff>85725</xdr:colOff>
                    <xdr:row>79</xdr:row>
                    <xdr:rowOff>247650</xdr:rowOff>
                  </from>
                  <to>
                    <xdr:col>5</xdr:col>
                    <xdr:colOff>1619250</xdr:colOff>
                    <xdr:row>79</xdr:row>
                    <xdr:rowOff>476250</xdr:rowOff>
                  </to>
                </anchor>
              </controlPr>
            </control>
          </mc:Choice>
        </mc:AlternateContent>
        <mc:AlternateContent xmlns:mc="http://schemas.openxmlformats.org/markup-compatibility/2006">
          <mc:Choice Requires="x14">
            <control shapeId="141372" r:id="rId60" name="Check Box 60">
              <controlPr defaultSize="0" autoFill="0" autoLine="0" autoPict="0" altText="Yes">
                <anchor moveWithCells="1">
                  <from>
                    <xdr:col>5</xdr:col>
                    <xdr:colOff>85725</xdr:colOff>
                    <xdr:row>79</xdr:row>
                    <xdr:rowOff>38100</xdr:rowOff>
                  </from>
                  <to>
                    <xdr:col>5</xdr:col>
                    <xdr:colOff>1619250</xdr:colOff>
                    <xdr:row>79</xdr:row>
                    <xdr:rowOff>266700</xdr:rowOff>
                  </to>
                </anchor>
              </controlPr>
            </control>
          </mc:Choice>
        </mc:AlternateContent>
        <mc:AlternateContent xmlns:mc="http://schemas.openxmlformats.org/markup-compatibility/2006">
          <mc:Choice Requires="x14">
            <control shapeId="141373" r:id="rId61" name="Check Box 61">
              <controlPr defaultSize="0" autoFill="0" autoLine="0" autoPict="0">
                <anchor moveWithCells="1">
                  <from>
                    <xdr:col>5</xdr:col>
                    <xdr:colOff>85725</xdr:colOff>
                    <xdr:row>79</xdr:row>
                    <xdr:rowOff>247650</xdr:rowOff>
                  </from>
                  <to>
                    <xdr:col>5</xdr:col>
                    <xdr:colOff>1619250</xdr:colOff>
                    <xdr:row>79</xdr:row>
                    <xdr:rowOff>476250</xdr:rowOff>
                  </to>
                </anchor>
              </controlPr>
            </control>
          </mc:Choice>
        </mc:AlternateContent>
        <mc:AlternateContent xmlns:mc="http://schemas.openxmlformats.org/markup-compatibility/2006">
          <mc:Choice Requires="x14">
            <control shapeId="141374" r:id="rId62" name="Check Box 62">
              <controlPr defaultSize="0" autoFill="0" autoLine="0" autoPict="0" altText="Yes">
                <anchor moveWithCells="1">
                  <from>
                    <xdr:col>5</xdr:col>
                    <xdr:colOff>85725</xdr:colOff>
                    <xdr:row>105</xdr:row>
                    <xdr:rowOff>38100</xdr:rowOff>
                  </from>
                  <to>
                    <xdr:col>5</xdr:col>
                    <xdr:colOff>1619250</xdr:colOff>
                    <xdr:row>105</xdr:row>
                    <xdr:rowOff>266700</xdr:rowOff>
                  </to>
                </anchor>
              </controlPr>
            </control>
          </mc:Choice>
        </mc:AlternateContent>
        <mc:AlternateContent xmlns:mc="http://schemas.openxmlformats.org/markup-compatibility/2006">
          <mc:Choice Requires="x14">
            <control shapeId="141375" r:id="rId63" name="Check Box 63">
              <controlPr defaultSize="0" autoFill="0" autoLine="0" autoPict="0">
                <anchor moveWithCells="1">
                  <from>
                    <xdr:col>5</xdr:col>
                    <xdr:colOff>85725</xdr:colOff>
                    <xdr:row>105</xdr:row>
                    <xdr:rowOff>247650</xdr:rowOff>
                  </from>
                  <to>
                    <xdr:col>5</xdr:col>
                    <xdr:colOff>1619250</xdr:colOff>
                    <xdr:row>105</xdr:row>
                    <xdr:rowOff>476250</xdr:rowOff>
                  </to>
                </anchor>
              </controlPr>
            </control>
          </mc:Choice>
        </mc:AlternateContent>
        <mc:AlternateContent xmlns:mc="http://schemas.openxmlformats.org/markup-compatibility/2006">
          <mc:Choice Requires="x14">
            <control shapeId="141376" r:id="rId64" name="Check Box 64">
              <controlPr defaultSize="0" autoFill="0" autoLine="0" autoPict="0" altText="Yes">
                <anchor moveWithCells="1">
                  <from>
                    <xdr:col>5</xdr:col>
                    <xdr:colOff>85725</xdr:colOff>
                    <xdr:row>105</xdr:row>
                    <xdr:rowOff>38100</xdr:rowOff>
                  </from>
                  <to>
                    <xdr:col>5</xdr:col>
                    <xdr:colOff>1619250</xdr:colOff>
                    <xdr:row>105</xdr:row>
                    <xdr:rowOff>266700</xdr:rowOff>
                  </to>
                </anchor>
              </controlPr>
            </control>
          </mc:Choice>
        </mc:AlternateContent>
        <mc:AlternateContent xmlns:mc="http://schemas.openxmlformats.org/markup-compatibility/2006">
          <mc:Choice Requires="x14">
            <control shapeId="141377" r:id="rId65" name="Check Box 65">
              <controlPr defaultSize="0" autoFill="0" autoLine="0" autoPict="0">
                <anchor moveWithCells="1">
                  <from>
                    <xdr:col>5</xdr:col>
                    <xdr:colOff>85725</xdr:colOff>
                    <xdr:row>105</xdr:row>
                    <xdr:rowOff>247650</xdr:rowOff>
                  </from>
                  <to>
                    <xdr:col>5</xdr:col>
                    <xdr:colOff>1619250</xdr:colOff>
                    <xdr:row>105</xdr:row>
                    <xdr:rowOff>476250</xdr:rowOff>
                  </to>
                </anchor>
              </controlPr>
            </control>
          </mc:Choice>
        </mc:AlternateContent>
        <mc:AlternateContent xmlns:mc="http://schemas.openxmlformats.org/markup-compatibility/2006">
          <mc:Choice Requires="x14">
            <control shapeId="141378" r:id="rId66" name="Check Box 66">
              <controlPr defaultSize="0" autoFill="0" autoLine="0" autoPict="0" altText="Yes">
                <anchor moveWithCells="1">
                  <from>
                    <xdr:col>6</xdr:col>
                    <xdr:colOff>85725</xdr:colOff>
                    <xdr:row>105</xdr:row>
                    <xdr:rowOff>38100</xdr:rowOff>
                  </from>
                  <to>
                    <xdr:col>6</xdr:col>
                    <xdr:colOff>1619250</xdr:colOff>
                    <xdr:row>105</xdr:row>
                    <xdr:rowOff>266700</xdr:rowOff>
                  </to>
                </anchor>
              </controlPr>
            </control>
          </mc:Choice>
        </mc:AlternateContent>
        <mc:AlternateContent xmlns:mc="http://schemas.openxmlformats.org/markup-compatibility/2006">
          <mc:Choice Requires="x14">
            <control shapeId="141379" r:id="rId67" name="Check Box 67">
              <controlPr defaultSize="0" autoFill="0" autoLine="0" autoPict="0">
                <anchor moveWithCells="1">
                  <from>
                    <xdr:col>6</xdr:col>
                    <xdr:colOff>85725</xdr:colOff>
                    <xdr:row>105</xdr:row>
                    <xdr:rowOff>247650</xdr:rowOff>
                  </from>
                  <to>
                    <xdr:col>6</xdr:col>
                    <xdr:colOff>1619250</xdr:colOff>
                    <xdr:row>105</xdr:row>
                    <xdr:rowOff>476250</xdr:rowOff>
                  </to>
                </anchor>
              </controlPr>
            </control>
          </mc:Choice>
        </mc:AlternateContent>
        <mc:AlternateContent xmlns:mc="http://schemas.openxmlformats.org/markup-compatibility/2006">
          <mc:Choice Requires="x14">
            <control shapeId="141380" r:id="rId68" name="Check Box 68">
              <controlPr defaultSize="0" autoFill="0" autoLine="0" autoPict="0" altText="Yes">
                <anchor moveWithCells="1">
                  <from>
                    <xdr:col>6</xdr:col>
                    <xdr:colOff>85725</xdr:colOff>
                    <xdr:row>105</xdr:row>
                    <xdr:rowOff>38100</xdr:rowOff>
                  </from>
                  <to>
                    <xdr:col>6</xdr:col>
                    <xdr:colOff>1619250</xdr:colOff>
                    <xdr:row>105</xdr:row>
                    <xdr:rowOff>266700</xdr:rowOff>
                  </to>
                </anchor>
              </controlPr>
            </control>
          </mc:Choice>
        </mc:AlternateContent>
        <mc:AlternateContent xmlns:mc="http://schemas.openxmlformats.org/markup-compatibility/2006">
          <mc:Choice Requires="x14">
            <control shapeId="141381" r:id="rId69" name="Check Box 69">
              <controlPr defaultSize="0" autoFill="0" autoLine="0" autoPict="0">
                <anchor moveWithCells="1">
                  <from>
                    <xdr:col>6</xdr:col>
                    <xdr:colOff>85725</xdr:colOff>
                    <xdr:row>105</xdr:row>
                    <xdr:rowOff>247650</xdr:rowOff>
                  </from>
                  <to>
                    <xdr:col>6</xdr:col>
                    <xdr:colOff>1619250</xdr:colOff>
                    <xdr:row>105</xdr:row>
                    <xdr:rowOff>476250</xdr:rowOff>
                  </to>
                </anchor>
              </controlPr>
            </control>
          </mc:Choice>
        </mc:AlternateContent>
        <mc:AlternateContent xmlns:mc="http://schemas.openxmlformats.org/markup-compatibility/2006">
          <mc:Choice Requires="x14">
            <control shapeId="141382" r:id="rId70" name="Check Box 70">
              <controlPr defaultSize="0" autoFill="0" autoLine="0" autoPict="0" altText="Yes">
                <anchor moveWithCells="1">
                  <from>
                    <xdr:col>7</xdr:col>
                    <xdr:colOff>85725</xdr:colOff>
                    <xdr:row>105</xdr:row>
                    <xdr:rowOff>38100</xdr:rowOff>
                  </from>
                  <to>
                    <xdr:col>7</xdr:col>
                    <xdr:colOff>1619250</xdr:colOff>
                    <xdr:row>105</xdr:row>
                    <xdr:rowOff>266700</xdr:rowOff>
                  </to>
                </anchor>
              </controlPr>
            </control>
          </mc:Choice>
        </mc:AlternateContent>
        <mc:AlternateContent xmlns:mc="http://schemas.openxmlformats.org/markup-compatibility/2006">
          <mc:Choice Requires="x14">
            <control shapeId="141383" r:id="rId71" name="Check Box 71">
              <controlPr defaultSize="0" autoFill="0" autoLine="0" autoPict="0">
                <anchor moveWithCells="1">
                  <from>
                    <xdr:col>7</xdr:col>
                    <xdr:colOff>85725</xdr:colOff>
                    <xdr:row>105</xdr:row>
                    <xdr:rowOff>247650</xdr:rowOff>
                  </from>
                  <to>
                    <xdr:col>7</xdr:col>
                    <xdr:colOff>1619250</xdr:colOff>
                    <xdr:row>105</xdr:row>
                    <xdr:rowOff>476250</xdr:rowOff>
                  </to>
                </anchor>
              </controlPr>
            </control>
          </mc:Choice>
        </mc:AlternateContent>
        <mc:AlternateContent xmlns:mc="http://schemas.openxmlformats.org/markup-compatibility/2006">
          <mc:Choice Requires="x14">
            <control shapeId="141384" r:id="rId72" name="Check Box 72">
              <controlPr defaultSize="0" autoFill="0" autoLine="0" autoPict="0" altText="Yes">
                <anchor moveWithCells="1">
                  <from>
                    <xdr:col>7</xdr:col>
                    <xdr:colOff>85725</xdr:colOff>
                    <xdr:row>105</xdr:row>
                    <xdr:rowOff>38100</xdr:rowOff>
                  </from>
                  <to>
                    <xdr:col>7</xdr:col>
                    <xdr:colOff>1619250</xdr:colOff>
                    <xdr:row>105</xdr:row>
                    <xdr:rowOff>266700</xdr:rowOff>
                  </to>
                </anchor>
              </controlPr>
            </control>
          </mc:Choice>
        </mc:AlternateContent>
        <mc:AlternateContent xmlns:mc="http://schemas.openxmlformats.org/markup-compatibility/2006">
          <mc:Choice Requires="x14">
            <control shapeId="141385" r:id="rId73" name="Check Box 73">
              <controlPr defaultSize="0" autoFill="0" autoLine="0" autoPict="0">
                <anchor moveWithCells="1">
                  <from>
                    <xdr:col>7</xdr:col>
                    <xdr:colOff>85725</xdr:colOff>
                    <xdr:row>105</xdr:row>
                    <xdr:rowOff>247650</xdr:rowOff>
                  </from>
                  <to>
                    <xdr:col>7</xdr:col>
                    <xdr:colOff>1619250</xdr:colOff>
                    <xdr:row>105</xdr:row>
                    <xdr:rowOff>476250</xdr:rowOff>
                  </to>
                </anchor>
              </controlPr>
            </control>
          </mc:Choice>
        </mc:AlternateContent>
        <mc:AlternateContent xmlns:mc="http://schemas.openxmlformats.org/markup-compatibility/2006">
          <mc:Choice Requires="x14">
            <control shapeId="141386" r:id="rId74" name="Check Box 74">
              <controlPr defaultSize="0" autoFill="0" autoLine="0" autoPict="0" altText="Yes">
                <anchor moveWithCells="1">
                  <from>
                    <xdr:col>5</xdr:col>
                    <xdr:colOff>85725</xdr:colOff>
                    <xdr:row>91</xdr:row>
                    <xdr:rowOff>38100</xdr:rowOff>
                  </from>
                  <to>
                    <xdr:col>5</xdr:col>
                    <xdr:colOff>1619250</xdr:colOff>
                    <xdr:row>91</xdr:row>
                    <xdr:rowOff>266700</xdr:rowOff>
                  </to>
                </anchor>
              </controlPr>
            </control>
          </mc:Choice>
        </mc:AlternateContent>
        <mc:AlternateContent xmlns:mc="http://schemas.openxmlformats.org/markup-compatibility/2006">
          <mc:Choice Requires="x14">
            <control shapeId="141387" r:id="rId75" name="Check Box 75">
              <controlPr defaultSize="0" autoFill="0" autoLine="0" autoPict="0">
                <anchor moveWithCells="1">
                  <from>
                    <xdr:col>5</xdr:col>
                    <xdr:colOff>85725</xdr:colOff>
                    <xdr:row>91</xdr:row>
                    <xdr:rowOff>247650</xdr:rowOff>
                  </from>
                  <to>
                    <xdr:col>5</xdr:col>
                    <xdr:colOff>1619250</xdr:colOff>
                    <xdr:row>91</xdr:row>
                    <xdr:rowOff>476250</xdr:rowOff>
                  </to>
                </anchor>
              </controlPr>
            </control>
          </mc:Choice>
        </mc:AlternateContent>
        <mc:AlternateContent xmlns:mc="http://schemas.openxmlformats.org/markup-compatibility/2006">
          <mc:Choice Requires="x14">
            <control shapeId="141388" r:id="rId76" name="Check Box 76">
              <controlPr defaultSize="0" autoFill="0" autoLine="0" autoPict="0" altText="Yes">
                <anchor moveWithCells="1">
                  <from>
                    <xdr:col>5</xdr:col>
                    <xdr:colOff>85725</xdr:colOff>
                    <xdr:row>91</xdr:row>
                    <xdr:rowOff>38100</xdr:rowOff>
                  </from>
                  <to>
                    <xdr:col>5</xdr:col>
                    <xdr:colOff>1619250</xdr:colOff>
                    <xdr:row>91</xdr:row>
                    <xdr:rowOff>266700</xdr:rowOff>
                  </to>
                </anchor>
              </controlPr>
            </control>
          </mc:Choice>
        </mc:AlternateContent>
        <mc:AlternateContent xmlns:mc="http://schemas.openxmlformats.org/markup-compatibility/2006">
          <mc:Choice Requires="x14">
            <control shapeId="141389" r:id="rId77" name="Check Box 77">
              <controlPr defaultSize="0" autoFill="0" autoLine="0" autoPict="0">
                <anchor moveWithCells="1">
                  <from>
                    <xdr:col>5</xdr:col>
                    <xdr:colOff>85725</xdr:colOff>
                    <xdr:row>91</xdr:row>
                    <xdr:rowOff>247650</xdr:rowOff>
                  </from>
                  <to>
                    <xdr:col>5</xdr:col>
                    <xdr:colOff>1619250</xdr:colOff>
                    <xdr:row>91</xdr:row>
                    <xdr:rowOff>476250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"Yes,No"</xm:f>
          </x14:formula1>
          <xm:sqref>G166:G170 IL166:IL170 SH166:SH170 ACD166:ACD170 ALZ166:ALZ170 AVV166:AVV170 BFR166:BFR170 BPN166:BPN170 BZJ166:BZJ170 CJF166:CJF170 CTB166:CTB170 DCX166:DCX170 DMT166:DMT170 DWP166:DWP170 EGL166:EGL170 EQH166:EQH170 FAD166:FAD170 FJZ166:FJZ170 FTV166:FTV170 GDR166:GDR170 GNN166:GNN170 GXJ166:GXJ170 HHF166:HHF170 HRB166:HRB170 IAX166:IAX170 IKT166:IKT170 IUP166:IUP170 JEL166:JEL170 JOH166:JOH170 JYD166:JYD170 KHZ166:KHZ170 KRV166:KRV170 LBR166:LBR170 LLN166:LLN170 LVJ166:LVJ170 MFF166:MFF170 MPB166:MPB170 MYX166:MYX170 NIT166:NIT170 NSP166:NSP170 OCL166:OCL170 OMH166:OMH170 OWD166:OWD170 PFZ166:PFZ170 PPV166:PPV170 PZR166:PZR170 QJN166:QJN170 QTJ166:QTJ170 RDF166:RDF170 RNB166:RNB170 RWX166:RWX170 SGT166:SGT170 SQP166:SQP170 TAL166:TAL170 TKH166:TKH170 TUD166:TUD170 UDZ166:UDZ170 UNV166:UNV170 UXR166:UXR170 VHN166:VHN170 VRJ166:VRJ170 WBF166:WBF170 WLB166:WLB170 WUX166:WUX170 G65702:G65706 IL65702:IL65706 SH65702:SH65706 ACD65702:ACD65706 ALZ65702:ALZ65706 AVV65702:AVV65706 BFR65702:BFR65706 BPN65702:BPN65706 BZJ65702:BZJ65706 CJF65702:CJF65706 CTB65702:CTB65706 DCX65702:DCX65706 DMT65702:DMT65706 DWP65702:DWP65706 EGL65702:EGL65706 EQH65702:EQH65706 FAD65702:FAD65706 FJZ65702:FJZ65706 FTV65702:FTV65706 GDR65702:GDR65706 GNN65702:GNN65706 GXJ65702:GXJ65706 HHF65702:HHF65706 HRB65702:HRB65706 IAX65702:IAX65706 IKT65702:IKT65706 IUP65702:IUP65706 JEL65702:JEL65706 JOH65702:JOH65706 JYD65702:JYD65706 KHZ65702:KHZ65706 KRV65702:KRV65706 LBR65702:LBR65706 LLN65702:LLN65706 LVJ65702:LVJ65706 MFF65702:MFF65706 MPB65702:MPB65706 MYX65702:MYX65706 NIT65702:NIT65706 NSP65702:NSP65706 OCL65702:OCL65706 OMH65702:OMH65706 OWD65702:OWD65706 PFZ65702:PFZ65706 PPV65702:PPV65706 PZR65702:PZR65706 QJN65702:QJN65706 QTJ65702:QTJ65706 RDF65702:RDF65706 RNB65702:RNB65706 RWX65702:RWX65706 SGT65702:SGT65706 SQP65702:SQP65706 TAL65702:TAL65706 TKH65702:TKH65706 TUD65702:TUD65706 UDZ65702:UDZ65706 UNV65702:UNV65706 UXR65702:UXR65706 VHN65702:VHN65706 VRJ65702:VRJ65706 WBF65702:WBF65706 WLB65702:WLB65706 WUX65702:WUX65706 G131238:G131242 IL131238:IL131242 SH131238:SH131242 ACD131238:ACD131242 ALZ131238:ALZ131242 AVV131238:AVV131242 BFR131238:BFR131242 BPN131238:BPN131242 BZJ131238:BZJ131242 CJF131238:CJF131242 CTB131238:CTB131242 DCX131238:DCX131242 DMT131238:DMT131242 DWP131238:DWP131242 EGL131238:EGL131242 EQH131238:EQH131242 FAD131238:FAD131242 FJZ131238:FJZ131242 FTV131238:FTV131242 GDR131238:GDR131242 GNN131238:GNN131242 GXJ131238:GXJ131242 HHF131238:HHF131242 HRB131238:HRB131242 IAX131238:IAX131242 IKT131238:IKT131242 IUP131238:IUP131242 JEL131238:JEL131242 JOH131238:JOH131242 JYD131238:JYD131242 KHZ131238:KHZ131242 KRV131238:KRV131242 LBR131238:LBR131242 LLN131238:LLN131242 LVJ131238:LVJ131242 MFF131238:MFF131242 MPB131238:MPB131242 MYX131238:MYX131242 NIT131238:NIT131242 NSP131238:NSP131242 OCL131238:OCL131242 OMH131238:OMH131242 OWD131238:OWD131242 PFZ131238:PFZ131242 PPV131238:PPV131242 PZR131238:PZR131242 QJN131238:QJN131242 QTJ131238:QTJ131242 RDF131238:RDF131242 RNB131238:RNB131242 RWX131238:RWX131242 SGT131238:SGT131242 SQP131238:SQP131242 TAL131238:TAL131242 TKH131238:TKH131242 TUD131238:TUD131242 UDZ131238:UDZ131242 UNV131238:UNV131242 UXR131238:UXR131242 VHN131238:VHN131242 VRJ131238:VRJ131242 WBF131238:WBF131242 WLB131238:WLB131242 WUX131238:WUX131242 G196774:G196778 IL196774:IL196778 SH196774:SH196778 ACD196774:ACD196778 ALZ196774:ALZ196778 AVV196774:AVV196778 BFR196774:BFR196778 BPN196774:BPN196778 BZJ196774:BZJ196778 CJF196774:CJF196778 CTB196774:CTB196778 DCX196774:DCX196778 DMT196774:DMT196778 DWP196774:DWP196778 EGL196774:EGL196778 EQH196774:EQH196778 FAD196774:FAD196778 FJZ196774:FJZ196778 FTV196774:FTV196778 GDR196774:GDR196778 GNN196774:GNN196778 GXJ196774:GXJ196778 HHF196774:HHF196778 HRB196774:HRB196778 IAX196774:IAX196778 IKT196774:IKT196778 IUP196774:IUP196778 JEL196774:JEL196778 JOH196774:JOH196778 JYD196774:JYD196778 KHZ196774:KHZ196778 KRV196774:KRV196778 LBR196774:LBR196778 LLN196774:LLN196778 LVJ196774:LVJ196778 MFF196774:MFF196778 MPB196774:MPB196778 MYX196774:MYX196778 NIT196774:NIT196778 NSP196774:NSP196778 OCL196774:OCL196778 OMH196774:OMH196778 OWD196774:OWD196778 PFZ196774:PFZ196778 PPV196774:PPV196778 PZR196774:PZR196778 QJN196774:QJN196778 QTJ196774:QTJ196778 RDF196774:RDF196778 RNB196774:RNB196778 RWX196774:RWX196778 SGT196774:SGT196778 SQP196774:SQP196778 TAL196774:TAL196778 TKH196774:TKH196778 TUD196774:TUD196778 UDZ196774:UDZ196778 UNV196774:UNV196778 UXR196774:UXR196778 VHN196774:VHN196778 VRJ196774:VRJ196778 WBF196774:WBF196778 WLB196774:WLB196778 WUX196774:WUX196778 G262310:G262314 IL262310:IL262314 SH262310:SH262314 ACD262310:ACD262314 ALZ262310:ALZ262314 AVV262310:AVV262314 BFR262310:BFR262314 BPN262310:BPN262314 BZJ262310:BZJ262314 CJF262310:CJF262314 CTB262310:CTB262314 DCX262310:DCX262314 DMT262310:DMT262314 DWP262310:DWP262314 EGL262310:EGL262314 EQH262310:EQH262314 FAD262310:FAD262314 FJZ262310:FJZ262314 FTV262310:FTV262314 GDR262310:GDR262314 GNN262310:GNN262314 GXJ262310:GXJ262314 HHF262310:HHF262314 HRB262310:HRB262314 IAX262310:IAX262314 IKT262310:IKT262314 IUP262310:IUP262314 JEL262310:JEL262314 JOH262310:JOH262314 JYD262310:JYD262314 KHZ262310:KHZ262314 KRV262310:KRV262314 LBR262310:LBR262314 LLN262310:LLN262314 LVJ262310:LVJ262314 MFF262310:MFF262314 MPB262310:MPB262314 MYX262310:MYX262314 NIT262310:NIT262314 NSP262310:NSP262314 OCL262310:OCL262314 OMH262310:OMH262314 OWD262310:OWD262314 PFZ262310:PFZ262314 PPV262310:PPV262314 PZR262310:PZR262314 QJN262310:QJN262314 QTJ262310:QTJ262314 RDF262310:RDF262314 RNB262310:RNB262314 RWX262310:RWX262314 SGT262310:SGT262314 SQP262310:SQP262314 TAL262310:TAL262314 TKH262310:TKH262314 TUD262310:TUD262314 UDZ262310:UDZ262314 UNV262310:UNV262314 UXR262310:UXR262314 VHN262310:VHN262314 VRJ262310:VRJ262314 WBF262310:WBF262314 WLB262310:WLB262314 WUX262310:WUX262314 G327846:G327850 IL327846:IL327850 SH327846:SH327850 ACD327846:ACD327850 ALZ327846:ALZ327850 AVV327846:AVV327850 BFR327846:BFR327850 BPN327846:BPN327850 BZJ327846:BZJ327850 CJF327846:CJF327850 CTB327846:CTB327850 DCX327846:DCX327850 DMT327846:DMT327850 DWP327846:DWP327850 EGL327846:EGL327850 EQH327846:EQH327850 FAD327846:FAD327850 FJZ327846:FJZ327850 FTV327846:FTV327850 GDR327846:GDR327850 GNN327846:GNN327850 GXJ327846:GXJ327850 HHF327846:HHF327850 HRB327846:HRB327850 IAX327846:IAX327850 IKT327846:IKT327850 IUP327846:IUP327850 JEL327846:JEL327850 JOH327846:JOH327850 JYD327846:JYD327850 KHZ327846:KHZ327850 KRV327846:KRV327850 LBR327846:LBR327850 LLN327846:LLN327850 LVJ327846:LVJ327850 MFF327846:MFF327850 MPB327846:MPB327850 MYX327846:MYX327850 NIT327846:NIT327850 NSP327846:NSP327850 OCL327846:OCL327850 OMH327846:OMH327850 OWD327846:OWD327850 PFZ327846:PFZ327850 PPV327846:PPV327850 PZR327846:PZR327850 QJN327846:QJN327850 QTJ327846:QTJ327850 RDF327846:RDF327850 RNB327846:RNB327850 RWX327846:RWX327850 SGT327846:SGT327850 SQP327846:SQP327850 TAL327846:TAL327850 TKH327846:TKH327850 TUD327846:TUD327850 UDZ327846:UDZ327850 UNV327846:UNV327850 UXR327846:UXR327850 VHN327846:VHN327850 VRJ327846:VRJ327850 WBF327846:WBF327850 WLB327846:WLB327850 WUX327846:WUX327850 G393382:G393386 IL393382:IL393386 SH393382:SH393386 ACD393382:ACD393386 ALZ393382:ALZ393386 AVV393382:AVV393386 BFR393382:BFR393386 BPN393382:BPN393386 BZJ393382:BZJ393386 CJF393382:CJF393386 CTB393382:CTB393386 DCX393382:DCX393386 DMT393382:DMT393386 DWP393382:DWP393386 EGL393382:EGL393386 EQH393382:EQH393386 FAD393382:FAD393386 FJZ393382:FJZ393386 FTV393382:FTV393386 GDR393382:GDR393386 GNN393382:GNN393386 GXJ393382:GXJ393386 HHF393382:HHF393386 HRB393382:HRB393386 IAX393382:IAX393386 IKT393382:IKT393386 IUP393382:IUP393386 JEL393382:JEL393386 JOH393382:JOH393386 JYD393382:JYD393386 KHZ393382:KHZ393386 KRV393382:KRV393386 LBR393382:LBR393386 LLN393382:LLN393386 LVJ393382:LVJ393386 MFF393382:MFF393386 MPB393382:MPB393386 MYX393382:MYX393386 NIT393382:NIT393386 NSP393382:NSP393386 OCL393382:OCL393386 OMH393382:OMH393386 OWD393382:OWD393386 PFZ393382:PFZ393386 PPV393382:PPV393386 PZR393382:PZR393386 QJN393382:QJN393386 QTJ393382:QTJ393386 RDF393382:RDF393386 RNB393382:RNB393386 RWX393382:RWX393386 SGT393382:SGT393386 SQP393382:SQP393386 TAL393382:TAL393386 TKH393382:TKH393386 TUD393382:TUD393386 UDZ393382:UDZ393386 UNV393382:UNV393386 UXR393382:UXR393386 VHN393382:VHN393386 VRJ393382:VRJ393386 WBF393382:WBF393386 WLB393382:WLB393386 WUX393382:WUX393386 G458918:G458922 IL458918:IL458922 SH458918:SH458922 ACD458918:ACD458922 ALZ458918:ALZ458922 AVV458918:AVV458922 BFR458918:BFR458922 BPN458918:BPN458922 BZJ458918:BZJ458922 CJF458918:CJF458922 CTB458918:CTB458922 DCX458918:DCX458922 DMT458918:DMT458922 DWP458918:DWP458922 EGL458918:EGL458922 EQH458918:EQH458922 FAD458918:FAD458922 FJZ458918:FJZ458922 FTV458918:FTV458922 GDR458918:GDR458922 GNN458918:GNN458922 GXJ458918:GXJ458922 HHF458918:HHF458922 HRB458918:HRB458922 IAX458918:IAX458922 IKT458918:IKT458922 IUP458918:IUP458922 JEL458918:JEL458922 JOH458918:JOH458922 JYD458918:JYD458922 KHZ458918:KHZ458922 KRV458918:KRV458922 LBR458918:LBR458922 LLN458918:LLN458922 LVJ458918:LVJ458922 MFF458918:MFF458922 MPB458918:MPB458922 MYX458918:MYX458922 NIT458918:NIT458922 NSP458918:NSP458922 OCL458918:OCL458922 OMH458918:OMH458922 OWD458918:OWD458922 PFZ458918:PFZ458922 PPV458918:PPV458922 PZR458918:PZR458922 QJN458918:QJN458922 QTJ458918:QTJ458922 RDF458918:RDF458922 RNB458918:RNB458922 RWX458918:RWX458922 SGT458918:SGT458922 SQP458918:SQP458922 TAL458918:TAL458922 TKH458918:TKH458922 TUD458918:TUD458922 UDZ458918:UDZ458922 UNV458918:UNV458922 UXR458918:UXR458922 VHN458918:VHN458922 VRJ458918:VRJ458922 WBF458918:WBF458922 WLB458918:WLB458922 WUX458918:WUX458922 G524454:G524458 IL524454:IL524458 SH524454:SH524458 ACD524454:ACD524458 ALZ524454:ALZ524458 AVV524454:AVV524458 BFR524454:BFR524458 BPN524454:BPN524458 BZJ524454:BZJ524458 CJF524454:CJF524458 CTB524454:CTB524458 DCX524454:DCX524458 DMT524454:DMT524458 DWP524454:DWP524458 EGL524454:EGL524458 EQH524454:EQH524458 FAD524454:FAD524458 FJZ524454:FJZ524458 FTV524454:FTV524458 GDR524454:GDR524458 GNN524454:GNN524458 GXJ524454:GXJ524458 HHF524454:HHF524458 HRB524454:HRB524458 IAX524454:IAX524458 IKT524454:IKT524458 IUP524454:IUP524458 JEL524454:JEL524458 JOH524454:JOH524458 JYD524454:JYD524458 KHZ524454:KHZ524458 KRV524454:KRV524458 LBR524454:LBR524458 LLN524454:LLN524458 LVJ524454:LVJ524458 MFF524454:MFF524458 MPB524454:MPB524458 MYX524454:MYX524458 NIT524454:NIT524458 NSP524454:NSP524458 OCL524454:OCL524458 OMH524454:OMH524458 OWD524454:OWD524458 PFZ524454:PFZ524458 PPV524454:PPV524458 PZR524454:PZR524458 QJN524454:QJN524458 QTJ524454:QTJ524458 RDF524454:RDF524458 RNB524454:RNB524458 RWX524454:RWX524458 SGT524454:SGT524458 SQP524454:SQP524458 TAL524454:TAL524458 TKH524454:TKH524458 TUD524454:TUD524458 UDZ524454:UDZ524458 UNV524454:UNV524458 UXR524454:UXR524458 VHN524454:VHN524458 VRJ524454:VRJ524458 WBF524454:WBF524458 WLB524454:WLB524458 WUX524454:WUX524458 G589990:G589994 IL589990:IL589994 SH589990:SH589994 ACD589990:ACD589994 ALZ589990:ALZ589994 AVV589990:AVV589994 BFR589990:BFR589994 BPN589990:BPN589994 BZJ589990:BZJ589994 CJF589990:CJF589994 CTB589990:CTB589994 DCX589990:DCX589994 DMT589990:DMT589994 DWP589990:DWP589994 EGL589990:EGL589994 EQH589990:EQH589994 FAD589990:FAD589994 FJZ589990:FJZ589994 FTV589990:FTV589994 GDR589990:GDR589994 GNN589990:GNN589994 GXJ589990:GXJ589994 HHF589990:HHF589994 HRB589990:HRB589994 IAX589990:IAX589994 IKT589990:IKT589994 IUP589990:IUP589994 JEL589990:JEL589994 JOH589990:JOH589994 JYD589990:JYD589994 KHZ589990:KHZ589994 KRV589990:KRV589994 LBR589990:LBR589994 LLN589990:LLN589994 LVJ589990:LVJ589994 MFF589990:MFF589994 MPB589990:MPB589994 MYX589990:MYX589994 NIT589990:NIT589994 NSP589990:NSP589994 OCL589990:OCL589994 OMH589990:OMH589994 OWD589990:OWD589994 PFZ589990:PFZ589994 PPV589990:PPV589994 PZR589990:PZR589994 QJN589990:QJN589994 QTJ589990:QTJ589994 RDF589990:RDF589994 RNB589990:RNB589994 RWX589990:RWX589994 SGT589990:SGT589994 SQP589990:SQP589994 TAL589990:TAL589994 TKH589990:TKH589994 TUD589990:TUD589994 UDZ589990:UDZ589994 UNV589990:UNV589994 UXR589990:UXR589994 VHN589990:VHN589994 VRJ589990:VRJ589994 WBF589990:WBF589994 WLB589990:WLB589994 WUX589990:WUX589994 G655526:G655530 IL655526:IL655530 SH655526:SH655530 ACD655526:ACD655530 ALZ655526:ALZ655530 AVV655526:AVV655530 BFR655526:BFR655530 BPN655526:BPN655530 BZJ655526:BZJ655530 CJF655526:CJF655530 CTB655526:CTB655530 DCX655526:DCX655530 DMT655526:DMT655530 DWP655526:DWP655530 EGL655526:EGL655530 EQH655526:EQH655530 FAD655526:FAD655530 FJZ655526:FJZ655530 FTV655526:FTV655530 GDR655526:GDR655530 GNN655526:GNN655530 GXJ655526:GXJ655530 HHF655526:HHF655530 HRB655526:HRB655530 IAX655526:IAX655530 IKT655526:IKT655530 IUP655526:IUP655530 JEL655526:JEL655530 JOH655526:JOH655530 JYD655526:JYD655530 KHZ655526:KHZ655530 KRV655526:KRV655530 LBR655526:LBR655530 LLN655526:LLN655530 LVJ655526:LVJ655530 MFF655526:MFF655530 MPB655526:MPB655530 MYX655526:MYX655530 NIT655526:NIT655530 NSP655526:NSP655530 OCL655526:OCL655530 OMH655526:OMH655530 OWD655526:OWD655530 PFZ655526:PFZ655530 PPV655526:PPV655530 PZR655526:PZR655530 QJN655526:QJN655530 QTJ655526:QTJ655530 RDF655526:RDF655530 RNB655526:RNB655530 RWX655526:RWX655530 SGT655526:SGT655530 SQP655526:SQP655530 TAL655526:TAL655530 TKH655526:TKH655530 TUD655526:TUD655530 UDZ655526:UDZ655530 UNV655526:UNV655530 UXR655526:UXR655530 VHN655526:VHN655530 VRJ655526:VRJ655530 WBF655526:WBF655530 WLB655526:WLB655530 WUX655526:WUX655530 G721062:G721066 IL721062:IL721066 SH721062:SH721066 ACD721062:ACD721066 ALZ721062:ALZ721066 AVV721062:AVV721066 BFR721062:BFR721066 BPN721062:BPN721066 BZJ721062:BZJ721066 CJF721062:CJF721066 CTB721062:CTB721066 DCX721062:DCX721066 DMT721062:DMT721066 DWP721062:DWP721066 EGL721062:EGL721066 EQH721062:EQH721066 FAD721062:FAD721066 FJZ721062:FJZ721066 FTV721062:FTV721066 GDR721062:GDR721066 GNN721062:GNN721066 GXJ721062:GXJ721066 HHF721062:HHF721066 HRB721062:HRB721066 IAX721062:IAX721066 IKT721062:IKT721066 IUP721062:IUP721066 JEL721062:JEL721066 JOH721062:JOH721066 JYD721062:JYD721066 KHZ721062:KHZ721066 KRV721062:KRV721066 LBR721062:LBR721066 LLN721062:LLN721066 LVJ721062:LVJ721066 MFF721062:MFF721066 MPB721062:MPB721066 MYX721062:MYX721066 NIT721062:NIT721066 NSP721062:NSP721066 OCL721062:OCL721066 OMH721062:OMH721066 OWD721062:OWD721066 PFZ721062:PFZ721066 PPV721062:PPV721066 PZR721062:PZR721066 QJN721062:QJN721066 QTJ721062:QTJ721066 RDF721062:RDF721066 RNB721062:RNB721066 RWX721062:RWX721066 SGT721062:SGT721066 SQP721062:SQP721066 TAL721062:TAL721066 TKH721062:TKH721066 TUD721062:TUD721066 UDZ721062:UDZ721066 UNV721062:UNV721066 UXR721062:UXR721066 VHN721062:VHN721066 VRJ721062:VRJ721066 WBF721062:WBF721066 WLB721062:WLB721066 WUX721062:WUX721066 G786598:G786602 IL786598:IL786602 SH786598:SH786602 ACD786598:ACD786602 ALZ786598:ALZ786602 AVV786598:AVV786602 BFR786598:BFR786602 BPN786598:BPN786602 BZJ786598:BZJ786602 CJF786598:CJF786602 CTB786598:CTB786602 DCX786598:DCX786602 DMT786598:DMT786602 DWP786598:DWP786602 EGL786598:EGL786602 EQH786598:EQH786602 FAD786598:FAD786602 FJZ786598:FJZ786602 FTV786598:FTV786602 GDR786598:GDR786602 GNN786598:GNN786602 GXJ786598:GXJ786602 HHF786598:HHF786602 HRB786598:HRB786602 IAX786598:IAX786602 IKT786598:IKT786602 IUP786598:IUP786602 JEL786598:JEL786602 JOH786598:JOH786602 JYD786598:JYD786602 KHZ786598:KHZ786602 KRV786598:KRV786602 LBR786598:LBR786602 LLN786598:LLN786602 LVJ786598:LVJ786602 MFF786598:MFF786602 MPB786598:MPB786602 MYX786598:MYX786602 NIT786598:NIT786602 NSP786598:NSP786602 OCL786598:OCL786602 OMH786598:OMH786602 OWD786598:OWD786602 PFZ786598:PFZ786602 PPV786598:PPV786602 PZR786598:PZR786602 QJN786598:QJN786602 QTJ786598:QTJ786602 RDF786598:RDF786602 RNB786598:RNB786602 RWX786598:RWX786602 SGT786598:SGT786602 SQP786598:SQP786602 TAL786598:TAL786602 TKH786598:TKH786602 TUD786598:TUD786602 UDZ786598:UDZ786602 UNV786598:UNV786602 UXR786598:UXR786602 VHN786598:VHN786602 VRJ786598:VRJ786602 WBF786598:WBF786602 WLB786598:WLB786602 WUX786598:WUX786602 G852134:G852138 IL852134:IL852138 SH852134:SH852138 ACD852134:ACD852138 ALZ852134:ALZ852138 AVV852134:AVV852138 BFR852134:BFR852138 BPN852134:BPN852138 BZJ852134:BZJ852138 CJF852134:CJF852138 CTB852134:CTB852138 DCX852134:DCX852138 DMT852134:DMT852138 DWP852134:DWP852138 EGL852134:EGL852138 EQH852134:EQH852138 FAD852134:FAD852138 FJZ852134:FJZ852138 FTV852134:FTV852138 GDR852134:GDR852138 GNN852134:GNN852138 GXJ852134:GXJ852138 HHF852134:HHF852138 HRB852134:HRB852138 IAX852134:IAX852138 IKT852134:IKT852138 IUP852134:IUP852138 JEL852134:JEL852138 JOH852134:JOH852138 JYD852134:JYD852138 KHZ852134:KHZ852138 KRV852134:KRV852138 LBR852134:LBR852138 LLN852134:LLN852138 LVJ852134:LVJ852138 MFF852134:MFF852138 MPB852134:MPB852138 MYX852134:MYX852138 NIT852134:NIT852138 NSP852134:NSP852138 OCL852134:OCL852138 OMH852134:OMH852138 OWD852134:OWD852138 PFZ852134:PFZ852138 PPV852134:PPV852138 PZR852134:PZR852138 QJN852134:QJN852138 QTJ852134:QTJ852138 RDF852134:RDF852138 RNB852134:RNB852138 RWX852134:RWX852138 SGT852134:SGT852138 SQP852134:SQP852138 TAL852134:TAL852138 TKH852134:TKH852138 TUD852134:TUD852138 UDZ852134:UDZ852138 UNV852134:UNV852138 UXR852134:UXR852138 VHN852134:VHN852138 VRJ852134:VRJ852138 WBF852134:WBF852138 WLB852134:WLB852138 WUX852134:WUX852138 G917670:G917674 IL917670:IL917674 SH917670:SH917674 ACD917670:ACD917674 ALZ917670:ALZ917674 AVV917670:AVV917674 BFR917670:BFR917674 BPN917670:BPN917674 BZJ917670:BZJ917674 CJF917670:CJF917674 CTB917670:CTB917674 DCX917670:DCX917674 DMT917670:DMT917674 DWP917670:DWP917674 EGL917670:EGL917674 EQH917670:EQH917674 FAD917670:FAD917674 FJZ917670:FJZ917674 FTV917670:FTV917674 GDR917670:GDR917674 GNN917670:GNN917674 GXJ917670:GXJ917674 HHF917670:HHF917674 HRB917670:HRB917674 IAX917670:IAX917674 IKT917670:IKT917674 IUP917670:IUP917674 JEL917670:JEL917674 JOH917670:JOH917674 JYD917670:JYD917674 KHZ917670:KHZ917674 KRV917670:KRV917674 LBR917670:LBR917674 LLN917670:LLN917674 LVJ917670:LVJ917674 MFF917670:MFF917674 MPB917670:MPB917674 MYX917670:MYX917674 NIT917670:NIT917674 NSP917670:NSP917674 OCL917670:OCL917674 OMH917670:OMH917674 OWD917670:OWD917674 PFZ917670:PFZ917674 PPV917670:PPV917674 PZR917670:PZR917674 QJN917670:QJN917674 QTJ917670:QTJ917674 RDF917670:RDF917674 RNB917670:RNB917674 RWX917670:RWX917674 SGT917670:SGT917674 SQP917670:SQP917674 TAL917670:TAL917674 TKH917670:TKH917674 TUD917670:TUD917674 UDZ917670:UDZ917674 UNV917670:UNV917674 UXR917670:UXR917674 VHN917670:VHN917674 VRJ917670:VRJ917674 WBF917670:WBF917674 WLB917670:WLB917674 WUX917670:WUX917674 G983206:G983210 IL983206:IL983210 SH983206:SH983210 ACD983206:ACD983210 ALZ983206:ALZ983210 AVV983206:AVV983210 BFR983206:BFR983210 BPN983206:BPN983210 BZJ983206:BZJ983210 CJF983206:CJF983210 CTB983206:CTB983210 DCX983206:DCX983210 DMT983206:DMT983210 DWP983206:DWP983210 EGL983206:EGL983210 EQH983206:EQH983210 FAD983206:FAD983210 FJZ983206:FJZ983210 FTV983206:FTV983210 GDR983206:GDR983210 GNN983206:GNN983210 GXJ983206:GXJ983210 HHF983206:HHF983210 HRB983206:HRB983210 IAX983206:IAX983210 IKT983206:IKT983210 IUP983206:IUP983210 JEL983206:JEL983210 JOH983206:JOH983210 JYD983206:JYD983210 KHZ983206:KHZ983210 KRV983206:KRV983210 LBR983206:LBR983210 LLN983206:LLN983210 LVJ983206:LVJ983210 MFF983206:MFF983210 MPB983206:MPB983210 MYX983206:MYX983210 NIT983206:NIT983210 NSP983206:NSP983210 OCL983206:OCL983210 OMH983206:OMH983210 OWD983206:OWD983210 PFZ983206:PFZ983210 PPV983206:PPV983210 PZR983206:PZR983210 QJN983206:QJN983210 QTJ983206:QTJ983210 RDF983206:RDF983210 RNB983206:RNB983210 RWX983206:RWX983210 SGT983206:SGT983210 SQP983206:SQP983210 TAL983206:TAL983210 TKH983206:TKH983210 TUD983206:TUD983210 UDZ983206:UDZ983210 UNV983206:UNV983210 UXR983206:UXR983210 VHN983206:VHN983210 VRJ983206:VRJ983210 WBF983206:WBF983210 WLB983206:WLB983210 WUX983206:WUX983210 E65605 IJ65605 SF65605 ACB65605 ALX65605 AVT65605 BFP65605 BPL65605 BZH65605 CJD65605 CSZ65605 DCV65605 DMR65605 DWN65605 EGJ65605 EQF65605 FAB65605 FJX65605 FTT65605 GDP65605 GNL65605 GXH65605 HHD65605 HQZ65605 IAV65605 IKR65605 IUN65605 JEJ65605 JOF65605 JYB65605 KHX65605 KRT65605 LBP65605 LLL65605 LVH65605 MFD65605 MOZ65605 MYV65605 NIR65605 NSN65605 OCJ65605 OMF65605 OWB65605 PFX65605 PPT65605 PZP65605 QJL65605 QTH65605 RDD65605 RMZ65605 RWV65605 SGR65605 SQN65605 TAJ65605 TKF65605 TUB65605 UDX65605 UNT65605 UXP65605 VHL65605 VRH65605 WBD65605 WKZ65605 WUV65605 E131141 IJ131141 SF131141 ACB131141 ALX131141 AVT131141 BFP131141 BPL131141 BZH131141 CJD131141 CSZ131141 DCV131141 DMR131141 DWN131141 EGJ131141 EQF131141 FAB131141 FJX131141 FTT131141 GDP131141 GNL131141 GXH131141 HHD131141 HQZ131141 IAV131141 IKR131141 IUN131141 JEJ131141 JOF131141 JYB131141 KHX131141 KRT131141 LBP131141 LLL131141 LVH131141 MFD131141 MOZ131141 MYV131141 NIR131141 NSN131141 OCJ131141 OMF131141 OWB131141 PFX131141 PPT131141 PZP131141 QJL131141 QTH131141 RDD131141 RMZ131141 RWV131141 SGR131141 SQN131141 TAJ131141 TKF131141 TUB131141 UDX131141 UNT131141 UXP131141 VHL131141 VRH131141 WBD131141 WKZ131141 WUV131141 E196677 IJ196677 SF196677 ACB196677 ALX196677 AVT196677 BFP196677 BPL196677 BZH196677 CJD196677 CSZ196677 DCV196677 DMR196677 DWN196677 EGJ196677 EQF196677 FAB196677 FJX196677 FTT196677 GDP196677 GNL196677 GXH196677 HHD196677 HQZ196677 IAV196677 IKR196677 IUN196677 JEJ196677 JOF196677 JYB196677 KHX196677 KRT196677 LBP196677 LLL196677 LVH196677 MFD196677 MOZ196677 MYV196677 NIR196677 NSN196677 OCJ196677 OMF196677 OWB196677 PFX196677 PPT196677 PZP196677 QJL196677 QTH196677 RDD196677 RMZ196677 RWV196677 SGR196677 SQN196677 TAJ196677 TKF196677 TUB196677 UDX196677 UNT196677 UXP196677 VHL196677 VRH196677 WBD196677 WKZ196677 WUV196677 E262213 IJ262213 SF262213 ACB262213 ALX262213 AVT262213 BFP262213 BPL262213 BZH262213 CJD262213 CSZ262213 DCV262213 DMR262213 DWN262213 EGJ262213 EQF262213 FAB262213 FJX262213 FTT262213 GDP262213 GNL262213 GXH262213 HHD262213 HQZ262213 IAV262213 IKR262213 IUN262213 JEJ262213 JOF262213 JYB262213 KHX262213 KRT262213 LBP262213 LLL262213 LVH262213 MFD262213 MOZ262213 MYV262213 NIR262213 NSN262213 OCJ262213 OMF262213 OWB262213 PFX262213 PPT262213 PZP262213 QJL262213 QTH262213 RDD262213 RMZ262213 RWV262213 SGR262213 SQN262213 TAJ262213 TKF262213 TUB262213 UDX262213 UNT262213 UXP262213 VHL262213 VRH262213 WBD262213 WKZ262213 WUV262213 E327749 IJ327749 SF327749 ACB327749 ALX327749 AVT327749 BFP327749 BPL327749 BZH327749 CJD327749 CSZ327749 DCV327749 DMR327749 DWN327749 EGJ327749 EQF327749 FAB327749 FJX327749 FTT327749 GDP327749 GNL327749 GXH327749 HHD327749 HQZ327749 IAV327749 IKR327749 IUN327749 JEJ327749 JOF327749 JYB327749 KHX327749 KRT327749 LBP327749 LLL327749 LVH327749 MFD327749 MOZ327749 MYV327749 NIR327749 NSN327749 OCJ327749 OMF327749 OWB327749 PFX327749 PPT327749 PZP327749 QJL327749 QTH327749 RDD327749 RMZ327749 RWV327749 SGR327749 SQN327749 TAJ327749 TKF327749 TUB327749 UDX327749 UNT327749 UXP327749 VHL327749 VRH327749 WBD327749 WKZ327749 WUV327749 E393285 IJ393285 SF393285 ACB393285 ALX393285 AVT393285 BFP393285 BPL393285 BZH393285 CJD393285 CSZ393285 DCV393285 DMR393285 DWN393285 EGJ393285 EQF393285 FAB393285 FJX393285 FTT393285 GDP393285 GNL393285 GXH393285 HHD393285 HQZ393285 IAV393285 IKR393285 IUN393285 JEJ393285 JOF393285 JYB393285 KHX393285 KRT393285 LBP393285 LLL393285 LVH393285 MFD393285 MOZ393285 MYV393285 NIR393285 NSN393285 OCJ393285 OMF393285 OWB393285 PFX393285 PPT393285 PZP393285 QJL393285 QTH393285 RDD393285 RMZ393285 RWV393285 SGR393285 SQN393285 TAJ393285 TKF393285 TUB393285 UDX393285 UNT393285 UXP393285 VHL393285 VRH393285 WBD393285 WKZ393285 WUV393285 E458821 IJ458821 SF458821 ACB458821 ALX458821 AVT458821 BFP458821 BPL458821 BZH458821 CJD458821 CSZ458821 DCV458821 DMR458821 DWN458821 EGJ458821 EQF458821 FAB458821 FJX458821 FTT458821 GDP458821 GNL458821 GXH458821 HHD458821 HQZ458821 IAV458821 IKR458821 IUN458821 JEJ458821 JOF458821 JYB458821 KHX458821 KRT458821 LBP458821 LLL458821 LVH458821 MFD458821 MOZ458821 MYV458821 NIR458821 NSN458821 OCJ458821 OMF458821 OWB458821 PFX458821 PPT458821 PZP458821 QJL458821 QTH458821 RDD458821 RMZ458821 RWV458821 SGR458821 SQN458821 TAJ458821 TKF458821 TUB458821 UDX458821 UNT458821 UXP458821 VHL458821 VRH458821 WBD458821 WKZ458821 WUV458821 E524357 IJ524357 SF524357 ACB524357 ALX524357 AVT524357 BFP524357 BPL524357 BZH524357 CJD524357 CSZ524357 DCV524357 DMR524357 DWN524357 EGJ524357 EQF524357 FAB524357 FJX524357 FTT524357 GDP524357 GNL524357 GXH524357 HHD524357 HQZ524357 IAV524357 IKR524357 IUN524357 JEJ524357 JOF524357 JYB524357 KHX524357 KRT524357 LBP524357 LLL524357 LVH524357 MFD524357 MOZ524357 MYV524357 NIR524357 NSN524357 OCJ524357 OMF524357 OWB524357 PFX524357 PPT524357 PZP524357 QJL524357 QTH524357 RDD524357 RMZ524357 RWV524357 SGR524357 SQN524357 TAJ524357 TKF524357 TUB524357 UDX524357 UNT524357 UXP524357 VHL524357 VRH524357 WBD524357 WKZ524357 WUV524357 E589893 IJ589893 SF589893 ACB589893 ALX589893 AVT589893 BFP589893 BPL589893 BZH589893 CJD589893 CSZ589893 DCV589893 DMR589893 DWN589893 EGJ589893 EQF589893 FAB589893 FJX589893 FTT589893 GDP589893 GNL589893 GXH589893 HHD589893 HQZ589893 IAV589893 IKR589893 IUN589893 JEJ589893 JOF589893 JYB589893 KHX589893 KRT589893 LBP589893 LLL589893 LVH589893 MFD589893 MOZ589893 MYV589893 NIR589893 NSN589893 OCJ589893 OMF589893 OWB589893 PFX589893 PPT589893 PZP589893 QJL589893 QTH589893 RDD589893 RMZ589893 RWV589893 SGR589893 SQN589893 TAJ589893 TKF589893 TUB589893 UDX589893 UNT589893 UXP589893 VHL589893 VRH589893 WBD589893 WKZ589893 WUV589893 E655429 IJ655429 SF655429 ACB655429 ALX655429 AVT655429 BFP655429 BPL655429 BZH655429 CJD655429 CSZ655429 DCV655429 DMR655429 DWN655429 EGJ655429 EQF655429 FAB655429 FJX655429 FTT655429 GDP655429 GNL655429 GXH655429 HHD655429 HQZ655429 IAV655429 IKR655429 IUN655429 JEJ655429 JOF655429 JYB655429 KHX655429 KRT655429 LBP655429 LLL655429 LVH655429 MFD655429 MOZ655429 MYV655429 NIR655429 NSN655429 OCJ655429 OMF655429 OWB655429 PFX655429 PPT655429 PZP655429 QJL655429 QTH655429 RDD655429 RMZ655429 RWV655429 SGR655429 SQN655429 TAJ655429 TKF655429 TUB655429 UDX655429 UNT655429 UXP655429 VHL655429 VRH655429 WBD655429 WKZ655429 WUV655429 E720965 IJ720965 SF720965 ACB720965 ALX720965 AVT720965 BFP720965 BPL720965 BZH720965 CJD720965 CSZ720965 DCV720965 DMR720965 DWN720965 EGJ720965 EQF720965 FAB720965 FJX720965 FTT720965 GDP720965 GNL720965 GXH720965 HHD720965 HQZ720965 IAV720965 IKR720965 IUN720965 JEJ720965 JOF720965 JYB720965 KHX720965 KRT720965 LBP720965 LLL720965 LVH720965 MFD720965 MOZ720965 MYV720965 NIR720965 NSN720965 OCJ720965 OMF720965 OWB720965 PFX720965 PPT720965 PZP720965 QJL720965 QTH720965 RDD720965 RMZ720965 RWV720965 SGR720965 SQN720965 TAJ720965 TKF720965 TUB720965 UDX720965 UNT720965 UXP720965 VHL720965 VRH720965 WBD720965 WKZ720965 WUV720965 E786501 IJ786501 SF786501 ACB786501 ALX786501 AVT786501 BFP786501 BPL786501 BZH786501 CJD786501 CSZ786501 DCV786501 DMR786501 DWN786501 EGJ786501 EQF786501 FAB786501 FJX786501 FTT786501 GDP786501 GNL786501 GXH786501 HHD786501 HQZ786501 IAV786501 IKR786501 IUN786501 JEJ786501 JOF786501 JYB786501 KHX786501 KRT786501 LBP786501 LLL786501 LVH786501 MFD786501 MOZ786501 MYV786501 NIR786501 NSN786501 OCJ786501 OMF786501 OWB786501 PFX786501 PPT786501 PZP786501 QJL786501 QTH786501 RDD786501 RMZ786501 RWV786501 SGR786501 SQN786501 TAJ786501 TKF786501 TUB786501 UDX786501 UNT786501 UXP786501 VHL786501 VRH786501 WBD786501 WKZ786501 WUV786501 E852037 IJ852037 SF852037 ACB852037 ALX852037 AVT852037 BFP852037 BPL852037 BZH852037 CJD852037 CSZ852037 DCV852037 DMR852037 DWN852037 EGJ852037 EQF852037 FAB852037 FJX852037 FTT852037 GDP852037 GNL852037 GXH852037 HHD852037 HQZ852037 IAV852037 IKR852037 IUN852037 JEJ852037 JOF852037 JYB852037 KHX852037 KRT852037 LBP852037 LLL852037 LVH852037 MFD852037 MOZ852037 MYV852037 NIR852037 NSN852037 OCJ852037 OMF852037 OWB852037 PFX852037 PPT852037 PZP852037 QJL852037 QTH852037 RDD852037 RMZ852037 RWV852037 SGR852037 SQN852037 TAJ852037 TKF852037 TUB852037 UDX852037 UNT852037 UXP852037 VHL852037 VRH852037 WBD852037 WKZ852037 WUV852037 E917573 IJ917573 SF917573 ACB917573 ALX917573 AVT917573 BFP917573 BPL917573 BZH917573 CJD917573 CSZ917573 DCV917573 DMR917573 DWN917573 EGJ917573 EQF917573 FAB917573 FJX917573 FTT917573 GDP917573 GNL917573 GXH917573 HHD917573 HQZ917573 IAV917573 IKR917573 IUN917573 JEJ917573 JOF917573 JYB917573 KHX917573 KRT917573 LBP917573 LLL917573 LVH917573 MFD917573 MOZ917573 MYV917573 NIR917573 NSN917573 OCJ917573 OMF917573 OWB917573 PFX917573 PPT917573 PZP917573 QJL917573 QTH917573 RDD917573 RMZ917573 RWV917573 SGR917573 SQN917573 TAJ917573 TKF917573 TUB917573 UDX917573 UNT917573 UXP917573 VHL917573 VRH917573 WBD917573 WKZ917573 WUV917573 E983109 IJ983109 SF983109 ACB983109 ALX983109 AVT983109 BFP983109 BPL983109 BZH983109 CJD983109 CSZ983109 DCV983109 DMR983109 DWN983109 EGJ983109 EQF983109 FAB983109 FJX983109 FTT983109 GDP983109 GNL983109 GXH983109 HHD983109 HQZ983109 IAV983109 IKR983109 IUN983109 JEJ983109 JOF983109 JYB983109 KHX983109 KRT983109 LBP983109 LLL983109 LVH983109 MFD983109 MOZ983109 MYV983109 NIR983109 NSN983109 OCJ983109 OMF983109 OWB983109 PFX983109 PPT983109 PZP983109 QJL983109 QTH983109 RDD983109 RMZ983109 RWV983109 SGR983109 SQN983109 TAJ983109 TKF983109 TUB983109 UDX983109 UNT983109 UXP983109 VHL983109 VRH983109 WBD983109 WKZ983109 WUV983109 E65569 IJ65569 SF65569 ACB65569 ALX65569 AVT65569 BFP65569 BPL65569 BZH65569 CJD65569 CSZ65569 DCV65569 DMR65569 DWN65569 EGJ65569 EQF65569 FAB65569 FJX65569 FTT65569 GDP65569 GNL65569 GXH65569 HHD65569 HQZ65569 IAV65569 IKR65569 IUN65569 JEJ65569 JOF65569 JYB65569 KHX65569 KRT65569 LBP65569 LLL65569 LVH65569 MFD65569 MOZ65569 MYV65569 NIR65569 NSN65569 OCJ65569 OMF65569 OWB65569 PFX65569 PPT65569 PZP65569 QJL65569 QTH65569 RDD65569 RMZ65569 RWV65569 SGR65569 SQN65569 TAJ65569 TKF65569 TUB65569 UDX65569 UNT65569 UXP65569 VHL65569 VRH65569 WBD65569 WKZ65569 WUV65569 E131105 IJ131105 SF131105 ACB131105 ALX131105 AVT131105 BFP131105 BPL131105 BZH131105 CJD131105 CSZ131105 DCV131105 DMR131105 DWN131105 EGJ131105 EQF131105 FAB131105 FJX131105 FTT131105 GDP131105 GNL131105 GXH131105 HHD131105 HQZ131105 IAV131105 IKR131105 IUN131105 JEJ131105 JOF131105 JYB131105 KHX131105 KRT131105 LBP131105 LLL131105 LVH131105 MFD131105 MOZ131105 MYV131105 NIR131105 NSN131105 OCJ131105 OMF131105 OWB131105 PFX131105 PPT131105 PZP131105 QJL131105 QTH131105 RDD131105 RMZ131105 RWV131105 SGR131105 SQN131105 TAJ131105 TKF131105 TUB131105 UDX131105 UNT131105 UXP131105 VHL131105 VRH131105 WBD131105 WKZ131105 WUV131105 E196641 IJ196641 SF196641 ACB196641 ALX196641 AVT196641 BFP196641 BPL196641 BZH196641 CJD196641 CSZ196641 DCV196641 DMR196641 DWN196641 EGJ196641 EQF196641 FAB196641 FJX196641 FTT196641 GDP196641 GNL196641 GXH196641 HHD196641 HQZ196641 IAV196641 IKR196641 IUN196641 JEJ196641 JOF196641 JYB196641 KHX196641 KRT196641 LBP196641 LLL196641 LVH196641 MFD196641 MOZ196641 MYV196641 NIR196641 NSN196641 OCJ196641 OMF196641 OWB196641 PFX196641 PPT196641 PZP196641 QJL196641 QTH196641 RDD196641 RMZ196641 RWV196641 SGR196641 SQN196641 TAJ196641 TKF196641 TUB196641 UDX196641 UNT196641 UXP196641 VHL196641 VRH196641 WBD196641 WKZ196641 WUV196641 E262177 IJ262177 SF262177 ACB262177 ALX262177 AVT262177 BFP262177 BPL262177 BZH262177 CJD262177 CSZ262177 DCV262177 DMR262177 DWN262177 EGJ262177 EQF262177 FAB262177 FJX262177 FTT262177 GDP262177 GNL262177 GXH262177 HHD262177 HQZ262177 IAV262177 IKR262177 IUN262177 JEJ262177 JOF262177 JYB262177 KHX262177 KRT262177 LBP262177 LLL262177 LVH262177 MFD262177 MOZ262177 MYV262177 NIR262177 NSN262177 OCJ262177 OMF262177 OWB262177 PFX262177 PPT262177 PZP262177 QJL262177 QTH262177 RDD262177 RMZ262177 RWV262177 SGR262177 SQN262177 TAJ262177 TKF262177 TUB262177 UDX262177 UNT262177 UXP262177 VHL262177 VRH262177 WBD262177 WKZ262177 WUV262177 E327713 IJ327713 SF327713 ACB327713 ALX327713 AVT327713 BFP327713 BPL327713 BZH327713 CJD327713 CSZ327713 DCV327713 DMR327713 DWN327713 EGJ327713 EQF327713 FAB327713 FJX327713 FTT327713 GDP327713 GNL327713 GXH327713 HHD327713 HQZ327713 IAV327713 IKR327713 IUN327713 JEJ327713 JOF327713 JYB327713 KHX327713 KRT327713 LBP327713 LLL327713 LVH327713 MFD327713 MOZ327713 MYV327713 NIR327713 NSN327713 OCJ327713 OMF327713 OWB327713 PFX327713 PPT327713 PZP327713 QJL327713 QTH327713 RDD327713 RMZ327713 RWV327713 SGR327713 SQN327713 TAJ327713 TKF327713 TUB327713 UDX327713 UNT327713 UXP327713 VHL327713 VRH327713 WBD327713 WKZ327713 WUV327713 E393249 IJ393249 SF393249 ACB393249 ALX393249 AVT393249 BFP393249 BPL393249 BZH393249 CJD393249 CSZ393249 DCV393249 DMR393249 DWN393249 EGJ393249 EQF393249 FAB393249 FJX393249 FTT393249 GDP393249 GNL393249 GXH393249 HHD393249 HQZ393249 IAV393249 IKR393249 IUN393249 JEJ393249 JOF393249 JYB393249 KHX393249 KRT393249 LBP393249 LLL393249 LVH393249 MFD393249 MOZ393249 MYV393249 NIR393249 NSN393249 OCJ393249 OMF393249 OWB393249 PFX393249 PPT393249 PZP393249 QJL393249 QTH393249 RDD393249 RMZ393249 RWV393249 SGR393249 SQN393249 TAJ393249 TKF393249 TUB393249 UDX393249 UNT393249 UXP393249 VHL393249 VRH393249 WBD393249 WKZ393249 WUV393249 E458785 IJ458785 SF458785 ACB458785 ALX458785 AVT458785 BFP458785 BPL458785 BZH458785 CJD458785 CSZ458785 DCV458785 DMR458785 DWN458785 EGJ458785 EQF458785 FAB458785 FJX458785 FTT458785 GDP458785 GNL458785 GXH458785 HHD458785 HQZ458785 IAV458785 IKR458785 IUN458785 JEJ458785 JOF458785 JYB458785 KHX458785 KRT458785 LBP458785 LLL458785 LVH458785 MFD458785 MOZ458785 MYV458785 NIR458785 NSN458785 OCJ458785 OMF458785 OWB458785 PFX458785 PPT458785 PZP458785 QJL458785 QTH458785 RDD458785 RMZ458785 RWV458785 SGR458785 SQN458785 TAJ458785 TKF458785 TUB458785 UDX458785 UNT458785 UXP458785 VHL458785 VRH458785 WBD458785 WKZ458785 WUV458785 E524321 IJ524321 SF524321 ACB524321 ALX524321 AVT524321 BFP524321 BPL524321 BZH524321 CJD524321 CSZ524321 DCV524321 DMR524321 DWN524321 EGJ524321 EQF524321 FAB524321 FJX524321 FTT524321 GDP524321 GNL524321 GXH524321 HHD524321 HQZ524321 IAV524321 IKR524321 IUN524321 JEJ524321 JOF524321 JYB524321 KHX524321 KRT524321 LBP524321 LLL524321 LVH524321 MFD524321 MOZ524321 MYV524321 NIR524321 NSN524321 OCJ524321 OMF524321 OWB524321 PFX524321 PPT524321 PZP524321 QJL524321 QTH524321 RDD524321 RMZ524321 RWV524321 SGR524321 SQN524321 TAJ524321 TKF524321 TUB524321 UDX524321 UNT524321 UXP524321 VHL524321 VRH524321 WBD524321 WKZ524321 WUV524321 E589857 IJ589857 SF589857 ACB589857 ALX589857 AVT589857 BFP589857 BPL589857 BZH589857 CJD589857 CSZ589857 DCV589857 DMR589857 DWN589857 EGJ589857 EQF589857 FAB589857 FJX589857 FTT589857 GDP589857 GNL589857 GXH589857 HHD589857 HQZ589857 IAV589857 IKR589857 IUN589857 JEJ589857 JOF589857 JYB589857 KHX589857 KRT589857 LBP589857 LLL589857 LVH589857 MFD589857 MOZ589857 MYV589857 NIR589857 NSN589857 OCJ589857 OMF589857 OWB589857 PFX589857 PPT589857 PZP589857 QJL589857 QTH589857 RDD589857 RMZ589857 RWV589857 SGR589857 SQN589857 TAJ589857 TKF589857 TUB589857 UDX589857 UNT589857 UXP589857 VHL589857 VRH589857 WBD589857 WKZ589857 WUV589857 E655393 IJ655393 SF655393 ACB655393 ALX655393 AVT655393 BFP655393 BPL655393 BZH655393 CJD655393 CSZ655393 DCV655393 DMR655393 DWN655393 EGJ655393 EQF655393 FAB655393 FJX655393 FTT655393 GDP655393 GNL655393 GXH655393 HHD655393 HQZ655393 IAV655393 IKR655393 IUN655393 JEJ655393 JOF655393 JYB655393 KHX655393 KRT655393 LBP655393 LLL655393 LVH655393 MFD655393 MOZ655393 MYV655393 NIR655393 NSN655393 OCJ655393 OMF655393 OWB655393 PFX655393 PPT655393 PZP655393 QJL655393 QTH655393 RDD655393 RMZ655393 RWV655393 SGR655393 SQN655393 TAJ655393 TKF655393 TUB655393 UDX655393 UNT655393 UXP655393 VHL655393 VRH655393 WBD655393 WKZ655393 WUV655393 E720929 IJ720929 SF720929 ACB720929 ALX720929 AVT720929 BFP720929 BPL720929 BZH720929 CJD720929 CSZ720929 DCV720929 DMR720929 DWN720929 EGJ720929 EQF720929 FAB720929 FJX720929 FTT720929 GDP720929 GNL720929 GXH720929 HHD720929 HQZ720929 IAV720929 IKR720929 IUN720929 JEJ720929 JOF720929 JYB720929 KHX720929 KRT720929 LBP720929 LLL720929 LVH720929 MFD720929 MOZ720929 MYV720929 NIR720929 NSN720929 OCJ720929 OMF720929 OWB720929 PFX720929 PPT720929 PZP720929 QJL720929 QTH720929 RDD720929 RMZ720929 RWV720929 SGR720929 SQN720929 TAJ720929 TKF720929 TUB720929 UDX720929 UNT720929 UXP720929 VHL720929 VRH720929 WBD720929 WKZ720929 WUV720929 E786465 IJ786465 SF786465 ACB786465 ALX786465 AVT786465 BFP786465 BPL786465 BZH786465 CJD786465 CSZ786465 DCV786465 DMR786465 DWN786465 EGJ786465 EQF786465 FAB786465 FJX786465 FTT786465 GDP786465 GNL786465 GXH786465 HHD786465 HQZ786465 IAV786465 IKR786465 IUN786465 JEJ786465 JOF786465 JYB786465 KHX786465 KRT786465 LBP786465 LLL786465 LVH786465 MFD786465 MOZ786465 MYV786465 NIR786465 NSN786465 OCJ786465 OMF786465 OWB786465 PFX786465 PPT786465 PZP786465 QJL786465 QTH786465 RDD786465 RMZ786465 RWV786465 SGR786465 SQN786465 TAJ786465 TKF786465 TUB786465 UDX786465 UNT786465 UXP786465 VHL786465 VRH786465 WBD786465 WKZ786465 WUV786465 E852001 IJ852001 SF852001 ACB852001 ALX852001 AVT852001 BFP852001 BPL852001 BZH852001 CJD852001 CSZ852001 DCV852001 DMR852001 DWN852001 EGJ852001 EQF852001 FAB852001 FJX852001 FTT852001 GDP852001 GNL852001 GXH852001 HHD852001 HQZ852001 IAV852001 IKR852001 IUN852001 JEJ852001 JOF852001 JYB852001 KHX852001 KRT852001 LBP852001 LLL852001 LVH852001 MFD852001 MOZ852001 MYV852001 NIR852001 NSN852001 OCJ852001 OMF852001 OWB852001 PFX852001 PPT852001 PZP852001 QJL852001 QTH852001 RDD852001 RMZ852001 RWV852001 SGR852001 SQN852001 TAJ852001 TKF852001 TUB852001 UDX852001 UNT852001 UXP852001 VHL852001 VRH852001 WBD852001 WKZ852001 WUV852001 E917537 IJ917537 SF917537 ACB917537 ALX917537 AVT917537 BFP917537 BPL917537 BZH917537 CJD917537 CSZ917537 DCV917537 DMR917537 DWN917537 EGJ917537 EQF917537 FAB917537 FJX917537 FTT917537 GDP917537 GNL917537 GXH917537 HHD917537 HQZ917537 IAV917537 IKR917537 IUN917537 JEJ917537 JOF917537 JYB917537 KHX917537 KRT917537 LBP917537 LLL917537 LVH917537 MFD917537 MOZ917537 MYV917537 NIR917537 NSN917537 OCJ917537 OMF917537 OWB917537 PFX917537 PPT917537 PZP917537 QJL917537 QTH917537 RDD917537 RMZ917537 RWV917537 SGR917537 SQN917537 TAJ917537 TKF917537 TUB917537 UDX917537 UNT917537 UXP917537 VHL917537 VRH917537 WBD917537 WKZ917537 WUV917537 E983073 IJ983073 SF983073 ACB983073 ALX983073 AVT983073 BFP983073 BPL983073 BZH983073 CJD983073 CSZ983073 DCV983073 DMR983073 DWN983073 EGJ983073 EQF983073 FAB983073 FJX983073 FTT983073 GDP983073 GNL983073 GXH983073 HHD983073 HQZ983073 IAV983073 IKR983073 IUN983073 JEJ983073 JOF983073 JYB983073 KHX983073 KRT983073 LBP983073 LLL983073 LVH983073 MFD983073 MOZ983073 MYV983073 NIR983073 NSN983073 OCJ983073 OMF983073 OWB983073 PFX983073 PPT983073 PZP983073 QJL983073 QTH983073 RDD983073 RMZ983073 RWV983073 SGR983073 SQN983073 TAJ983073 TKF983073 TUB983073 UDX983073 UNT983073 UXP983073 VHL983073 VRH983073 WBD983073 WKZ983073 WUV983073 E65618 IJ65618 SF65618 ACB65618 ALX65618 AVT65618 BFP65618 BPL65618 BZH65618 CJD65618 CSZ65618 DCV65618 DMR65618 DWN65618 EGJ65618 EQF65618 FAB65618 FJX65618 FTT65618 GDP65618 GNL65618 GXH65618 HHD65618 HQZ65618 IAV65618 IKR65618 IUN65618 JEJ65618 JOF65618 JYB65618 KHX65618 KRT65618 LBP65618 LLL65618 LVH65618 MFD65618 MOZ65618 MYV65618 NIR65618 NSN65618 OCJ65618 OMF65618 OWB65618 PFX65618 PPT65618 PZP65618 QJL65618 QTH65618 RDD65618 RMZ65618 RWV65618 SGR65618 SQN65618 TAJ65618 TKF65618 TUB65618 UDX65618 UNT65618 UXP65618 VHL65618 VRH65618 WBD65618 WKZ65618 WUV65618 E131154 IJ131154 SF131154 ACB131154 ALX131154 AVT131154 BFP131154 BPL131154 BZH131154 CJD131154 CSZ131154 DCV131154 DMR131154 DWN131154 EGJ131154 EQF131154 FAB131154 FJX131154 FTT131154 GDP131154 GNL131154 GXH131154 HHD131154 HQZ131154 IAV131154 IKR131154 IUN131154 JEJ131154 JOF131154 JYB131154 KHX131154 KRT131154 LBP131154 LLL131154 LVH131154 MFD131154 MOZ131154 MYV131154 NIR131154 NSN131154 OCJ131154 OMF131154 OWB131154 PFX131154 PPT131154 PZP131154 QJL131154 QTH131154 RDD131154 RMZ131154 RWV131154 SGR131154 SQN131154 TAJ131154 TKF131154 TUB131154 UDX131154 UNT131154 UXP131154 VHL131154 VRH131154 WBD131154 WKZ131154 WUV131154 E196690 IJ196690 SF196690 ACB196690 ALX196690 AVT196690 BFP196690 BPL196690 BZH196690 CJD196690 CSZ196690 DCV196690 DMR196690 DWN196690 EGJ196690 EQF196690 FAB196690 FJX196690 FTT196690 GDP196690 GNL196690 GXH196690 HHD196690 HQZ196690 IAV196690 IKR196690 IUN196690 JEJ196690 JOF196690 JYB196690 KHX196690 KRT196690 LBP196690 LLL196690 LVH196690 MFD196690 MOZ196690 MYV196690 NIR196690 NSN196690 OCJ196690 OMF196690 OWB196690 PFX196690 PPT196690 PZP196690 QJL196690 QTH196690 RDD196690 RMZ196690 RWV196690 SGR196690 SQN196690 TAJ196690 TKF196690 TUB196690 UDX196690 UNT196690 UXP196690 VHL196690 VRH196690 WBD196690 WKZ196690 WUV196690 E262226 IJ262226 SF262226 ACB262226 ALX262226 AVT262226 BFP262226 BPL262226 BZH262226 CJD262226 CSZ262226 DCV262226 DMR262226 DWN262226 EGJ262226 EQF262226 FAB262226 FJX262226 FTT262226 GDP262226 GNL262226 GXH262226 HHD262226 HQZ262226 IAV262226 IKR262226 IUN262226 JEJ262226 JOF262226 JYB262226 KHX262226 KRT262226 LBP262226 LLL262226 LVH262226 MFD262226 MOZ262226 MYV262226 NIR262226 NSN262226 OCJ262226 OMF262226 OWB262226 PFX262226 PPT262226 PZP262226 QJL262226 QTH262226 RDD262226 RMZ262226 RWV262226 SGR262226 SQN262226 TAJ262226 TKF262226 TUB262226 UDX262226 UNT262226 UXP262226 VHL262226 VRH262226 WBD262226 WKZ262226 WUV262226 E327762 IJ327762 SF327762 ACB327762 ALX327762 AVT327762 BFP327762 BPL327762 BZH327762 CJD327762 CSZ327762 DCV327762 DMR327762 DWN327762 EGJ327762 EQF327762 FAB327762 FJX327762 FTT327762 GDP327762 GNL327762 GXH327762 HHD327762 HQZ327762 IAV327762 IKR327762 IUN327762 JEJ327762 JOF327762 JYB327762 KHX327762 KRT327762 LBP327762 LLL327762 LVH327762 MFD327762 MOZ327762 MYV327762 NIR327762 NSN327762 OCJ327762 OMF327762 OWB327762 PFX327762 PPT327762 PZP327762 QJL327762 QTH327762 RDD327762 RMZ327762 RWV327762 SGR327762 SQN327762 TAJ327762 TKF327762 TUB327762 UDX327762 UNT327762 UXP327762 VHL327762 VRH327762 WBD327762 WKZ327762 WUV327762 E393298 IJ393298 SF393298 ACB393298 ALX393298 AVT393298 BFP393298 BPL393298 BZH393298 CJD393298 CSZ393298 DCV393298 DMR393298 DWN393298 EGJ393298 EQF393298 FAB393298 FJX393298 FTT393298 GDP393298 GNL393298 GXH393298 HHD393298 HQZ393298 IAV393298 IKR393298 IUN393298 JEJ393298 JOF393298 JYB393298 KHX393298 KRT393298 LBP393298 LLL393298 LVH393298 MFD393298 MOZ393298 MYV393298 NIR393298 NSN393298 OCJ393298 OMF393298 OWB393298 PFX393298 PPT393298 PZP393298 QJL393298 QTH393298 RDD393298 RMZ393298 RWV393298 SGR393298 SQN393298 TAJ393298 TKF393298 TUB393298 UDX393298 UNT393298 UXP393298 VHL393298 VRH393298 WBD393298 WKZ393298 WUV393298 E458834 IJ458834 SF458834 ACB458834 ALX458834 AVT458834 BFP458834 BPL458834 BZH458834 CJD458834 CSZ458834 DCV458834 DMR458834 DWN458834 EGJ458834 EQF458834 FAB458834 FJX458834 FTT458834 GDP458834 GNL458834 GXH458834 HHD458834 HQZ458834 IAV458834 IKR458834 IUN458834 JEJ458834 JOF458834 JYB458834 KHX458834 KRT458834 LBP458834 LLL458834 LVH458834 MFD458834 MOZ458834 MYV458834 NIR458834 NSN458834 OCJ458834 OMF458834 OWB458834 PFX458834 PPT458834 PZP458834 QJL458834 QTH458834 RDD458834 RMZ458834 RWV458834 SGR458834 SQN458834 TAJ458834 TKF458834 TUB458834 UDX458834 UNT458834 UXP458834 VHL458834 VRH458834 WBD458834 WKZ458834 WUV458834 E524370 IJ524370 SF524370 ACB524370 ALX524370 AVT524370 BFP524370 BPL524370 BZH524370 CJD524370 CSZ524370 DCV524370 DMR524370 DWN524370 EGJ524370 EQF524370 FAB524370 FJX524370 FTT524370 GDP524370 GNL524370 GXH524370 HHD524370 HQZ524370 IAV524370 IKR524370 IUN524370 JEJ524370 JOF524370 JYB524370 KHX524370 KRT524370 LBP524370 LLL524370 LVH524370 MFD524370 MOZ524370 MYV524370 NIR524370 NSN524370 OCJ524370 OMF524370 OWB524370 PFX524370 PPT524370 PZP524370 QJL524370 QTH524370 RDD524370 RMZ524370 RWV524370 SGR524370 SQN524370 TAJ524370 TKF524370 TUB524370 UDX524370 UNT524370 UXP524370 VHL524370 VRH524370 WBD524370 WKZ524370 WUV524370 E589906 IJ589906 SF589906 ACB589906 ALX589906 AVT589906 BFP589906 BPL589906 BZH589906 CJD589906 CSZ589906 DCV589906 DMR589906 DWN589906 EGJ589906 EQF589906 FAB589906 FJX589906 FTT589906 GDP589906 GNL589906 GXH589906 HHD589906 HQZ589906 IAV589906 IKR589906 IUN589906 JEJ589906 JOF589906 JYB589906 KHX589906 KRT589906 LBP589906 LLL589906 LVH589906 MFD589906 MOZ589906 MYV589906 NIR589906 NSN589906 OCJ589906 OMF589906 OWB589906 PFX589906 PPT589906 PZP589906 QJL589906 QTH589906 RDD589906 RMZ589906 RWV589906 SGR589906 SQN589906 TAJ589906 TKF589906 TUB589906 UDX589906 UNT589906 UXP589906 VHL589906 VRH589906 WBD589906 WKZ589906 WUV589906 E655442 IJ655442 SF655442 ACB655442 ALX655442 AVT655442 BFP655442 BPL655442 BZH655442 CJD655442 CSZ655442 DCV655442 DMR655442 DWN655442 EGJ655442 EQF655442 FAB655442 FJX655442 FTT655442 GDP655442 GNL655442 GXH655442 HHD655442 HQZ655442 IAV655442 IKR655442 IUN655442 JEJ655442 JOF655442 JYB655442 KHX655442 KRT655442 LBP655442 LLL655442 LVH655442 MFD655442 MOZ655442 MYV655442 NIR655442 NSN655442 OCJ655442 OMF655442 OWB655442 PFX655442 PPT655442 PZP655442 QJL655442 QTH655442 RDD655442 RMZ655442 RWV655442 SGR655442 SQN655442 TAJ655442 TKF655442 TUB655442 UDX655442 UNT655442 UXP655442 VHL655442 VRH655442 WBD655442 WKZ655442 WUV655442 E720978 IJ720978 SF720978 ACB720978 ALX720978 AVT720978 BFP720978 BPL720978 BZH720978 CJD720978 CSZ720978 DCV720978 DMR720978 DWN720978 EGJ720978 EQF720978 FAB720978 FJX720978 FTT720978 GDP720978 GNL720978 GXH720978 HHD720978 HQZ720978 IAV720978 IKR720978 IUN720978 JEJ720978 JOF720978 JYB720978 KHX720978 KRT720978 LBP720978 LLL720978 LVH720978 MFD720978 MOZ720978 MYV720978 NIR720978 NSN720978 OCJ720978 OMF720978 OWB720978 PFX720978 PPT720978 PZP720978 QJL720978 QTH720978 RDD720978 RMZ720978 RWV720978 SGR720978 SQN720978 TAJ720978 TKF720978 TUB720978 UDX720978 UNT720978 UXP720978 VHL720978 VRH720978 WBD720978 WKZ720978 WUV720978 E786514 IJ786514 SF786514 ACB786514 ALX786514 AVT786514 BFP786514 BPL786514 BZH786514 CJD786514 CSZ786514 DCV786514 DMR786514 DWN786514 EGJ786514 EQF786514 FAB786514 FJX786514 FTT786514 GDP786514 GNL786514 GXH786514 HHD786514 HQZ786514 IAV786514 IKR786514 IUN786514 JEJ786514 JOF786514 JYB786514 KHX786514 KRT786514 LBP786514 LLL786514 LVH786514 MFD786514 MOZ786514 MYV786514 NIR786514 NSN786514 OCJ786514 OMF786514 OWB786514 PFX786514 PPT786514 PZP786514 QJL786514 QTH786514 RDD786514 RMZ786514 RWV786514 SGR786514 SQN786514 TAJ786514 TKF786514 TUB786514 UDX786514 UNT786514 UXP786514 VHL786514 VRH786514 WBD786514 WKZ786514 WUV786514 E852050 IJ852050 SF852050 ACB852050 ALX852050 AVT852050 BFP852050 BPL852050 BZH852050 CJD852050 CSZ852050 DCV852050 DMR852050 DWN852050 EGJ852050 EQF852050 FAB852050 FJX852050 FTT852050 GDP852050 GNL852050 GXH852050 HHD852050 HQZ852050 IAV852050 IKR852050 IUN852050 JEJ852050 JOF852050 JYB852050 KHX852050 KRT852050 LBP852050 LLL852050 LVH852050 MFD852050 MOZ852050 MYV852050 NIR852050 NSN852050 OCJ852050 OMF852050 OWB852050 PFX852050 PPT852050 PZP852050 QJL852050 QTH852050 RDD852050 RMZ852050 RWV852050 SGR852050 SQN852050 TAJ852050 TKF852050 TUB852050 UDX852050 UNT852050 UXP852050 VHL852050 VRH852050 WBD852050 WKZ852050 WUV852050 E917586 IJ917586 SF917586 ACB917586 ALX917586 AVT917586 BFP917586 BPL917586 BZH917586 CJD917586 CSZ917586 DCV917586 DMR917586 DWN917586 EGJ917586 EQF917586 FAB917586 FJX917586 FTT917586 GDP917586 GNL917586 GXH917586 HHD917586 HQZ917586 IAV917586 IKR917586 IUN917586 JEJ917586 JOF917586 JYB917586 KHX917586 KRT917586 LBP917586 LLL917586 LVH917586 MFD917586 MOZ917586 MYV917586 NIR917586 NSN917586 OCJ917586 OMF917586 OWB917586 PFX917586 PPT917586 PZP917586 QJL917586 QTH917586 RDD917586 RMZ917586 RWV917586 SGR917586 SQN917586 TAJ917586 TKF917586 TUB917586 UDX917586 UNT917586 UXP917586 VHL917586 VRH917586 WBD917586 WKZ917586 WUV917586 E983122 IJ983122 SF983122 ACB983122 ALX983122 AVT983122 BFP983122 BPL983122 BZH983122 CJD983122 CSZ983122 DCV983122 DMR983122 DWN983122 EGJ983122 EQF983122 FAB983122 FJX983122 FTT983122 GDP983122 GNL983122 GXH983122 HHD983122 HQZ983122 IAV983122 IKR983122 IUN983122 JEJ983122 JOF983122 JYB983122 KHX983122 KRT983122 LBP983122 LLL983122 LVH983122 MFD983122 MOZ983122 MYV983122 NIR983122 NSN983122 OCJ983122 OMF983122 OWB983122 PFX983122 PPT983122 PZP983122 QJL983122 QTH983122 RDD983122 RMZ983122 RWV983122 SGR983122 SQN983122 TAJ983122 TKF983122 TUB983122 UDX983122 UNT983122 UXP983122 VHL983122 VRH983122 WBD983122 WKZ983122 WUV983122 E65585 IJ65585 SF65585 ACB65585 ALX65585 AVT65585 BFP65585 BPL65585 BZH65585 CJD65585 CSZ65585 DCV65585 DMR65585 DWN65585 EGJ65585 EQF65585 FAB65585 FJX65585 FTT65585 GDP65585 GNL65585 GXH65585 HHD65585 HQZ65585 IAV65585 IKR65585 IUN65585 JEJ65585 JOF65585 JYB65585 KHX65585 KRT65585 LBP65585 LLL65585 LVH65585 MFD65585 MOZ65585 MYV65585 NIR65585 NSN65585 OCJ65585 OMF65585 OWB65585 PFX65585 PPT65585 PZP65585 QJL65585 QTH65585 RDD65585 RMZ65585 RWV65585 SGR65585 SQN65585 TAJ65585 TKF65585 TUB65585 UDX65585 UNT65585 UXP65585 VHL65585 VRH65585 WBD65585 WKZ65585 WUV65585 E131121 IJ131121 SF131121 ACB131121 ALX131121 AVT131121 BFP131121 BPL131121 BZH131121 CJD131121 CSZ131121 DCV131121 DMR131121 DWN131121 EGJ131121 EQF131121 FAB131121 FJX131121 FTT131121 GDP131121 GNL131121 GXH131121 HHD131121 HQZ131121 IAV131121 IKR131121 IUN131121 JEJ131121 JOF131121 JYB131121 KHX131121 KRT131121 LBP131121 LLL131121 LVH131121 MFD131121 MOZ131121 MYV131121 NIR131121 NSN131121 OCJ131121 OMF131121 OWB131121 PFX131121 PPT131121 PZP131121 QJL131121 QTH131121 RDD131121 RMZ131121 RWV131121 SGR131121 SQN131121 TAJ131121 TKF131121 TUB131121 UDX131121 UNT131121 UXP131121 VHL131121 VRH131121 WBD131121 WKZ131121 WUV131121 E196657 IJ196657 SF196657 ACB196657 ALX196657 AVT196657 BFP196657 BPL196657 BZH196657 CJD196657 CSZ196657 DCV196657 DMR196657 DWN196657 EGJ196657 EQF196657 FAB196657 FJX196657 FTT196657 GDP196657 GNL196657 GXH196657 HHD196657 HQZ196657 IAV196657 IKR196657 IUN196657 JEJ196657 JOF196657 JYB196657 KHX196657 KRT196657 LBP196657 LLL196657 LVH196657 MFD196657 MOZ196657 MYV196657 NIR196657 NSN196657 OCJ196657 OMF196657 OWB196657 PFX196657 PPT196657 PZP196657 QJL196657 QTH196657 RDD196657 RMZ196657 RWV196657 SGR196657 SQN196657 TAJ196657 TKF196657 TUB196657 UDX196657 UNT196657 UXP196657 VHL196657 VRH196657 WBD196657 WKZ196657 WUV196657 E262193 IJ262193 SF262193 ACB262193 ALX262193 AVT262193 BFP262193 BPL262193 BZH262193 CJD262193 CSZ262193 DCV262193 DMR262193 DWN262193 EGJ262193 EQF262193 FAB262193 FJX262193 FTT262193 GDP262193 GNL262193 GXH262193 HHD262193 HQZ262193 IAV262193 IKR262193 IUN262193 JEJ262193 JOF262193 JYB262193 KHX262193 KRT262193 LBP262193 LLL262193 LVH262193 MFD262193 MOZ262193 MYV262193 NIR262193 NSN262193 OCJ262193 OMF262193 OWB262193 PFX262193 PPT262193 PZP262193 QJL262193 QTH262193 RDD262193 RMZ262193 RWV262193 SGR262193 SQN262193 TAJ262193 TKF262193 TUB262193 UDX262193 UNT262193 UXP262193 VHL262193 VRH262193 WBD262193 WKZ262193 WUV262193 E327729 IJ327729 SF327729 ACB327729 ALX327729 AVT327729 BFP327729 BPL327729 BZH327729 CJD327729 CSZ327729 DCV327729 DMR327729 DWN327729 EGJ327729 EQF327729 FAB327729 FJX327729 FTT327729 GDP327729 GNL327729 GXH327729 HHD327729 HQZ327729 IAV327729 IKR327729 IUN327729 JEJ327729 JOF327729 JYB327729 KHX327729 KRT327729 LBP327729 LLL327729 LVH327729 MFD327729 MOZ327729 MYV327729 NIR327729 NSN327729 OCJ327729 OMF327729 OWB327729 PFX327729 PPT327729 PZP327729 QJL327729 QTH327729 RDD327729 RMZ327729 RWV327729 SGR327729 SQN327729 TAJ327729 TKF327729 TUB327729 UDX327729 UNT327729 UXP327729 VHL327729 VRH327729 WBD327729 WKZ327729 WUV327729 E393265 IJ393265 SF393265 ACB393265 ALX393265 AVT393265 BFP393265 BPL393265 BZH393265 CJD393265 CSZ393265 DCV393265 DMR393265 DWN393265 EGJ393265 EQF393265 FAB393265 FJX393265 FTT393265 GDP393265 GNL393265 GXH393265 HHD393265 HQZ393265 IAV393265 IKR393265 IUN393265 JEJ393265 JOF393265 JYB393265 KHX393265 KRT393265 LBP393265 LLL393265 LVH393265 MFD393265 MOZ393265 MYV393265 NIR393265 NSN393265 OCJ393265 OMF393265 OWB393265 PFX393265 PPT393265 PZP393265 QJL393265 QTH393265 RDD393265 RMZ393265 RWV393265 SGR393265 SQN393265 TAJ393265 TKF393265 TUB393265 UDX393265 UNT393265 UXP393265 VHL393265 VRH393265 WBD393265 WKZ393265 WUV393265 E458801 IJ458801 SF458801 ACB458801 ALX458801 AVT458801 BFP458801 BPL458801 BZH458801 CJD458801 CSZ458801 DCV458801 DMR458801 DWN458801 EGJ458801 EQF458801 FAB458801 FJX458801 FTT458801 GDP458801 GNL458801 GXH458801 HHD458801 HQZ458801 IAV458801 IKR458801 IUN458801 JEJ458801 JOF458801 JYB458801 KHX458801 KRT458801 LBP458801 LLL458801 LVH458801 MFD458801 MOZ458801 MYV458801 NIR458801 NSN458801 OCJ458801 OMF458801 OWB458801 PFX458801 PPT458801 PZP458801 QJL458801 QTH458801 RDD458801 RMZ458801 RWV458801 SGR458801 SQN458801 TAJ458801 TKF458801 TUB458801 UDX458801 UNT458801 UXP458801 VHL458801 VRH458801 WBD458801 WKZ458801 WUV458801 E524337 IJ524337 SF524337 ACB524337 ALX524337 AVT524337 BFP524337 BPL524337 BZH524337 CJD524337 CSZ524337 DCV524337 DMR524337 DWN524337 EGJ524337 EQF524337 FAB524337 FJX524337 FTT524337 GDP524337 GNL524337 GXH524337 HHD524337 HQZ524337 IAV524337 IKR524337 IUN524337 JEJ524337 JOF524337 JYB524337 KHX524337 KRT524337 LBP524337 LLL524337 LVH524337 MFD524337 MOZ524337 MYV524337 NIR524337 NSN524337 OCJ524337 OMF524337 OWB524337 PFX524337 PPT524337 PZP524337 QJL524337 QTH524337 RDD524337 RMZ524337 RWV524337 SGR524337 SQN524337 TAJ524337 TKF524337 TUB524337 UDX524337 UNT524337 UXP524337 VHL524337 VRH524337 WBD524337 WKZ524337 WUV524337 E589873 IJ589873 SF589873 ACB589873 ALX589873 AVT589873 BFP589873 BPL589873 BZH589873 CJD589873 CSZ589873 DCV589873 DMR589873 DWN589873 EGJ589873 EQF589873 FAB589873 FJX589873 FTT589873 GDP589873 GNL589873 GXH589873 HHD589873 HQZ589873 IAV589873 IKR589873 IUN589873 JEJ589873 JOF589873 JYB589873 KHX589873 KRT589873 LBP589873 LLL589873 LVH589873 MFD589873 MOZ589873 MYV589873 NIR589873 NSN589873 OCJ589873 OMF589873 OWB589873 PFX589873 PPT589873 PZP589873 QJL589873 QTH589873 RDD589873 RMZ589873 RWV589873 SGR589873 SQN589873 TAJ589873 TKF589873 TUB589873 UDX589873 UNT589873 UXP589873 VHL589873 VRH589873 WBD589873 WKZ589873 WUV589873 E655409 IJ655409 SF655409 ACB655409 ALX655409 AVT655409 BFP655409 BPL655409 BZH655409 CJD655409 CSZ655409 DCV655409 DMR655409 DWN655409 EGJ655409 EQF655409 FAB655409 FJX655409 FTT655409 GDP655409 GNL655409 GXH655409 HHD655409 HQZ655409 IAV655409 IKR655409 IUN655409 JEJ655409 JOF655409 JYB655409 KHX655409 KRT655409 LBP655409 LLL655409 LVH655409 MFD655409 MOZ655409 MYV655409 NIR655409 NSN655409 OCJ655409 OMF655409 OWB655409 PFX655409 PPT655409 PZP655409 QJL655409 QTH655409 RDD655409 RMZ655409 RWV655409 SGR655409 SQN655409 TAJ655409 TKF655409 TUB655409 UDX655409 UNT655409 UXP655409 VHL655409 VRH655409 WBD655409 WKZ655409 WUV655409 E720945 IJ720945 SF720945 ACB720945 ALX720945 AVT720945 BFP720945 BPL720945 BZH720945 CJD720945 CSZ720945 DCV720945 DMR720945 DWN720945 EGJ720945 EQF720945 FAB720945 FJX720945 FTT720945 GDP720945 GNL720945 GXH720945 HHD720945 HQZ720945 IAV720945 IKR720945 IUN720945 JEJ720945 JOF720945 JYB720945 KHX720945 KRT720945 LBP720945 LLL720945 LVH720945 MFD720945 MOZ720945 MYV720945 NIR720945 NSN720945 OCJ720945 OMF720945 OWB720945 PFX720945 PPT720945 PZP720945 QJL720945 QTH720945 RDD720945 RMZ720945 RWV720945 SGR720945 SQN720945 TAJ720945 TKF720945 TUB720945 UDX720945 UNT720945 UXP720945 VHL720945 VRH720945 WBD720945 WKZ720945 WUV720945 E786481 IJ786481 SF786481 ACB786481 ALX786481 AVT786481 BFP786481 BPL786481 BZH786481 CJD786481 CSZ786481 DCV786481 DMR786481 DWN786481 EGJ786481 EQF786481 FAB786481 FJX786481 FTT786481 GDP786481 GNL786481 GXH786481 HHD786481 HQZ786481 IAV786481 IKR786481 IUN786481 JEJ786481 JOF786481 JYB786481 KHX786481 KRT786481 LBP786481 LLL786481 LVH786481 MFD786481 MOZ786481 MYV786481 NIR786481 NSN786481 OCJ786481 OMF786481 OWB786481 PFX786481 PPT786481 PZP786481 QJL786481 QTH786481 RDD786481 RMZ786481 RWV786481 SGR786481 SQN786481 TAJ786481 TKF786481 TUB786481 UDX786481 UNT786481 UXP786481 VHL786481 VRH786481 WBD786481 WKZ786481 WUV786481 E852017 IJ852017 SF852017 ACB852017 ALX852017 AVT852017 BFP852017 BPL852017 BZH852017 CJD852017 CSZ852017 DCV852017 DMR852017 DWN852017 EGJ852017 EQF852017 FAB852017 FJX852017 FTT852017 GDP852017 GNL852017 GXH852017 HHD852017 HQZ852017 IAV852017 IKR852017 IUN852017 JEJ852017 JOF852017 JYB852017 KHX852017 KRT852017 LBP852017 LLL852017 LVH852017 MFD852017 MOZ852017 MYV852017 NIR852017 NSN852017 OCJ852017 OMF852017 OWB852017 PFX852017 PPT852017 PZP852017 QJL852017 QTH852017 RDD852017 RMZ852017 RWV852017 SGR852017 SQN852017 TAJ852017 TKF852017 TUB852017 UDX852017 UNT852017 UXP852017 VHL852017 VRH852017 WBD852017 WKZ852017 WUV852017 E917553 IJ917553 SF917553 ACB917553 ALX917553 AVT917553 BFP917553 BPL917553 BZH917553 CJD917553 CSZ917553 DCV917553 DMR917553 DWN917553 EGJ917553 EQF917553 FAB917553 FJX917553 FTT917553 GDP917553 GNL917553 GXH917553 HHD917553 HQZ917553 IAV917553 IKR917553 IUN917553 JEJ917553 JOF917553 JYB917553 KHX917553 KRT917553 LBP917553 LLL917553 LVH917553 MFD917553 MOZ917553 MYV917553 NIR917553 NSN917553 OCJ917553 OMF917553 OWB917553 PFX917553 PPT917553 PZP917553 QJL917553 QTH917553 RDD917553 RMZ917553 RWV917553 SGR917553 SQN917553 TAJ917553 TKF917553 TUB917553 UDX917553 UNT917553 UXP917553 VHL917553 VRH917553 WBD917553 WKZ917553 WUV917553 E983089 IJ983089 SF983089 ACB983089 ALX983089 AVT983089 BFP983089 BPL983089 BZH983089 CJD983089 CSZ983089 DCV983089 DMR983089 DWN983089 EGJ983089 EQF983089 FAB983089 FJX983089 FTT983089 GDP983089 GNL983089 GXH983089 HHD983089 HQZ983089 IAV983089 IKR983089 IUN983089 JEJ983089 JOF983089 JYB983089 KHX983089 KRT983089 LBP983089 LLL983089 LVH983089 MFD983089 MOZ983089 MYV983089 NIR983089 NSN983089 OCJ983089 OMF983089 OWB983089 PFX983089 PPT983089 PZP983089 QJL983089 QTH983089 RDD983089 RMZ983089 RWV983089 SGR983089 SQN983089 TAJ983089 TKF983089 TUB983089 UDX983089 UNT983089 UXP983089 VHL983089 VRH983089 WBD983089 WKZ983089 WUV983089 E140 IJ140 SF140 ACB140 ALX140 AVT140 BFP140 BPL140 BZH140 CJD140 CSZ140 DCV140 DMR140 DWN140 EGJ140 EQF140 FAB140 FJX140 FTT140 GDP140 GNL140 GXH140 HHD140 HQZ140 IAV140 IKR140 IUN140 JEJ140 JOF140 JYB140 KHX140 KRT140 LBP140 LLL140 LVH140 MFD140 MOZ140 MYV140 NIR140 NSN140 OCJ140 OMF140 OWB140 PFX140 PPT140 PZP140 QJL140 QTH140 RDD140 RMZ140 RWV140 SGR140 SQN140 TAJ140 TKF140 TUB140 UDX140 UNT140 UXP140 VHL140 VRH140 WBD140 WKZ140 WUV140 E65549 IJ65549 SF65549 ACB65549 ALX65549 AVT65549 BFP65549 BPL65549 BZH65549 CJD65549 CSZ65549 DCV65549 DMR65549 DWN65549 EGJ65549 EQF65549 FAB65549 FJX65549 FTT65549 GDP65549 GNL65549 GXH65549 HHD65549 HQZ65549 IAV65549 IKR65549 IUN65549 JEJ65549 JOF65549 JYB65549 KHX65549 KRT65549 LBP65549 LLL65549 LVH65549 MFD65549 MOZ65549 MYV65549 NIR65549 NSN65549 OCJ65549 OMF65549 OWB65549 PFX65549 PPT65549 PZP65549 QJL65549 QTH65549 RDD65549 RMZ65549 RWV65549 SGR65549 SQN65549 TAJ65549 TKF65549 TUB65549 UDX65549 UNT65549 UXP65549 VHL65549 VRH65549 WBD65549 WKZ65549 WUV65549 E131085 IJ131085 SF131085 ACB131085 ALX131085 AVT131085 BFP131085 BPL131085 BZH131085 CJD131085 CSZ131085 DCV131085 DMR131085 DWN131085 EGJ131085 EQF131085 FAB131085 FJX131085 FTT131085 GDP131085 GNL131085 GXH131085 HHD131085 HQZ131085 IAV131085 IKR131085 IUN131085 JEJ131085 JOF131085 JYB131085 KHX131085 KRT131085 LBP131085 LLL131085 LVH131085 MFD131085 MOZ131085 MYV131085 NIR131085 NSN131085 OCJ131085 OMF131085 OWB131085 PFX131085 PPT131085 PZP131085 QJL131085 QTH131085 RDD131085 RMZ131085 RWV131085 SGR131085 SQN131085 TAJ131085 TKF131085 TUB131085 UDX131085 UNT131085 UXP131085 VHL131085 VRH131085 WBD131085 WKZ131085 WUV131085 E196621 IJ196621 SF196621 ACB196621 ALX196621 AVT196621 BFP196621 BPL196621 BZH196621 CJD196621 CSZ196621 DCV196621 DMR196621 DWN196621 EGJ196621 EQF196621 FAB196621 FJX196621 FTT196621 GDP196621 GNL196621 GXH196621 HHD196621 HQZ196621 IAV196621 IKR196621 IUN196621 JEJ196621 JOF196621 JYB196621 KHX196621 KRT196621 LBP196621 LLL196621 LVH196621 MFD196621 MOZ196621 MYV196621 NIR196621 NSN196621 OCJ196621 OMF196621 OWB196621 PFX196621 PPT196621 PZP196621 QJL196621 QTH196621 RDD196621 RMZ196621 RWV196621 SGR196621 SQN196621 TAJ196621 TKF196621 TUB196621 UDX196621 UNT196621 UXP196621 VHL196621 VRH196621 WBD196621 WKZ196621 WUV196621 E262157 IJ262157 SF262157 ACB262157 ALX262157 AVT262157 BFP262157 BPL262157 BZH262157 CJD262157 CSZ262157 DCV262157 DMR262157 DWN262157 EGJ262157 EQF262157 FAB262157 FJX262157 FTT262157 GDP262157 GNL262157 GXH262157 HHD262157 HQZ262157 IAV262157 IKR262157 IUN262157 JEJ262157 JOF262157 JYB262157 KHX262157 KRT262157 LBP262157 LLL262157 LVH262157 MFD262157 MOZ262157 MYV262157 NIR262157 NSN262157 OCJ262157 OMF262157 OWB262157 PFX262157 PPT262157 PZP262157 QJL262157 QTH262157 RDD262157 RMZ262157 RWV262157 SGR262157 SQN262157 TAJ262157 TKF262157 TUB262157 UDX262157 UNT262157 UXP262157 VHL262157 VRH262157 WBD262157 WKZ262157 WUV262157 E327693 IJ327693 SF327693 ACB327693 ALX327693 AVT327693 BFP327693 BPL327693 BZH327693 CJD327693 CSZ327693 DCV327693 DMR327693 DWN327693 EGJ327693 EQF327693 FAB327693 FJX327693 FTT327693 GDP327693 GNL327693 GXH327693 HHD327693 HQZ327693 IAV327693 IKR327693 IUN327693 JEJ327693 JOF327693 JYB327693 KHX327693 KRT327693 LBP327693 LLL327693 LVH327693 MFD327693 MOZ327693 MYV327693 NIR327693 NSN327693 OCJ327693 OMF327693 OWB327693 PFX327693 PPT327693 PZP327693 QJL327693 QTH327693 RDD327693 RMZ327693 RWV327693 SGR327693 SQN327693 TAJ327693 TKF327693 TUB327693 UDX327693 UNT327693 UXP327693 VHL327693 VRH327693 WBD327693 WKZ327693 WUV327693 E393229 IJ393229 SF393229 ACB393229 ALX393229 AVT393229 BFP393229 BPL393229 BZH393229 CJD393229 CSZ393229 DCV393229 DMR393229 DWN393229 EGJ393229 EQF393229 FAB393229 FJX393229 FTT393229 GDP393229 GNL393229 GXH393229 HHD393229 HQZ393229 IAV393229 IKR393229 IUN393229 JEJ393229 JOF393229 JYB393229 KHX393229 KRT393229 LBP393229 LLL393229 LVH393229 MFD393229 MOZ393229 MYV393229 NIR393229 NSN393229 OCJ393229 OMF393229 OWB393229 PFX393229 PPT393229 PZP393229 QJL393229 QTH393229 RDD393229 RMZ393229 RWV393229 SGR393229 SQN393229 TAJ393229 TKF393229 TUB393229 UDX393229 UNT393229 UXP393229 VHL393229 VRH393229 WBD393229 WKZ393229 WUV393229 E458765 IJ458765 SF458765 ACB458765 ALX458765 AVT458765 BFP458765 BPL458765 BZH458765 CJD458765 CSZ458765 DCV458765 DMR458765 DWN458765 EGJ458765 EQF458765 FAB458765 FJX458765 FTT458765 GDP458765 GNL458765 GXH458765 HHD458765 HQZ458765 IAV458765 IKR458765 IUN458765 JEJ458765 JOF458765 JYB458765 KHX458765 KRT458765 LBP458765 LLL458765 LVH458765 MFD458765 MOZ458765 MYV458765 NIR458765 NSN458765 OCJ458765 OMF458765 OWB458765 PFX458765 PPT458765 PZP458765 QJL458765 QTH458765 RDD458765 RMZ458765 RWV458765 SGR458765 SQN458765 TAJ458765 TKF458765 TUB458765 UDX458765 UNT458765 UXP458765 VHL458765 VRH458765 WBD458765 WKZ458765 WUV458765 E524301 IJ524301 SF524301 ACB524301 ALX524301 AVT524301 BFP524301 BPL524301 BZH524301 CJD524301 CSZ524301 DCV524301 DMR524301 DWN524301 EGJ524301 EQF524301 FAB524301 FJX524301 FTT524301 GDP524301 GNL524301 GXH524301 HHD524301 HQZ524301 IAV524301 IKR524301 IUN524301 JEJ524301 JOF524301 JYB524301 KHX524301 KRT524301 LBP524301 LLL524301 LVH524301 MFD524301 MOZ524301 MYV524301 NIR524301 NSN524301 OCJ524301 OMF524301 OWB524301 PFX524301 PPT524301 PZP524301 QJL524301 QTH524301 RDD524301 RMZ524301 RWV524301 SGR524301 SQN524301 TAJ524301 TKF524301 TUB524301 UDX524301 UNT524301 UXP524301 VHL524301 VRH524301 WBD524301 WKZ524301 WUV524301 E589837 IJ589837 SF589837 ACB589837 ALX589837 AVT589837 BFP589837 BPL589837 BZH589837 CJD589837 CSZ589837 DCV589837 DMR589837 DWN589837 EGJ589837 EQF589837 FAB589837 FJX589837 FTT589837 GDP589837 GNL589837 GXH589837 HHD589837 HQZ589837 IAV589837 IKR589837 IUN589837 JEJ589837 JOF589837 JYB589837 KHX589837 KRT589837 LBP589837 LLL589837 LVH589837 MFD589837 MOZ589837 MYV589837 NIR589837 NSN589837 OCJ589837 OMF589837 OWB589837 PFX589837 PPT589837 PZP589837 QJL589837 QTH589837 RDD589837 RMZ589837 RWV589837 SGR589837 SQN589837 TAJ589837 TKF589837 TUB589837 UDX589837 UNT589837 UXP589837 VHL589837 VRH589837 WBD589837 WKZ589837 WUV589837 E655373 IJ655373 SF655373 ACB655373 ALX655373 AVT655373 BFP655373 BPL655373 BZH655373 CJD655373 CSZ655373 DCV655373 DMR655373 DWN655373 EGJ655373 EQF655373 FAB655373 FJX655373 FTT655373 GDP655373 GNL655373 GXH655373 HHD655373 HQZ655373 IAV655373 IKR655373 IUN655373 JEJ655373 JOF655373 JYB655373 KHX655373 KRT655373 LBP655373 LLL655373 LVH655373 MFD655373 MOZ655373 MYV655373 NIR655373 NSN655373 OCJ655373 OMF655373 OWB655373 PFX655373 PPT655373 PZP655373 QJL655373 QTH655373 RDD655373 RMZ655373 RWV655373 SGR655373 SQN655373 TAJ655373 TKF655373 TUB655373 UDX655373 UNT655373 UXP655373 VHL655373 VRH655373 WBD655373 WKZ655373 WUV655373 E720909 IJ720909 SF720909 ACB720909 ALX720909 AVT720909 BFP720909 BPL720909 BZH720909 CJD720909 CSZ720909 DCV720909 DMR720909 DWN720909 EGJ720909 EQF720909 FAB720909 FJX720909 FTT720909 GDP720909 GNL720909 GXH720909 HHD720909 HQZ720909 IAV720909 IKR720909 IUN720909 JEJ720909 JOF720909 JYB720909 KHX720909 KRT720909 LBP720909 LLL720909 LVH720909 MFD720909 MOZ720909 MYV720909 NIR720909 NSN720909 OCJ720909 OMF720909 OWB720909 PFX720909 PPT720909 PZP720909 QJL720909 QTH720909 RDD720909 RMZ720909 RWV720909 SGR720909 SQN720909 TAJ720909 TKF720909 TUB720909 UDX720909 UNT720909 UXP720909 VHL720909 VRH720909 WBD720909 WKZ720909 WUV720909 E786445 IJ786445 SF786445 ACB786445 ALX786445 AVT786445 BFP786445 BPL786445 BZH786445 CJD786445 CSZ786445 DCV786445 DMR786445 DWN786445 EGJ786445 EQF786445 FAB786445 FJX786445 FTT786445 GDP786445 GNL786445 GXH786445 HHD786445 HQZ786445 IAV786445 IKR786445 IUN786445 JEJ786445 JOF786445 JYB786445 KHX786445 KRT786445 LBP786445 LLL786445 LVH786445 MFD786445 MOZ786445 MYV786445 NIR786445 NSN786445 OCJ786445 OMF786445 OWB786445 PFX786445 PPT786445 PZP786445 QJL786445 QTH786445 RDD786445 RMZ786445 RWV786445 SGR786445 SQN786445 TAJ786445 TKF786445 TUB786445 UDX786445 UNT786445 UXP786445 VHL786445 VRH786445 WBD786445 WKZ786445 WUV786445 E851981 IJ851981 SF851981 ACB851981 ALX851981 AVT851981 BFP851981 BPL851981 BZH851981 CJD851981 CSZ851981 DCV851981 DMR851981 DWN851981 EGJ851981 EQF851981 FAB851981 FJX851981 FTT851981 GDP851981 GNL851981 GXH851981 HHD851981 HQZ851981 IAV851981 IKR851981 IUN851981 JEJ851981 JOF851981 JYB851981 KHX851981 KRT851981 LBP851981 LLL851981 LVH851981 MFD851981 MOZ851981 MYV851981 NIR851981 NSN851981 OCJ851981 OMF851981 OWB851981 PFX851981 PPT851981 PZP851981 QJL851981 QTH851981 RDD851981 RMZ851981 RWV851981 SGR851981 SQN851981 TAJ851981 TKF851981 TUB851981 UDX851981 UNT851981 UXP851981 VHL851981 VRH851981 WBD851981 WKZ851981 WUV851981 E917517 IJ917517 SF917517 ACB917517 ALX917517 AVT917517 BFP917517 BPL917517 BZH917517 CJD917517 CSZ917517 DCV917517 DMR917517 DWN917517 EGJ917517 EQF917517 FAB917517 FJX917517 FTT917517 GDP917517 GNL917517 GXH917517 HHD917517 HQZ917517 IAV917517 IKR917517 IUN917517 JEJ917517 JOF917517 JYB917517 KHX917517 KRT917517 LBP917517 LLL917517 LVH917517 MFD917517 MOZ917517 MYV917517 NIR917517 NSN917517 OCJ917517 OMF917517 OWB917517 PFX917517 PPT917517 PZP917517 QJL917517 QTH917517 RDD917517 RMZ917517 RWV917517 SGR917517 SQN917517 TAJ917517 TKF917517 TUB917517 UDX917517 UNT917517 UXP917517 VHL917517 VRH917517 WBD917517 WKZ917517 WUV917517 E983053 IJ983053 SF983053 ACB983053 ALX983053 AVT983053 BFP983053 BPL983053 BZH983053 CJD983053 CSZ983053 DCV983053 DMR983053 DWN983053 EGJ983053 EQF983053 FAB983053 FJX983053 FTT983053 GDP983053 GNL983053 GXH983053 HHD983053 HQZ983053 IAV983053 IKR983053 IUN983053 JEJ983053 JOF983053 JYB983053 KHX983053 KRT983053 LBP983053 LLL983053 LVH983053 MFD983053 MOZ983053 MYV983053 NIR983053 NSN983053 OCJ983053 OMF983053 OWB983053 PFX983053 PPT983053 PZP983053 QJL983053 QTH983053 RDD983053 RMZ983053 RWV983053 SGR983053 SQN983053 TAJ983053 TKF983053 TUB983053 UDX983053 UNT983053 UXP983053 VHL983053 VRH983053 WBD983053 WKZ983053 WUV983053 E127:E128 IJ127:IJ128 SF127:SF128 ACB127:ACB128 ALX127:ALX128 AVT127:AVT128 BFP127:BFP128 BPL127:BPL128 BZH127:BZH128 CJD127:CJD128 CSZ127:CSZ128 DCV127:DCV128 DMR127:DMR128 DWN127:DWN128 EGJ127:EGJ128 EQF127:EQF128 FAB127:FAB128 FJX127:FJX128 FTT127:FTT128 GDP127:GDP128 GNL127:GNL128 GXH127:GXH128 HHD127:HHD128 HQZ127:HQZ128 IAV127:IAV128 IKR127:IKR128 IUN127:IUN128 JEJ127:JEJ128 JOF127:JOF128 JYB127:JYB128 KHX127:KHX128 KRT127:KRT128 LBP127:LBP128 LLL127:LLL128 LVH127:LVH128 MFD127:MFD128 MOZ127:MOZ128 MYV127:MYV128 NIR127:NIR128 NSN127:NSN128 OCJ127:OCJ128 OMF127:OMF128 OWB127:OWB128 PFX127:PFX128 PPT127:PPT128 PZP127:PZP128 QJL127:QJL128 QTH127:QTH128 RDD127:RDD128 RMZ127:RMZ128 RWV127:RWV128 SGR127:SGR128 SQN127:SQN128 TAJ127:TAJ128 TKF127:TKF128 TUB127:TUB128 UDX127:UDX128 UNT127:UNT128 UXP127:UXP128 VHL127:VHL128 VRH127:VRH128 WBD127:WBD128 WKZ127:WKZ128 WUV127:WUV128 E65536 IJ65536 SF65536 ACB65536 ALX65536 AVT65536 BFP65536 BPL65536 BZH65536 CJD65536 CSZ65536 DCV65536 DMR65536 DWN65536 EGJ65536 EQF65536 FAB65536 FJX65536 FTT65536 GDP65536 GNL65536 GXH65536 HHD65536 HQZ65536 IAV65536 IKR65536 IUN65536 JEJ65536 JOF65536 JYB65536 KHX65536 KRT65536 LBP65536 LLL65536 LVH65536 MFD65536 MOZ65536 MYV65536 NIR65536 NSN65536 OCJ65536 OMF65536 OWB65536 PFX65536 PPT65536 PZP65536 QJL65536 QTH65536 RDD65536 RMZ65536 RWV65536 SGR65536 SQN65536 TAJ65536 TKF65536 TUB65536 UDX65536 UNT65536 UXP65536 VHL65536 VRH65536 WBD65536 WKZ65536 WUV65536 E131072 IJ131072 SF131072 ACB131072 ALX131072 AVT131072 BFP131072 BPL131072 BZH131072 CJD131072 CSZ131072 DCV131072 DMR131072 DWN131072 EGJ131072 EQF131072 FAB131072 FJX131072 FTT131072 GDP131072 GNL131072 GXH131072 HHD131072 HQZ131072 IAV131072 IKR131072 IUN131072 JEJ131072 JOF131072 JYB131072 KHX131072 KRT131072 LBP131072 LLL131072 LVH131072 MFD131072 MOZ131072 MYV131072 NIR131072 NSN131072 OCJ131072 OMF131072 OWB131072 PFX131072 PPT131072 PZP131072 QJL131072 QTH131072 RDD131072 RMZ131072 RWV131072 SGR131072 SQN131072 TAJ131072 TKF131072 TUB131072 UDX131072 UNT131072 UXP131072 VHL131072 VRH131072 WBD131072 WKZ131072 WUV131072 E196608 IJ196608 SF196608 ACB196608 ALX196608 AVT196608 BFP196608 BPL196608 BZH196608 CJD196608 CSZ196608 DCV196608 DMR196608 DWN196608 EGJ196608 EQF196608 FAB196608 FJX196608 FTT196608 GDP196608 GNL196608 GXH196608 HHD196608 HQZ196608 IAV196608 IKR196608 IUN196608 JEJ196608 JOF196608 JYB196608 KHX196608 KRT196608 LBP196608 LLL196608 LVH196608 MFD196608 MOZ196608 MYV196608 NIR196608 NSN196608 OCJ196608 OMF196608 OWB196608 PFX196608 PPT196608 PZP196608 QJL196608 QTH196608 RDD196608 RMZ196608 RWV196608 SGR196608 SQN196608 TAJ196608 TKF196608 TUB196608 UDX196608 UNT196608 UXP196608 VHL196608 VRH196608 WBD196608 WKZ196608 WUV196608 E262144 IJ262144 SF262144 ACB262144 ALX262144 AVT262144 BFP262144 BPL262144 BZH262144 CJD262144 CSZ262144 DCV262144 DMR262144 DWN262144 EGJ262144 EQF262144 FAB262144 FJX262144 FTT262144 GDP262144 GNL262144 GXH262144 HHD262144 HQZ262144 IAV262144 IKR262144 IUN262144 JEJ262144 JOF262144 JYB262144 KHX262144 KRT262144 LBP262144 LLL262144 LVH262144 MFD262144 MOZ262144 MYV262144 NIR262144 NSN262144 OCJ262144 OMF262144 OWB262144 PFX262144 PPT262144 PZP262144 QJL262144 QTH262144 RDD262144 RMZ262144 RWV262144 SGR262144 SQN262144 TAJ262144 TKF262144 TUB262144 UDX262144 UNT262144 UXP262144 VHL262144 VRH262144 WBD262144 WKZ262144 WUV262144 E327680 IJ327680 SF327680 ACB327680 ALX327680 AVT327680 BFP327680 BPL327680 BZH327680 CJD327680 CSZ327680 DCV327680 DMR327680 DWN327680 EGJ327680 EQF327680 FAB327680 FJX327680 FTT327680 GDP327680 GNL327680 GXH327680 HHD327680 HQZ327680 IAV327680 IKR327680 IUN327680 JEJ327680 JOF327680 JYB327680 KHX327680 KRT327680 LBP327680 LLL327680 LVH327680 MFD327680 MOZ327680 MYV327680 NIR327680 NSN327680 OCJ327680 OMF327680 OWB327680 PFX327680 PPT327680 PZP327680 QJL327680 QTH327680 RDD327680 RMZ327680 RWV327680 SGR327680 SQN327680 TAJ327680 TKF327680 TUB327680 UDX327680 UNT327680 UXP327680 VHL327680 VRH327680 WBD327680 WKZ327680 WUV327680 E393216 IJ393216 SF393216 ACB393216 ALX393216 AVT393216 BFP393216 BPL393216 BZH393216 CJD393216 CSZ393216 DCV393216 DMR393216 DWN393216 EGJ393216 EQF393216 FAB393216 FJX393216 FTT393216 GDP393216 GNL393216 GXH393216 HHD393216 HQZ393216 IAV393216 IKR393216 IUN393216 JEJ393216 JOF393216 JYB393216 KHX393216 KRT393216 LBP393216 LLL393216 LVH393216 MFD393216 MOZ393216 MYV393216 NIR393216 NSN393216 OCJ393216 OMF393216 OWB393216 PFX393216 PPT393216 PZP393216 QJL393216 QTH393216 RDD393216 RMZ393216 RWV393216 SGR393216 SQN393216 TAJ393216 TKF393216 TUB393216 UDX393216 UNT393216 UXP393216 VHL393216 VRH393216 WBD393216 WKZ393216 WUV393216 E458752 IJ458752 SF458752 ACB458752 ALX458752 AVT458752 BFP458752 BPL458752 BZH458752 CJD458752 CSZ458752 DCV458752 DMR458752 DWN458752 EGJ458752 EQF458752 FAB458752 FJX458752 FTT458752 GDP458752 GNL458752 GXH458752 HHD458752 HQZ458752 IAV458752 IKR458752 IUN458752 JEJ458752 JOF458752 JYB458752 KHX458752 KRT458752 LBP458752 LLL458752 LVH458752 MFD458752 MOZ458752 MYV458752 NIR458752 NSN458752 OCJ458752 OMF458752 OWB458752 PFX458752 PPT458752 PZP458752 QJL458752 QTH458752 RDD458752 RMZ458752 RWV458752 SGR458752 SQN458752 TAJ458752 TKF458752 TUB458752 UDX458752 UNT458752 UXP458752 VHL458752 VRH458752 WBD458752 WKZ458752 WUV458752 E524288 IJ524288 SF524288 ACB524288 ALX524288 AVT524288 BFP524288 BPL524288 BZH524288 CJD524288 CSZ524288 DCV524288 DMR524288 DWN524288 EGJ524288 EQF524288 FAB524288 FJX524288 FTT524288 GDP524288 GNL524288 GXH524288 HHD524288 HQZ524288 IAV524288 IKR524288 IUN524288 JEJ524288 JOF524288 JYB524288 KHX524288 KRT524288 LBP524288 LLL524288 LVH524288 MFD524288 MOZ524288 MYV524288 NIR524288 NSN524288 OCJ524288 OMF524288 OWB524288 PFX524288 PPT524288 PZP524288 QJL524288 QTH524288 RDD524288 RMZ524288 RWV524288 SGR524288 SQN524288 TAJ524288 TKF524288 TUB524288 UDX524288 UNT524288 UXP524288 VHL524288 VRH524288 WBD524288 WKZ524288 WUV524288 E589824 IJ589824 SF589824 ACB589824 ALX589824 AVT589824 BFP589824 BPL589824 BZH589824 CJD589824 CSZ589824 DCV589824 DMR589824 DWN589824 EGJ589824 EQF589824 FAB589824 FJX589824 FTT589824 GDP589824 GNL589824 GXH589824 HHD589824 HQZ589824 IAV589824 IKR589824 IUN589824 JEJ589824 JOF589824 JYB589824 KHX589824 KRT589824 LBP589824 LLL589824 LVH589824 MFD589824 MOZ589824 MYV589824 NIR589824 NSN589824 OCJ589824 OMF589824 OWB589824 PFX589824 PPT589824 PZP589824 QJL589824 QTH589824 RDD589824 RMZ589824 RWV589824 SGR589824 SQN589824 TAJ589824 TKF589824 TUB589824 UDX589824 UNT589824 UXP589824 VHL589824 VRH589824 WBD589824 WKZ589824 WUV589824 E655360 IJ655360 SF655360 ACB655360 ALX655360 AVT655360 BFP655360 BPL655360 BZH655360 CJD655360 CSZ655360 DCV655360 DMR655360 DWN655360 EGJ655360 EQF655360 FAB655360 FJX655360 FTT655360 GDP655360 GNL655360 GXH655360 HHD655360 HQZ655360 IAV655360 IKR655360 IUN655360 JEJ655360 JOF655360 JYB655360 KHX655360 KRT655360 LBP655360 LLL655360 LVH655360 MFD655360 MOZ655360 MYV655360 NIR655360 NSN655360 OCJ655360 OMF655360 OWB655360 PFX655360 PPT655360 PZP655360 QJL655360 QTH655360 RDD655360 RMZ655360 RWV655360 SGR655360 SQN655360 TAJ655360 TKF655360 TUB655360 UDX655360 UNT655360 UXP655360 VHL655360 VRH655360 WBD655360 WKZ655360 WUV655360 E720896 IJ720896 SF720896 ACB720896 ALX720896 AVT720896 BFP720896 BPL720896 BZH720896 CJD720896 CSZ720896 DCV720896 DMR720896 DWN720896 EGJ720896 EQF720896 FAB720896 FJX720896 FTT720896 GDP720896 GNL720896 GXH720896 HHD720896 HQZ720896 IAV720896 IKR720896 IUN720896 JEJ720896 JOF720896 JYB720896 KHX720896 KRT720896 LBP720896 LLL720896 LVH720896 MFD720896 MOZ720896 MYV720896 NIR720896 NSN720896 OCJ720896 OMF720896 OWB720896 PFX720896 PPT720896 PZP720896 QJL720896 QTH720896 RDD720896 RMZ720896 RWV720896 SGR720896 SQN720896 TAJ720896 TKF720896 TUB720896 UDX720896 UNT720896 UXP720896 VHL720896 VRH720896 WBD720896 WKZ720896 WUV720896 E786432 IJ786432 SF786432 ACB786432 ALX786432 AVT786432 BFP786432 BPL786432 BZH786432 CJD786432 CSZ786432 DCV786432 DMR786432 DWN786432 EGJ786432 EQF786432 FAB786432 FJX786432 FTT786432 GDP786432 GNL786432 GXH786432 HHD786432 HQZ786432 IAV786432 IKR786432 IUN786432 JEJ786432 JOF786432 JYB786432 KHX786432 KRT786432 LBP786432 LLL786432 LVH786432 MFD786432 MOZ786432 MYV786432 NIR786432 NSN786432 OCJ786432 OMF786432 OWB786432 PFX786432 PPT786432 PZP786432 QJL786432 QTH786432 RDD786432 RMZ786432 RWV786432 SGR786432 SQN786432 TAJ786432 TKF786432 TUB786432 UDX786432 UNT786432 UXP786432 VHL786432 VRH786432 WBD786432 WKZ786432 WUV786432 E851968 IJ851968 SF851968 ACB851968 ALX851968 AVT851968 BFP851968 BPL851968 BZH851968 CJD851968 CSZ851968 DCV851968 DMR851968 DWN851968 EGJ851968 EQF851968 FAB851968 FJX851968 FTT851968 GDP851968 GNL851968 GXH851968 HHD851968 HQZ851968 IAV851968 IKR851968 IUN851968 JEJ851968 JOF851968 JYB851968 KHX851968 KRT851968 LBP851968 LLL851968 LVH851968 MFD851968 MOZ851968 MYV851968 NIR851968 NSN851968 OCJ851968 OMF851968 OWB851968 PFX851968 PPT851968 PZP851968 QJL851968 QTH851968 RDD851968 RMZ851968 RWV851968 SGR851968 SQN851968 TAJ851968 TKF851968 TUB851968 UDX851968 UNT851968 UXP851968 VHL851968 VRH851968 WBD851968 WKZ851968 WUV851968 E917504 IJ917504 SF917504 ACB917504 ALX917504 AVT917504 BFP917504 BPL917504 BZH917504 CJD917504 CSZ917504 DCV917504 DMR917504 DWN917504 EGJ917504 EQF917504 FAB917504 FJX917504 FTT917504 GDP917504 GNL917504 GXH917504 HHD917504 HQZ917504 IAV917504 IKR917504 IUN917504 JEJ917504 JOF917504 JYB917504 KHX917504 KRT917504 LBP917504 LLL917504 LVH917504 MFD917504 MOZ917504 MYV917504 NIR917504 NSN917504 OCJ917504 OMF917504 OWB917504 PFX917504 PPT917504 PZP917504 QJL917504 QTH917504 RDD917504 RMZ917504 RWV917504 SGR917504 SQN917504 TAJ917504 TKF917504 TUB917504 UDX917504 UNT917504 UXP917504 VHL917504 VRH917504 WBD917504 WKZ917504 WUV917504 E983040 IJ983040 SF983040 ACB983040 ALX983040 AVT983040 BFP983040 BPL983040 BZH983040 CJD983040 CSZ983040 DCV983040 DMR983040 DWN983040 EGJ983040 EQF983040 FAB983040 FJX983040 FTT983040 GDP983040 GNL983040 GXH983040 HHD983040 HQZ983040 IAV983040 IKR983040 IUN983040 JEJ983040 JOF983040 JYB983040 KHX983040 KRT983040 LBP983040 LLL983040 LVH983040 MFD983040 MOZ983040 MYV983040 NIR983040 NSN983040 OCJ983040 OMF983040 OWB983040 PFX983040 PPT983040 PZP983040 QJL983040 QTH983040 RDD983040 RMZ983040 RWV983040 SGR983040 SQN983040 TAJ983040 TKF983040 TUB983040 UDX983040 UNT983040 UXP983040 VHL983040 VRH983040 WBD983040 WKZ983040 WUV983040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G65418:G65419 IL65418:IL65419 SH65418:SH65419 ACD65418:ACD65419 ALZ65418:ALZ65419 AVV65418:AVV65419 BFR65418:BFR65419 BPN65418:BPN65419 BZJ65418:BZJ65419 CJF65418:CJF65419 CTB65418:CTB65419 DCX65418:DCX65419 DMT65418:DMT65419 DWP65418:DWP65419 EGL65418:EGL65419 EQH65418:EQH65419 FAD65418:FAD65419 FJZ65418:FJZ65419 FTV65418:FTV65419 GDR65418:GDR65419 GNN65418:GNN65419 GXJ65418:GXJ65419 HHF65418:HHF65419 HRB65418:HRB65419 IAX65418:IAX65419 IKT65418:IKT65419 IUP65418:IUP65419 JEL65418:JEL65419 JOH65418:JOH65419 JYD65418:JYD65419 KHZ65418:KHZ65419 KRV65418:KRV65419 LBR65418:LBR65419 LLN65418:LLN65419 LVJ65418:LVJ65419 MFF65418:MFF65419 MPB65418:MPB65419 MYX65418:MYX65419 NIT65418:NIT65419 NSP65418:NSP65419 OCL65418:OCL65419 OMH65418:OMH65419 OWD65418:OWD65419 PFZ65418:PFZ65419 PPV65418:PPV65419 PZR65418:PZR65419 QJN65418:QJN65419 QTJ65418:QTJ65419 RDF65418:RDF65419 RNB65418:RNB65419 RWX65418:RWX65419 SGT65418:SGT65419 SQP65418:SQP65419 TAL65418:TAL65419 TKH65418:TKH65419 TUD65418:TUD65419 UDZ65418:UDZ65419 UNV65418:UNV65419 UXR65418:UXR65419 VHN65418:VHN65419 VRJ65418:VRJ65419 WBF65418:WBF65419 WLB65418:WLB65419 WUX65418:WUX65419 G130954:G130955 IL130954:IL130955 SH130954:SH130955 ACD130954:ACD130955 ALZ130954:ALZ130955 AVV130954:AVV130955 BFR130954:BFR130955 BPN130954:BPN130955 BZJ130954:BZJ130955 CJF130954:CJF130955 CTB130954:CTB130955 DCX130954:DCX130955 DMT130954:DMT130955 DWP130954:DWP130955 EGL130954:EGL130955 EQH130954:EQH130955 FAD130954:FAD130955 FJZ130954:FJZ130955 FTV130954:FTV130955 GDR130954:GDR130955 GNN130954:GNN130955 GXJ130954:GXJ130955 HHF130954:HHF130955 HRB130954:HRB130955 IAX130954:IAX130955 IKT130954:IKT130955 IUP130954:IUP130955 JEL130954:JEL130955 JOH130954:JOH130955 JYD130954:JYD130955 KHZ130954:KHZ130955 KRV130954:KRV130955 LBR130954:LBR130955 LLN130954:LLN130955 LVJ130954:LVJ130955 MFF130954:MFF130955 MPB130954:MPB130955 MYX130954:MYX130955 NIT130954:NIT130955 NSP130954:NSP130955 OCL130954:OCL130955 OMH130954:OMH130955 OWD130954:OWD130955 PFZ130954:PFZ130955 PPV130954:PPV130955 PZR130954:PZR130955 QJN130954:QJN130955 QTJ130954:QTJ130955 RDF130954:RDF130955 RNB130954:RNB130955 RWX130954:RWX130955 SGT130954:SGT130955 SQP130954:SQP130955 TAL130954:TAL130955 TKH130954:TKH130955 TUD130954:TUD130955 UDZ130954:UDZ130955 UNV130954:UNV130955 UXR130954:UXR130955 VHN130954:VHN130955 VRJ130954:VRJ130955 WBF130954:WBF130955 WLB130954:WLB130955 WUX130954:WUX130955 G196490:G196491 IL196490:IL196491 SH196490:SH196491 ACD196490:ACD196491 ALZ196490:ALZ196491 AVV196490:AVV196491 BFR196490:BFR196491 BPN196490:BPN196491 BZJ196490:BZJ196491 CJF196490:CJF196491 CTB196490:CTB196491 DCX196490:DCX196491 DMT196490:DMT196491 DWP196490:DWP196491 EGL196490:EGL196491 EQH196490:EQH196491 FAD196490:FAD196491 FJZ196490:FJZ196491 FTV196490:FTV196491 GDR196490:GDR196491 GNN196490:GNN196491 GXJ196490:GXJ196491 HHF196490:HHF196491 HRB196490:HRB196491 IAX196490:IAX196491 IKT196490:IKT196491 IUP196490:IUP196491 JEL196490:JEL196491 JOH196490:JOH196491 JYD196490:JYD196491 KHZ196490:KHZ196491 KRV196490:KRV196491 LBR196490:LBR196491 LLN196490:LLN196491 LVJ196490:LVJ196491 MFF196490:MFF196491 MPB196490:MPB196491 MYX196490:MYX196491 NIT196490:NIT196491 NSP196490:NSP196491 OCL196490:OCL196491 OMH196490:OMH196491 OWD196490:OWD196491 PFZ196490:PFZ196491 PPV196490:PPV196491 PZR196490:PZR196491 QJN196490:QJN196491 QTJ196490:QTJ196491 RDF196490:RDF196491 RNB196490:RNB196491 RWX196490:RWX196491 SGT196490:SGT196491 SQP196490:SQP196491 TAL196490:TAL196491 TKH196490:TKH196491 TUD196490:TUD196491 UDZ196490:UDZ196491 UNV196490:UNV196491 UXR196490:UXR196491 VHN196490:VHN196491 VRJ196490:VRJ196491 WBF196490:WBF196491 WLB196490:WLB196491 WUX196490:WUX196491 G262026:G262027 IL262026:IL262027 SH262026:SH262027 ACD262026:ACD262027 ALZ262026:ALZ262027 AVV262026:AVV262027 BFR262026:BFR262027 BPN262026:BPN262027 BZJ262026:BZJ262027 CJF262026:CJF262027 CTB262026:CTB262027 DCX262026:DCX262027 DMT262026:DMT262027 DWP262026:DWP262027 EGL262026:EGL262027 EQH262026:EQH262027 FAD262026:FAD262027 FJZ262026:FJZ262027 FTV262026:FTV262027 GDR262026:GDR262027 GNN262026:GNN262027 GXJ262026:GXJ262027 HHF262026:HHF262027 HRB262026:HRB262027 IAX262026:IAX262027 IKT262026:IKT262027 IUP262026:IUP262027 JEL262026:JEL262027 JOH262026:JOH262027 JYD262026:JYD262027 KHZ262026:KHZ262027 KRV262026:KRV262027 LBR262026:LBR262027 LLN262026:LLN262027 LVJ262026:LVJ262027 MFF262026:MFF262027 MPB262026:MPB262027 MYX262026:MYX262027 NIT262026:NIT262027 NSP262026:NSP262027 OCL262026:OCL262027 OMH262026:OMH262027 OWD262026:OWD262027 PFZ262026:PFZ262027 PPV262026:PPV262027 PZR262026:PZR262027 QJN262026:QJN262027 QTJ262026:QTJ262027 RDF262026:RDF262027 RNB262026:RNB262027 RWX262026:RWX262027 SGT262026:SGT262027 SQP262026:SQP262027 TAL262026:TAL262027 TKH262026:TKH262027 TUD262026:TUD262027 UDZ262026:UDZ262027 UNV262026:UNV262027 UXR262026:UXR262027 VHN262026:VHN262027 VRJ262026:VRJ262027 WBF262026:WBF262027 WLB262026:WLB262027 WUX262026:WUX262027 G327562:G327563 IL327562:IL327563 SH327562:SH327563 ACD327562:ACD327563 ALZ327562:ALZ327563 AVV327562:AVV327563 BFR327562:BFR327563 BPN327562:BPN327563 BZJ327562:BZJ327563 CJF327562:CJF327563 CTB327562:CTB327563 DCX327562:DCX327563 DMT327562:DMT327563 DWP327562:DWP327563 EGL327562:EGL327563 EQH327562:EQH327563 FAD327562:FAD327563 FJZ327562:FJZ327563 FTV327562:FTV327563 GDR327562:GDR327563 GNN327562:GNN327563 GXJ327562:GXJ327563 HHF327562:HHF327563 HRB327562:HRB327563 IAX327562:IAX327563 IKT327562:IKT327563 IUP327562:IUP327563 JEL327562:JEL327563 JOH327562:JOH327563 JYD327562:JYD327563 KHZ327562:KHZ327563 KRV327562:KRV327563 LBR327562:LBR327563 LLN327562:LLN327563 LVJ327562:LVJ327563 MFF327562:MFF327563 MPB327562:MPB327563 MYX327562:MYX327563 NIT327562:NIT327563 NSP327562:NSP327563 OCL327562:OCL327563 OMH327562:OMH327563 OWD327562:OWD327563 PFZ327562:PFZ327563 PPV327562:PPV327563 PZR327562:PZR327563 QJN327562:QJN327563 QTJ327562:QTJ327563 RDF327562:RDF327563 RNB327562:RNB327563 RWX327562:RWX327563 SGT327562:SGT327563 SQP327562:SQP327563 TAL327562:TAL327563 TKH327562:TKH327563 TUD327562:TUD327563 UDZ327562:UDZ327563 UNV327562:UNV327563 UXR327562:UXR327563 VHN327562:VHN327563 VRJ327562:VRJ327563 WBF327562:WBF327563 WLB327562:WLB327563 WUX327562:WUX327563 G393098:G393099 IL393098:IL393099 SH393098:SH393099 ACD393098:ACD393099 ALZ393098:ALZ393099 AVV393098:AVV393099 BFR393098:BFR393099 BPN393098:BPN393099 BZJ393098:BZJ393099 CJF393098:CJF393099 CTB393098:CTB393099 DCX393098:DCX393099 DMT393098:DMT393099 DWP393098:DWP393099 EGL393098:EGL393099 EQH393098:EQH393099 FAD393098:FAD393099 FJZ393098:FJZ393099 FTV393098:FTV393099 GDR393098:GDR393099 GNN393098:GNN393099 GXJ393098:GXJ393099 HHF393098:HHF393099 HRB393098:HRB393099 IAX393098:IAX393099 IKT393098:IKT393099 IUP393098:IUP393099 JEL393098:JEL393099 JOH393098:JOH393099 JYD393098:JYD393099 KHZ393098:KHZ393099 KRV393098:KRV393099 LBR393098:LBR393099 LLN393098:LLN393099 LVJ393098:LVJ393099 MFF393098:MFF393099 MPB393098:MPB393099 MYX393098:MYX393099 NIT393098:NIT393099 NSP393098:NSP393099 OCL393098:OCL393099 OMH393098:OMH393099 OWD393098:OWD393099 PFZ393098:PFZ393099 PPV393098:PPV393099 PZR393098:PZR393099 QJN393098:QJN393099 QTJ393098:QTJ393099 RDF393098:RDF393099 RNB393098:RNB393099 RWX393098:RWX393099 SGT393098:SGT393099 SQP393098:SQP393099 TAL393098:TAL393099 TKH393098:TKH393099 TUD393098:TUD393099 UDZ393098:UDZ393099 UNV393098:UNV393099 UXR393098:UXR393099 VHN393098:VHN393099 VRJ393098:VRJ393099 WBF393098:WBF393099 WLB393098:WLB393099 WUX393098:WUX393099 G458634:G458635 IL458634:IL458635 SH458634:SH458635 ACD458634:ACD458635 ALZ458634:ALZ458635 AVV458634:AVV458635 BFR458634:BFR458635 BPN458634:BPN458635 BZJ458634:BZJ458635 CJF458634:CJF458635 CTB458634:CTB458635 DCX458634:DCX458635 DMT458634:DMT458635 DWP458634:DWP458635 EGL458634:EGL458635 EQH458634:EQH458635 FAD458634:FAD458635 FJZ458634:FJZ458635 FTV458634:FTV458635 GDR458634:GDR458635 GNN458634:GNN458635 GXJ458634:GXJ458635 HHF458634:HHF458635 HRB458634:HRB458635 IAX458634:IAX458635 IKT458634:IKT458635 IUP458634:IUP458635 JEL458634:JEL458635 JOH458634:JOH458635 JYD458634:JYD458635 KHZ458634:KHZ458635 KRV458634:KRV458635 LBR458634:LBR458635 LLN458634:LLN458635 LVJ458634:LVJ458635 MFF458634:MFF458635 MPB458634:MPB458635 MYX458634:MYX458635 NIT458634:NIT458635 NSP458634:NSP458635 OCL458634:OCL458635 OMH458634:OMH458635 OWD458634:OWD458635 PFZ458634:PFZ458635 PPV458634:PPV458635 PZR458634:PZR458635 QJN458634:QJN458635 QTJ458634:QTJ458635 RDF458634:RDF458635 RNB458634:RNB458635 RWX458634:RWX458635 SGT458634:SGT458635 SQP458634:SQP458635 TAL458634:TAL458635 TKH458634:TKH458635 TUD458634:TUD458635 UDZ458634:UDZ458635 UNV458634:UNV458635 UXR458634:UXR458635 VHN458634:VHN458635 VRJ458634:VRJ458635 WBF458634:WBF458635 WLB458634:WLB458635 WUX458634:WUX458635 G524170:G524171 IL524170:IL524171 SH524170:SH524171 ACD524170:ACD524171 ALZ524170:ALZ524171 AVV524170:AVV524171 BFR524170:BFR524171 BPN524170:BPN524171 BZJ524170:BZJ524171 CJF524170:CJF524171 CTB524170:CTB524171 DCX524170:DCX524171 DMT524170:DMT524171 DWP524170:DWP524171 EGL524170:EGL524171 EQH524170:EQH524171 FAD524170:FAD524171 FJZ524170:FJZ524171 FTV524170:FTV524171 GDR524170:GDR524171 GNN524170:GNN524171 GXJ524170:GXJ524171 HHF524170:HHF524171 HRB524170:HRB524171 IAX524170:IAX524171 IKT524170:IKT524171 IUP524170:IUP524171 JEL524170:JEL524171 JOH524170:JOH524171 JYD524170:JYD524171 KHZ524170:KHZ524171 KRV524170:KRV524171 LBR524170:LBR524171 LLN524170:LLN524171 LVJ524170:LVJ524171 MFF524170:MFF524171 MPB524170:MPB524171 MYX524170:MYX524171 NIT524170:NIT524171 NSP524170:NSP524171 OCL524170:OCL524171 OMH524170:OMH524171 OWD524170:OWD524171 PFZ524170:PFZ524171 PPV524170:PPV524171 PZR524170:PZR524171 QJN524170:QJN524171 QTJ524170:QTJ524171 RDF524170:RDF524171 RNB524170:RNB524171 RWX524170:RWX524171 SGT524170:SGT524171 SQP524170:SQP524171 TAL524170:TAL524171 TKH524170:TKH524171 TUD524170:TUD524171 UDZ524170:UDZ524171 UNV524170:UNV524171 UXR524170:UXR524171 VHN524170:VHN524171 VRJ524170:VRJ524171 WBF524170:WBF524171 WLB524170:WLB524171 WUX524170:WUX524171 G589706:G589707 IL589706:IL589707 SH589706:SH589707 ACD589706:ACD589707 ALZ589706:ALZ589707 AVV589706:AVV589707 BFR589706:BFR589707 BPN589706:BPN589707 BZJ589706:BZJ589707 CJF589706:CJF589707 CTB589706:CTB589707 DCX589706:DCX589707 DMT589706:DMT589707 DWP589706:DWP589707 EGL589706:EGL589707 EQH589706:EQH589707 FAD589706:FAD589707 FJZ589706:FJZ589707 FTV589706:FTV589707 GDR589706:GDR589707 GNN589706:GNN589707 GXJ589706:GXJ589707 HHF589706:HHF589707 HRB589706:HRB589707 IAX589706:IAX589707 IKT589706:IKT589707 IUP589706:IUP589707 JEL589706:JEL589707 JOH589706:JOH589707 JYD589706:JYD589707 KHZ589706:KHZ589707 KRV589706:KRV589707 LBR589706:LBR589707 LLN589706:LLN589707 LVJ589706:LVJ589707 MFF589706:MFF589707 MPB589706:MPB589707 MYX589706:MYX589707 NIT589706:NIT589707 NSP589706:NSP589707 OCL589706:OCL589707 OMH589706:OMH589707 OWD589706:OWD589707 PFZ589706:PFZ589707 PPV589706:PPV589707 PZR589706:PZR589707 QJN589706:QJN589707 QTJ589706:QTJ589707 RDF589706:RDF589707 RNB589706:RNB589707 RWX589706:RWX589707 SGT589706:SGT589707 SQP589706:SQP589707 TAL589706:TAL589707 TKH589706:TKH589707 TUD589706:TUD589707 UDZ589706:UDZ589707 UNV589706:UNV589707 UXR589706:UXR589707 VHN589706:VHN589707 VRJ589706:VRJ589707 WBF589706:WBF589707 WLB589706:WLB589707 WUX589706:WUX589707 G655242:G655243 IL655242:IL655243 SH655242:SH655243 ACD655242:ACD655243 ALZ655242:ALZ655243 AVV655242:AVV655243 BFR655242:BFR655243 BPN655242:BPN655243 BZJ655242:BZJ655243 CJF655242:CJF655243 CTB655242:CTB655243 DCX655242:DCX655243 DMT655242:DMT655243 DWP655242:DWP655243 EGL655242:EGL655243 EQH655242:EQH655243 FAD655242:FAD655243 FJZ655242:FJZ655243 FTV655242:FTV655243 GDR655242:GDR655243 GNN655242:GNN655243 GXJ655242:GXJ655243 HHF655242:HHF655243 HRB655242:HRB655243 IAX655242:IAX655243 IKT655242:IKT655243 IUP655242:IUP655243 JEL655242:JEL655243 JOH655242:JOH655243 JYD655242:JYD655243 KHZ655242:KHZ655243 KRV655242:KRV655243 LBR655242:LBR655243 LLN655242:LLN655243 LVJ655242:LVJ655243 MFF655242:MFF655243 MPB655242:MPB655243 MYX655242:MYX655243 NIT655242:NIT655243 NSP655242:NSP655243 OCL655242:OCL655243 OMH655242:OMH655243 OWD655242:OWD655243 PFZ655242:PFZ655243 PPV655242:PPV655243 PZR655242:PZR655243 QJN655242:QJN655243 QTJ655242:QTJ655243 RDF655242:RDF655243 RNB655242:RNB655243 RWX655242:RWX655243 SGT655242:SGT655243 SQP655242:SQP655243 TAL655242:TAL655243 TKH655242:TKH655243 TUD655242:TUD655243 UDZ655242:UDZ655243 UNV655242:UNV655243 UXR655242:UXR655243 VHN655242:VHN655243 VRJ655242:VRJ655243 WBF655242:WBF655243 WLB655242:WLB655243 WUX655242:WUX655243 G720778:G720779 IL720778:IL720779 SH720778:SH720779 ACD720778:ACD720779 ALZ720778:ALZ720779 AVV720778:AVV720779 BFR720778:BFR720779 BPN720778:BPN720779 BZJ720778:BZJ720779 CJF720778:CJF720779 CTB720778:CTB720779 DCX720778:DCX720779 DMT720778:DMT720779 DWP720778:DWP720779 EGL720778:EGL720779 EQH720778:EQH720779 FAD720778:FAD720779 FJZ720778:FJZ720779 FTV720778:FTV720779 GDR720778:GDR720779 GNN720778:GNN720779 GXJ720778:GXJ720779 HHF720778:HHF720779 HRB720778:HRB720779 IAX720778:IAX720779 IKT720778:IKT720779 IUP720778:IUP720779 JEL720778:JEL720779 JOH720778:JOH720779 JYD720778:JYD720779 KHZ720778:KHZ720779 KRV720778:KRV720779 LBR720778:LBR720779 LLN720778:LLN720779 LVJ720778:LVJ720779 MFF720778:MFF720779 MPB720778:MPB720779 MYX720778:MYX720779 NIT720778:NIT720779 NSP720778:NSP720779 OCL720778:OCL720779 OMH720778:OMH720779 OWD720778:OWD720779 PFZ720778:PFZ720779 PPV720778:PPV720779 PZR720778:PZR720779 QJN720778:QJN720779 QTJ720778:QTJ720779 RDF720778:RDF720779 RNB720778:RNB720779 RWX720778:RWX720779 SGT720778:SGT720779 SQP720778:SQP720779 TAL720778:TAL720779 TKH720778:TKH720779 TUD720778:TUD720779 UDZ720778:UDZ720779 UNV720778:UNV720779 UXR720778:UXR720779 VHN720778:VHN720779 VRJ720778:VRJ720779 WBF720778:WBF720779 WLB720778:WLB720779 WUX720778:WUX720779 G786314:G786315 IL786314:IL786315 SH786314:SH786315 ACD786314:ACD786315 ALZ786314:ALZ786315 AVV786314:AVV786315 BFR786314:BFR786315 BPN786314:BPN786315 BZJ786314:BZJ786315 CJF786314:CJF786315 CTB786314:CTB786315 DCX786314:DCX786315 DMT786314:DMT786315 DWP786314:DWP786315 EGL786314:EGL786315 EQH786314:EQH786315 FAD786314:FAD786315 FJZ786314:FJZ786315 FTV786314:FTV786315 GDR786314:GDR786315 GNN786314:GNN786315 GXJ786314:GXJ786315 HHF786314:HHF786315 HRB786314:HRB786315 IAX786314:IAX786315 IKT786314:IKT786315 IUP786314:IUP786315 JEL786314:JEL786315 JOH786314:JOH786315 JYD786314:JYD786315 KHZ786314:KHZ786315 KRV786314:KRV786315 LBR786314:LBR786315 LLN786314:LLN786315 LVJ786314:LVJ786315 MFF786314:MFF786315 MPB786314:MPB786315 MYX786314:MYX786315 NIT786314:NIT786315 NSP786314:NSP786315 OCL786314:OCL786315 OMH786314:OMH786315 OWD786314:OWD786315 PFZ786314:PFZ786315 PPV786314:PPV786315 PZR786314:PZR786315 QJN786314:QJN786315 QTJ786314:QTJ786315 RDF786314:RDF786315 RNB786314:RNB786315 RWX786314:RWX786315 SGT786314:SGT786315 SQP786314:SQP786315 TAL786314:TAL786315 TKH786314:TKH786315 TUD786314:TUD786315 UDZ786314:UDZ786315 UNV786314:UNV786315 UXR786314:UXR786315 VHN786314:VHN786315 VRJ786314:VRJ786315 WBF786314:WBF786315 WLB786314:WLB786315 WUX786314:WUX786315 G851850:G851851 IL851850:IL851851 SH851850:SH851851 ACD851850:ACD851851 ALZ851850:ALZ851851 AVV851850:AVV851851 BFR851850:BFR851851 BPN851850:BPN851851 BZJ851850:BZJ851851 CJF851850:CJF851851 CTB851850:CTB851851 DCX851850:DCX851851 DMT851850:DMT851851 DWP851850:DWP851851 EGL851850:EGL851851 EQH851850:EQH851851 FAD851850:FAD851851 FJZ851850:FJZ851851 FTV851850:FTV851851 GDR851850:GDR851851 GNN851850:GNN851851 GXJ851850:GXJ851851 HHF851850:HHF851851 HRB851850:HRB851851 IAX851850:IAX851851 IKT851850:IKT851851 IUP851850:IUP851851 JEL851850:JEL851851 JOH851850:JOH851851 JYD851850:JYD851851 KHZ851850:KHZ851851 KRV851850:KRV851851 LBR851850:LBR851851 LLN851850:LLN851851 LVJ851850:LVJ851851 MFF851850:MFF851851 MPB851850:MPB851851 MYX851850:MYX851851 NIT851850:NIT851851 NSP851850:NSP851851 OCL851850:OCL851851 OMH851850:OMH851851 OWD851850:OWD851851 PFZ851850:PFZ851851 PPV851850:PPV851851 PZR851850:PZR851851 QJN851850:QJN851851 QTJ851850:QTJ851851 RDF851850:RDF851851 RNB851850:RNB851851 RWX851850:RWX851851 SGT851850:SGT851851 SQP851850:SQP851851 TAL851850:TAL851851 TKH851850:TKH851851 TUD851850:TUD851851 UDZ851850:UDZ851851 UNV851850:UNV851851 UXR851850:UXR851851 VHN851850:VHN851851 VRJ851850:VRJ851851 WBF851850:WBF851851 WLB851850:WLB851851 WUX851850:WUX851851 G917386:G917387 IL917386:IL917387 SH917386:SH917387 ACD917386:ACD917387 ALZ917386:ALZ917387 AVV917386:AVV917387 BFR917386:BFR917387 BPN917386:BPN917387 BZJ917386:BZJ917387 CJF917386:CJF917387 CTB917386:CTB917387 DCX917386:DCX917387 DMT917386:DMT917387 DWP917386:DWP917387 EGL917386:EGL917387 EQH917386:EQH917387 FAD917386:FAD917387 FJZ917386:FJZ917387 FTV917386:FTV917387 GDR917386:GDR917387 GNN917386:GNN917387 GXJ917386:GXJ917387 HHF917386:HHF917387 HRB917386:HRB917387 IAX917386:IAX917387 IKT917386:IKT917387 IUP917386:IUP917387 JEL917386:JEL917387 JOH917386:JOH917387 JYD917386:JYD917387 KHZ917386:KHZ917387 KRV917386:KRV917387 LBR917386:LBR917387 LLN917386:LLN917387 LVJ917386:LVJ917387 MFF917386:MFF917387 MPB917386:MPB917387 MYX917386:MYX917387 NIT917386:NIT917387 NSP917386:NSP917387 OCL917386:OCL917387 OMH917386:OMH917387 OWD917386:OWD917387 PFZ917386:PFZ917387 PPV917386:PPV917387 PZR917386:PZR917387 QJN917386:QJN917387 QTJ917386:QTJ917387 RDF917386:RDF917387 RNB917386:RNB917387 RWX917386:RWX917387 SGT917386:SGT917387 SQP917386:SQP917387 TAL917386:TAL917387 TKH917386:TKH917387 TUD917386:TUD917387 UDZ917386:UDZ917387 UNV917386:UNV917387 UXR917386:UXR917387 VHN917386:VHN917387 VRJ917386:VRJ917387 WBF917386:WBF917387 WLB917386:WLB917387 WUX917386:WUX917387 G982922:G982923 IL982922:IL982923 SH982922:SH982923 ACD982922:ACD982923 ALZ982922:ALZ982923 AVV982922:AVV982923 BFR982922:BFR982923 BPN982922:BPN982923 BZJ982922:BZJ982923 CJF982922:CJF982923 CTB982922:CTB982923 DCX982922:DCX982923 DMT982922:DMT982923 DWP982922:DWP982923 EGL982922:EGL982923 EQH982922:EQH982923 FAD982922:FAD982923 FJZ982922:FJZ982923 FTV982922:FTV982923 GDR982922:GDR982923 GNN982922:GNN982923 GXJ982922:GXJ982923 HHF982922:HHF982923 HRB982922:HRB982923 IAX982922:IAX982923 IKT982922:IKT982923 IUP982922:IUP982923 JEL982922:JEL982923 JOH982922:JOH982923 JYD982922:JYD982923 KHZ982922:KHZ982923 KRV982922:KRV982923 LBR982922:LBR982923 LLN982922:LLN982923 LVJ982922:LVJ982923 MFF982922:MFF982923 MPB982922:MPB982923 MYX982922:MYX982923 NIT982922:NIT982923 NSP982922:NSP982923 OCL982922:OCL982923 OMH982922:OMH982923 OWD982922:OWD982923 PFZ982922:PFZ982923 PPV982922:PPV982923 PZR982922:PZR982923 QJN982922:QJN982923 QTJ982922:QTJ982923 RDF982922:RDF982923 RNB982922:RNB982923 RWX982922:RWX982923 SGT982922:SGT982923 SQP982922:SQP982923 TAL982922:TAL982923 TKH982922:TKH982923 TUD982922:TUD982923 UDZ982922:UDZ982923 UNV982922:UNV982923 UXR982922:UXR982923 VHN982922:VHN982923 VRJ982922:VRJ982923 WBF982922:WBF982923 WLB982922:WLB982923 WUX982922:WUX982923 D166:E170 II166:IJ170 SE166:SF170 ACA166:ACB170 ALW166:ALX170 AVS166:AVT170 BFO166:BFP170 BPK166:BPL170 BZG166:BZH170 CJC166:CJD170 CSY166:CSZ170 DCU166:DCV170 DMQ166:DMR170 DWM166:DWN170 EGI166:EGJ170 EQE166:EQF170 FAA166:FAB170 FJW166:FJX170 FTS166:FTT170 GDO166:GDP170 GNK166:GNL170 GXG166:GXH170 HHC166:HHD170 HQY166:HQZ170 IAU166:IAV170 IKQ166:IKR170 IUM166:IUN170 JEI166:JEJ170 JOE166:JOF170 JYA166:JYB170 KHW166:KHX170 KRS166:KRT170 LBO166:LBP170 LLK166:LLL170 LVG166:LVH170 MFC166:MFD170 MOY166:MOZ170 MYU166:MYV170 NIQ166:NIR170 NSM166:NSN170 OCI166:OCJ170 OME166:OMF170 OWA166:OWB170 PFW166:PFX170 PPS166:PPT170 PZO166:PZP170 QJK166:QJL170 QTG166:QTH170 RDC166:RDD170 RMY166:RMZ170 RWU166:RWV170 SGQ166:SGR170 SQM166:SQN170 TAI166:TAJ170 TKE166:TKF170 TUA166:TUB170 UDW166:UDX170 UNS166:UNT170 UXO166:UXP170 VHK166:VHL170 VRG166:VRH170 WBC166:WBD170 WKY166:WKZ170 WUU166:WUV170 D65702:E65706 II65702:IJ65706 SE65702:SF65706 ACA65702:ACB65706 ALW65702:ALX65706 AVS65702:AVT65706 BFO65702:BFP65706 BPK65702:BPL65706 BZG65702:BZH65706 CJC65702:CJD65706 CSY65702:CSZ65706 DCU65702:DCV65706 DMQ65702:DMR65706 DWM65702:DWN65706 EGI65702:EGJ65706 EQE65702:EQF65706 FAA65702:FAB65706 FJW65702:FJX65706 FTS65702:FTT65706 GDO65702:GDP65706 GNK65702:GNL65706 GXG65702:GXH65706 HHC65702:HHD65706 HQY65702:HQZ65706 IAU65702:IAV65706 IKQ65702:IKR65706 IUM65702:IUN65706 JEI65702:JEJ65706 JOE65702:JOF65706 JYA65702:JYB65706 KHW65702:KHX65706 KRS65702:KRT65706 LBO65702:LBP65706 LLK65702:LLL65706 LVG65702:LVH65706 MFC65702:MFD65706 MOY65702:MOZ65706 MYU65702:MYV65706 NIQ65702:NIR65706 NSM65702:NSN65706 OCI65702:OCJ65706 OME65702:OMF65706 OWA65702:OWB65706 PFW65702:PFX65706 PPS65702:PPT65706 PZO65702:PZP65706 QJK65702:QJL65706 QTG65702:QTH65706 RDC65702:RDD65706 RMY65702:RMZ65706 RWU65702:RWV65706 SGQ65702:SGR65706 SQM65702:SQN65706 TAI65702:TAJ65706 TKE65702:TKF65706 TUA65702:TUB65706 UDW65702:UDX65706 UNS65702:UNT65706 UXO65702:UXP65706 VHK65702:VHL65706 VRG65702:VRH65706 WBC65702:WBD65706 WKY65702:WKZ65706 WUU65702:WUV65706 D131238:E131242 II131238:IJ131242 SE131238:SF131242 ACA131238:ACB131242 ALW131238:ALX131242 AVS131238:AVT131242 BFO131238:BFP131242 BPK131238:BPL131242 BZG131238:BZH131242 CJC131238:CJD131242 CSY131238:CSZ131242 DCU131238:DCV131242 DMQ131238:DMR131242 DWM131238:DWN131242 EGI131238:EGJ131242 EQE131238:EQF131242 FAA131238:FAB131242 FJW131238:FJX131242 FTS131238:FTT131242 GDO131238:GDP131242 GNK131238:GNL131242 GXG131238:GXH131242 HHC131238:HHD131242 HQY131238:HQZ131242 IAU131238:IAV131242 IKQ131238:IKR131242 IUM131238:IUN131242 JEI131238:JEJ131242 JOE131238:JOF131242 JYA131238:JYB131242 KHW131238:KHX131242 KRS131238:KRT131242 LBO131238:LBP131242 LLK131238:LLL131242 LVG131238:LVH131242 MFC131238:MFD131242 MOY131238:MOZ131242 MYU131238:MYV131242 NIQ131238:NIR131242 NSM131238:NSN131242 OCI131238:OCJ131242 OME131238:OMF131242 OWA131238:OWB131242 PFW131238:PFX131242 PPS131238:PPT131242 PZO131238:PZP131242 QJK131238:QJL131242 QTG131238:QTH131242 RDC131238:RDD131242 RMY131238:RMZ131242 RWU131238:RWV131242 SGQ131238:SGR131242 SQM131238:SQN131242 TAI131238:TAJ131242 TKE131238:TKF131242 TUA131238:TUB131242 UDW131238:UDX131242 UNS131238:UNT131242 UXO131238:UXP131242 VHK131238:VHL131242 VRG131238:VRH131242 WBC131238:WBD131242 WKY131238:WKZ131242 WUU131238:WUV131242 D196774:E196778 II196774:IJ196778 SE196774:SF196778 ACA196774:ACB196778 ALW196774:ALX196778 AVS196774:AVT196778 BFO196774:BFP196778 BPK196774:BPL196778 BZG196774:BZH196778 CJC196774:CJD196778 CSY196774:CSZ196778 DCU196774:DCV196778 DMQ196774:DMR196778 DWM196774:DWN196778 EGI196774:EGJ196778 EQE196774:EQF196778 FAA196774:FAB196778 FJW196774:FJX196778 FTS196774:FTT196778 GDO196774:GDP196778 GNK196774:GNL196778 GXG196774:GXH196778 HHC196774:HHD196778 HQY196774:HQZ196778 IAU196774:IAV196778 IKQ196774:IKR196778 IUM196774:IUN196778 JEI196774:JEJ196778 JOE196774:JOF196778 JYA196774:JYB196778 KHW196774:KHX196778 KRS196774:KRT196778 LBO196774:LBP196778 LLK196774:LLL196778 LVG196774:LVH196778 MFC196774:MFD196778 MOY196774:MOZ196778 MYU196774:MYV196778 NIQ196774:NIR196778 NSM196774:NSN196778 OCI196774:OCJ196778 OME196774:OMF196778 OWA196774:OWB196778 PFW196774:PFX196778 PPS196774:PPT196778 PZO196774:PZP196778 QJK196774:QJL196778 QTG196774:QTH196778 RDC196774:RDD196778 RMY196774:RMZ196778 RWU196774:RWV196778 SGQ196774:SGR196778 SQM196774:SQN196778 TAI196774:TAJ196778 TKE196774:TKF196778 TUA196774:TUB196778 UDW196774:UDX196778 UNS196774:UNT196778 UXO196774:UXP196778 VHK196774:VHL196778 VRG196774:VRH196778 WBC196774:WBD196778 WKY196774:WKZ196778 WUU196774:WUV196778 D262310:E262314 II262310:IJ262314 SE262310:SF262314 ACA262310:ACB262314 ALW262310:ALX262314 AVS262310:AVT262314 BFO262310:BFP262314 BPK262310:BPL262314 BZG262310:BZH262314 CJC262310:CJD262314 CSY262310:CSZ262314 DCU262310:DCV262314 DMQ262310:DMR262314 DWM262310:DWN262314 EGI262310:EGJ262314 EQE262310:EQF262314 FAA262310:FAB262314 FJW262310:FJX262314 FTS262310:FTT262314 GDO262310:GDP262314 GNK262310:GNL262314 GXG262310:GXH262314 HHC262310:HHD262314 HQY262310:HQZ262314 IAU262310:IAV262314 IKQ262310:IKR262314 IUM262310:IUN262314 JEI262310:JEJ262314 JOE262310:JOF262314 JYA262310:JYB262314 KHW262310:KHX262314 KRS262310:KRT262314 LBO262310:LBP262314 LLK262310:LLL262314 LVG262310:LVH262314 MFC262310:MFD262314 MOY262310:MOZ262314 MYU262310:MYV262314 NIQ262310:NIR262314 NSM262310:NSN262314 OCI262310:OCJ262314 OME262310:OMF262314 OWA262310:OWB262314 PFW262310:PFX262314 PPS262310:PPT262314 PZO262310:PZP262314 QJK262310:QJL262314 QTG262310:QTH262314 RDC262310:RDD262314 RMY262310:RMZ262314 RWU262310:RWV262314 SGQ262310:SGR262314 SQM262310:SQN262314 TAI262310:TAJ262314 TKE262310:TKF262314 TUA262310:TUB262314 UDW262310:UDX262314 UNS262310:UNT262314 UXO262310:UXP262314 VHK262310:VHL262314 VRG262310:VRH262314 WBC262310:WBD262314 WKY262310:WKZ262314 WUU262310:WUV262314 D327846:E327850 II327846:IJ327850 SE327846:SF327850 ACA327846:ACB327850 ALW327846:ALX327850 AVS327846:AVT327850 BFO327846:BFP327850 BPK327846:BPL327850 BZG327846:BZH327850 CJC327846:CJD327850 CSY327846:CSZ327850 DCU327846:DCV327850 DMQ327846:DMR327850 DWM327846:DWN327850 EGI327846:EGJ327850 EQE327846:EQF327850 FAA327846:FAB327850 FJW327846:FJX327850 FTS327846:FTT327850 GDO327846:GDP327850 GNK327846:GNL327850 GXG327846:GXH327850 HHC327846:HHD327850 HQY327846:HQZ327850 IAU327846:IAV327850 IKQ327846:IKR327850 IUM327846:IUN327850 JEI327846:JEJ327850 JOE327846:JOF327850 JYA327846:JYB327850 KHW327846:KHX327850 KRS327846:KRT327850 LBO327846:LBP327850 LLK327846:LLL327850 LVG327846:LVH327850 MFC327846:MFD327850 MOY327846:MOZ327850 MYU327846:MYV327850 NIQ327846:NIR327850 NSM327846:NSN327850 OCI327846:OCJ327850 OME327846:OMF327850 OWA327846:OWB327850 PFW327846:PFX327850 PPS327846:PPT327850 PZO327846:PZP327850 QJK327846:QJL327850 QTG327846:QTH327850 RDC327846:RDD327850 RMY327846:RMZ327850 RWU327846:RWV327850 SGQ327846:SGR327850 SQM327846:SQN327850 TAI327846:TAJ327850 TKE327846:TKF327850 TUA327846:TUB327850 UDW327846:UDX327850 UNS327846:UNT327850 UXO327846:UXP327850 VHK327846:VHL327850 VRG327846:VRH327850 WBC327846:WBD327850 WKY327846:WKZ327850 WUU327846:WUV327850 D393382:E393386 II393382:IJ393386 SE393382:SF393386 ACA393382:ACB393386 ALW393382:ALX393386 AVS393382:AVT393386 BFO393382:BFP393386 BPK393382:BPL393386 BZG393382:BZH393386 CJC393382:CJD393386 CSY393382:CSZ393386 DCU393382:DCV393386 DMQ393382:DMR393386 DWM393382:DWN393386 EGI393382:EGJ393386 EQE393382:EQF393386 FAA393382:FAB393386 FJW393382:FJX393386 FTS393382:FTT393386 GDO393382:GDP393386 GNK393382:GNL393386 GXG393382:GXH393386 HHC393382:HHD393386 HQY393382:HQZ393386 IAU393382:IAV393386 IKQ393382:IKR393386 IUM393382:IUN393386 JEI393382:JEJ393386 JOE393382:JOF393386 JYA393382:JYB393386 KHW393382:KHX393386 KRS393382:KRT393386 LBO393382:LBP393386 LLK393382:LLL393386 LVG393382:LVH393386 MFC393382:MFD393386 MOY393382:MOZ393386 MYU393382:MYV393386 NIQ393382:NIR393386 NSM393382:NSN393386 OCI393382:OCJ393386 OME393382:OMF393386 OWA393382:OWB393386 PFW393382:PFX393386 PPS393382:PPT393386 PZO393382:PZP393386 QJK393382:QJL393386 QTG393382:QTH393386 RDC393382:RDD393386 RMY393382:RMZ393386 RWU393382:RWV393386 SGQ393382:SGR393386 SQM393382:SQN393386 TAI393382:TAJ393386 TKE393382:TKF393386 TUA393382:TUB393386 UDW393382:UDX393386 UNS393382:UNT393386 UXO393382:UXP393386 VHK393382:VHL393386 VRG393382:VRH393386 WBC393382:WBD393386 WKY393382:WKZ393386 WUU393382:WUV393386 D458918:E458922 II458918:IJ458922 SE458918:SF458922 ACA458918:ACB458922 ALW458918:ALX458922 AVS458918:AVT458922 BFO458918:BFP458922 BPK458918:BPL458922 BZG458918:BZH458922 CJC458918:CJD458922 CSY458918:CSZ458922 DCU458918:DCV458922 DMQ458918:DMR458922 DWM458918:DWN458922 EGI458918:EGJ458922 EQE458918:EQF458922 FAA458918:FAB458922 FJW458918:FJX458922 FTS458918:FTT458922 GDO458918:GDP458922 GNK458918:GNL458922 GXG458918:GXH458922 HHC458918:HHD458922 HQY458918:HQZ458922 IAU458918:IAV458922 IKQ458918:IKR458922 IUM458918:IUN458922 JEI458918:JEJ458922 JOE458918:JOF458922 JYA458918:JYB458922 KHW458918:KHX458922 KRS458918:KRT458922 LBO458918:LBP458922 LLK458918:LLL458922 LVG458918:LVH458922 MFC458918:MFD458922 MOY458918:MOZ458922 MYU458918:MYV458922 NIQ458918:NIR458922 NSM458918:NSN458922 OCI458918:OCJ458922 OME458918:OMF458922 OWA458918:OWB458922 PFW458918:PFX458922 PPS458918:PPT458922 PZO458918:PZP458922 QJK458918:QJL458922 QTG458918:QTH458922 RDC458918:RDD458922 RMY458918:RMZ458922 RWU458918:RWV458922 SGQ458918:SGR458922 SQM458918:SQN458922 TAI458918:TAJ458922 TKE458918:TKF458922 TUA458918:TUB458922 UDW458918:UDX458922 UNS458918:UNT458922 UXO458918:UXP458922 VHK458918:VHL458922 VRG458918:VRH458922 WBC458918:WBD458922 WKY458918:WKZ458922 WUU458918:WUV458922 D524454:E524458 II524454:IJ524458 SE524454:SF524458 ACA524454:ACB524458 ALW524454:ALX524458 AVS524454:AVT524458 BFO524454:BFP524458 BPK524454:BPL524458 BZG524454:BZH524458 CJC524454:CJD524458 CSY524454:CSZ524458 DCU524454:DCV524458 DMQ524454:DMR524458 DWM524454:DWN524458 EGI524454:EGJ524458 EQE524454:EQF524458 FAA524454:FAB524458 FJW524454:FJX524458 FTS524454:FTT524458 GDO524454:GDP524458 GNK524454:GNL524458 GXG524454:GXH524458 HHC524454:HHD524458 HQY524454:HQZ524458 IAU524454:IAV524458 IKQ524454:IKR524458 IUM524454:IUN524458 JEI524454:JEJ524458 JOE524454:JOF524458 JYA524454:JYB524458 KHW524454:KHX524458 KRS524454:KRT524458 LBO524454:LBP524458 LLK524454:LLL524458 LVG524454:LVH524458 MFC524454:MFD524458 MOY524454:MOZ524458 MYU524454:MYV524458 NIQ524454:NIR524458 NSM524454:NSN524458 OCI524454:OCJ524458 OME524454:OMF524458 OWA524454:OWB524458 PFW524454:PFX524458 PPS524454:PPT524458 PZO524454:PZP524458 QJK524454:QJL524458 QTG524454:QTH524458 RDC524454:RDD524458 RMY524454:RMZ524458 RWU524454:RWV524458 SGQ524454:SGR524458 SQM524454:SQN524458 TAI524454:TAJ524458 TKE524454:TKF524458 TUA524454:TUB524458 UDW524454:UDX524458 UNS524454:UNT524458 UXO524454:UXP524458 VHK524454:VHL524458 VRG524454:VRH524458 WBC524454:WBD524458 WKY524454:WKZ524458 WUU524454:WUV524458 D589990:E589994 II589990:IJ589994 SE589990:SF589994 ACA589990:ACB589994 ALW589990:ALX589994 AVS589990:AVT589994 BFO589990:BFP589994 BPK589990:BPL589994 BZG589990:BZH589994 CJC589990:CJD589994 CSY589990:CSZ589994 DCU589990:DCV589994 DMQ589990:DMR589994 DWM589990:DWN589994 EGI589990:EGJ589994 EQE589990:EQF589994 FAA589990:FAB589994 FJW589990:FJX589994 FTS589990:FTT589994 GDO589990:GDP589994 GNK589990:GNL589994 GXG589990:GXH589994 HHC589990:HHD589994 HQY589990:HQZ589994 IAU589990:IAV589994 IKQ589990:IKR589994 IUM589990:IUN589994 JEI589990:JEJ589994 JOE589990:JOF589994 JYA589990:JYB589994 KHW589990:KHX589994 KRS589990:KRT589994 LBO589990:LBP589994 LLK589990:LLL589994 LVG589990:LVH589994 MFC589990:MFD589994 MOY589990:MOZ589994 MYU589990:MYV589994 NIQ589990:NIR589994 NSM589990:NSN589994 OCI589990:OCJ589994 OME589990:OMF589994 OWA589990:OWB589994 PFW589990:PFX589994 PPS589990:PPT589994 PZO589990:PZP589994 QJK589990:QJL589994 QTG589990:QTH589994 RDC589990:RDD589994 RMY589990:RMZ589994 RWU589990:RWV589994 SGQ589990:SGR589994 SQM589990:SQN589994 TAI589990:TAJ589994 TKE589990:TKF589994 TUA589990:TUB589994 UDW589990:UDX589994 UNS589990:UNT589994 UXO589990:UXP589994 VHK589990:VHL589994 VRG589990:VRH589994 WBC589990:WBD589994 WKY589990:WKZ589994 WUU589990:WUV589994 D655526:E655530 II655526:IJ655530 SE655526:SF655530 ACA655526:ACB655530 ALW655526:ALX655530 AVS655526:AVT655530 BFO655526:BFP655530 BPK655526:BPL655530 BZG655526:BZH655530 CJC655526:CJD655530 CSY655526:CSZ655530 DCU655526:DCV655530 DMQ655526:DMR655530 DWM655526:DWN655530 EGI655526:EGJ655530 EQE655526:EQF655530 FAA655526:FAB655530 FJW655526:FJX655530 FTS655526:FTT655530 GDO655526:GDP655530 GNK655526:GNL655530 GXG655526:GXH655530 HHC655526:HHD655530 HQY655526:HQZ655530 IAU655526:IAV655530 IKQ655526:IKR655530 IUM655526:IUN655530 JEI655526:JEJ655530 JOE655526:JOF655530 JYA655526:JYB655530 KHW655526:KHX655530 KRS655526:KRT655530 LBO655526:LBP655530 LLK655526:LLL655530 LVG655526:LVH655530 MFC655526:MFD655530 MOY655526:MOZ655530 MYU655526:MYV655530 NIQ655526:NIR655530 NSM655526:NSN655530 OCI655526:OCJ655530 OME655526:OMF655530 OWA655526:OWB655530 PFW655526:PFX655530 PPS655526:PPT655530 PZO655526:PZP655530 QJK655526:QJL655530 QTG655526:QTH655530 RDC655526:RDD655530 RMY655526:RMZ655530 RWU655526:RWV655530 SGQ655526:SGR655530 SQM655526:SQN655530 TAI655526:TAJ655530 TKE655526:TKF655530 TUA655526:TUB655530 UDW655526:UDX655530 UNS655526:UNT655530 UXO655526:UXP655530 VHK655526:VHL655530 VRG655526:VRH655530 WBC655526:WBD655530 WKY655526:WKZ655530 WUU655526:WUV655530 D721062:E721066 II721062:IJ721066 SE721062:SF721066 ACA721062:ACB721066 ALW721062:ALX721066 AVS721062:AVT721066 BFO721062:BFP721066 BPK721062:BPL721066 BZG721062:BZH721066 CJC721062:CJD721066 CSY721062:CSZ721066 DCU721062:DCV721066 DMQ721062:DMR721066 DWM721062:DWN721066 EGI721062:EGJ721066 EQE721062:EQF721066 FAA721062:FAB721066 FJW721062:FJX721066 FTS721062:FTT721066 GDO721062:GDP721066 GNK721062:GNL721066 GXG721062:GXH721066 HHC721062:HHD721066 HQY721062:HQZ721066 IAU721062:IAV721066 IKQ721062:IKR721066 IUM721062:IUN721066 JEI721062:JEJ721066 JOE721062:JOF721066 JYA721062:JYB721066 KHW721062:KHX721066 KRS721062:KRT721066 LBO721062:LBP721066 LLK721062:LLL721066 LVG721062:LVH721066 MFC721062:MFD721066 MOY721062:MOZ721066 MYU721062:MYV721066 NIQ721062:NIR721066 NSM721062:NSN721066 OCI721062:OCJ721066 OME721062:OMF721066 OWA721062:OWB721066 PFW721062:PFX721066 PPS721062:PPT721066 PZO721062:PZP721066 QJK721062:QJL721066 QTG721062:QTH721066 RDC721062:RDD721066 RMY721062:RMZ721066 RWU721062:RWV721066 SGQ721062:SGR721066 SQM721062:SQN721066 TAI721062:TAJ721066 TKE721062:TKF721066 TUA721062:TUB721066 UDW721062:UDX721066 UNS721062:UNT721066 UXO721062:UXP721066 VHK721062:VHL721066 VRG721062:VRH721066 WBC721062:WBD721066 WKY721062:WKZ721066 WUU721062:WUV721066 D786598:E786602 II786598:IJ786602 SE786598:SF786602 ACA786598:ACB786602 ALW786598:ALX786602 AVS786598:AVT786602 BFO786598:BFP786602 BPK786598:BPL786602 BZG786598:BZH786602 CJC786598:CJD786602 CSY786598:CSZ786602 DCU786598:DCV786602 DMQ786598:DMR786602 DWM786598:DWN786602 EGI786598:EGJ786602 EQE786598:EQF786602 FAA786598:FAB786602 FJW786598:FJX786602 FTS786598:FTT786602 GDO786598:GDP786602 GNK786598:GNL786602 GXG786598:GXH786602 HHC786598:HHD786602 HQY786598:HQZ786602 IAU786598:IAV786602 IKQ786598:IKR786602 IUM786598:IUN786602 JEI786598:JEJ786602 JOE786598:JOF786602 JYA786598:JYB786602 KHW786598:KHX786602 KRS786598:KRT786602 LBO786598:LBP786602 LLK786598:LLL786602 LVG786598:LVH786602 MFC786598:MFD786602 MOY786598:MOZ786602 MYU786598:MYV786602 NIQ786598:NIR786602 NSM786598:NSN786602 OCI786598:OCJ786602 OME786598:OMF786602 OWA786598:OWB786602 PFW786598:PFX786602 PPS786598:PPT786602 PZO786598:PZP786602 QJK786598:QJL786602 QTG786598:QTH786602 RDC786598:RDD786602 RMY786598:RMZ786602 RWU786598:RWV786602 SGQ786598:SGR786602 SQM786598:SQN786602 TAI786598:TAJ786602 TKE786598:TKF786602 TUA786598:TUB786602 UDW786598:UDX786602 UNS786598:UNT786602 UXO786598:UXP786602 VHK786598:VHL786602 VRG786598:VRH786602 WBC786598:WBD786602 WKY786598:WKZ786602 WUU786598:WUV786602 D852134:E852138 II852134:IJ852138 SE852134:SF852138 ACA852134:ACB852138 ALW852134:ALX852138 AVS852134:AVT852138 BFO852134:BFP852138 BPK852134:BPL852138 BZG852134:BZH852138 CJC852134:CJD852138 CSY852134:CSZ852138 DCU852134:DCV852138 DMQ852134:DMR852138 DWM852134:DWN852138 EGI852134:EGJ852138 EQE852134:EQF852138 FAA852134:FAB852138 FJW852134:FJX852138 FTS852134:FTT852138 GDO852134:GDP852138 GNK852134:GNL852138 GXG852134:GXH852138 HHC852134:HHD852138 HQY852134:HQZ852138 IAU852134:IAV852138 IKQ852134:IKR852138 IUM852134:IUN852138 JEI852134:JEJ852138 JOE852134:JOF852138 JYA852134:JYB852138 KHW852134:KHX852138 KRS852134:KRT852138 LBO852134:LBP852138 LLK852134:LLL852138 LVG852134:LVH852138 MFC852134:MFD852138 MOY852134:MOZ852138 MYU852134:MYV852138 NIQ852134:NIR852138 NSM852134:NSN852138 OCI852134:OCJ852138 OME852134:OMF852138 OWA852134:OWB852138 PFW852134:PFX852138 PPS852134:PPT852138 PZO852134:PZP852138 QJK852134:QJL852138 QTG852134:QTH852138 RDC852134:RDD852138 RMY852134:RMZ852138 RWU852134:RWV852138 SGQ852134:SGR852138 SQM852134:SQN852138 TAI852134:TAJ852138 TKE852134:TKF852138 TUA852134:TUB852138 UDW852134:UDX852138 UNS852134:UNT852138 UXO852134:UXP852138 VHK852134:VHL852138 VRG852134:VRH852138 WBC852134:WBD852138 WKY852134:WKZ852138 WUU852134:WUV852138 D917670:E917674 II917670:IJ917674 SE917670:SF917674 ACA917670:ACB917674 ALW917670:ALX917674 AVS917670:AVT917674 BFO917670:BFP917674 BPK917670:BPL917674 BZG917670:BZH917674 CJC917670:CJD917674 CSY917670:CSZ917674 DCU917670:DCV917674 DMQ917670:DMR917674 DWM917670:DWN917674 EGI917670:EGJ917674 EQE917670:EQF917674 FAA917670:FAB917674 FJW917670:FJX917674 FTS917670:FTT917674 GDO917670:GDP917674 GNK917670:GNL917674 GXG917670:GXH917674 HHC917670:HHD917674 HQY917670:HQZ917674 IAU917670:IAV917674 IKQ917670:IKR917674 IUM917670:IUN917674 JEI917670:JEJ917674 JOE917670:JOF917674 JYA917670:JYB917674 KHW917670:KHX917674 KRS917670:KRT917674 LBO917670:LBP917674 LLK917670:LLL917674 LVG917670:LVH917674 MFC917670:MFD917674 MOY917670:MOZ917674 MYU917670:MYV917674 NIQ917670:NIR917674 NSM917670:NSN917674 OCI917670:OCJ917674 OME917670:OMF917674 OWA917670:OWB917674 PFW917670:PFX917674 PPS917670:PPT917674 PZO917670:PZP917674 QJK917670:QJL917674 QTG917670:QTH917674 RDC917670:RDD917674 RMY917670:RMZ917674 RWU917670:RWV917674 SGQ917670:SGR917674 SQM917670:SQN917674 TAI917670:TAJ917674 TKE917670:TKF917674 TUA917670:TUB917674 UDW917670:UDX917674 UNS917670:UNT917674 UXO917670:UXP917674 VHK917670:VHL917674 VRG917670:VRH917674 WBC917670:WBD917674 WKY917670:WKZ917674 WUU917670:WUV917674 D983206:E983210 II983206:IJ983210 SE983206:SF983210 ACA983206:ACB983210 ALW983206:ALX983210 AVS983206:AVT983210 BFO983206:BFP983210 BPK983206:BPL983210 BZG983206:BZH983210 CJC983206:CJD983210 CSY983206:CSZ983210 DCU983206:DCV983210 DMQ983206:DMR983210 DWM983206:DWN983210 EGI983206:EGJ983210 EQE983206:EQF983210 FAA983206:FAB983210 FJW983206:FJX983210 FTS983206:FTT983210 GDO983206:GDP983210 GNK983206:GNL983210 GXG983206:GXH983210 HHC983206:HHD983210 HQY983206:HQZ983210 IAU983206:IAV983210 IKQ983206:IKR983210 IUM983206:IUN983210 JEI983206:JEJ983210 JOE983206:JOF983210 JYA983206:JYB983210 KHW983206:KHX983210 KRS983206:KRT983210 LBO983206:LBP983210 LLK983206:LLL983210 LVG983206:LVH983210 MFC983206:MFD983210 MOY983206:MOZ983210 MYU983206:MYV983210 NIQ983206:NIR983210 NSM983206:NSN983210 OCI983206:OCJ983210 OME983206:OMF983210 OWA983206:OWB983210 PFW983206:PFX983210 PPS983206:PPT983210 PZO983206:PZP983210 QJK983206:QJL983210 QTG983206:QTH983210 RDC983206:RDD983210 RMY983206:RMZ983210 RWU983206:RWV983210 SGQ983206:SGR983210 SQM983206:SQN983210 TAI983206:TAJ983210 TKE983206:TKF983210 TUA983206:TUB983210 UDW983206:UDX983210 UNS983206:UNT983210 UXO983206:UXP983210 VHK983206:VHL983210 VRG983206:VRH983210 WBC983206:WBD983210 WKY983206:WKZ983210 WUU983206:WUV983210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I42"/>
  <sheetViews>
    <sheetView showGridLines="0" showZeros="0" view="pageBreakPreview" topLeftCell="A7"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3" customWidth="1"/>
    <col min="8" max="9" width="0" style="147" hidden="1" customWidth="1"/>
    <col min="10" max="15" width="0" style="26" hidden="1" customWidth="1"/>
    <col min="16" max="16384" width="9.140625" style="26"/>
  </cols>
  <sheetData>
    <row r="1" spans="1:9" s="93" customFormat="1" ht="22.5" customHeight="1">
      <c r="A1" s="1236" t="str">
        <f>'Attach 3(JV)'!A1</f>
        <v>Specification No. :CC/NT/W-CIVIL/DOM/A06/23/00358</v>
      </c>
      <c r="B1" s="1236"/>
      <c r="C1" s="1236"/>
      <c r="D1" s="1236"/>
      <c r="E1" s="649"/>
      <c r="F1" s="650"/>
      <c r="G1" s="628" t="str">
        <f>"Attachment-4 " &amp; 'Attach 3(JV)'!AV1</f>
        <v xml:space="preserve">Attachment-4 </v>
      </c>
      <c r="H1" s="147"/>
      <c r="I1" s="147"/>
    </row>
    <row r="3" spans="1:9" ht="81"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917"/>
      <c r="G3" s="917"/>
    </row>
    <row r="4" spans="1:9" ht="20.100000000000001" customHeight="1">
      <c r="A4" s="29"/>
      <c r="H4" s="156"/>
    </row>
    <row r="5" spans="1:9" ht="20.100000000000001" customHeight="1">
      <c r="A5" s="950" t="s">
        <v>355</v>
      </c>
      <c r="B5" s="950"/>
      <c r="C5" s="950"/>
      <c r="D5" s="950"/>
      <c r="E5" s="950"/>
      <c r="F5" s="950"/>
      <c r="G5" s="950"/>
      <c r="H5" s="157"/>
    </row>
    <row r="6" spans="1:9" ht="20.100000000000001" customHeight="1">
      <c r="A6" s="33"/>
      <c r="H6" s="157"/>
    </row>
    <row r="7" spans="1:9" ht="20.100000000000001" customHeight="1">
      <c r="A7" s="34" t="str">
        <f>'Attach 3(JV)'!A7</f>
        <v>Bidder’s Name and Address  :</v>
      </c>
      <c r="F7" s="16" t="str">
        <f>'Attach 3(JV)'!E7</f>
        <v>To:</v>
      </c>
      <c r="H7" s="157"/>
    </row>
    <row r="8" spans="1:9" ht="36" customHeight="1">
      <c r="A8" s="956" t="str">
        <f>'Attach 3(JV)'!A8</f>
        <v/>
      </c>
      <c r="B8" s="956"/>
      <c r="C8" s="956"/>
      <c r="D8" s="956"/>
      <c r="F8" s="136" t="str">
        <f>'Attach 3(JV)'!E8</f>
        <v>Contract Services</v>
      </c>
      <c r="H8" s="157"/>
    </row>
    <row r="9" spans="1:9" ht="20.100000000000001" customHeight="1">
      <c r="A9" s="14" t="s">
        <v>348</v>
      </c>
      <c r="B9" s="1238">
        <f>'Attach 3(JV)'!B9</f>
        <v>0</v>
      </c>
      <c r="C9" s="1238"/>
      <c r="D9" s="1238"/>
      <c r="F9" s="136" t="str">
        <f>'Attach 3(JV)'!E9</f>
        <v>Power Grid Corporation of India Ltd.,</v>
      </c>
      <c r="H9" s="157"/>
    </row>
    <row r="10" spans="1:9" ht="20.100000000000001" customHeight="1">
      <c r="A10" s="14" t="s">
        <v>350</v>
      </c>
      <c r="B10" s="1238">
        <f>'Attach 3(JV)'!B10</f>
        <v>0</v>
      </c>
      <c r="C10" s="1238"/>
      <c r="D10" s="1238"/>
      <c r="F10" s="136" t="str">
        <f>'Attach 3(JV)'!E10</f>
        <v>"Saudamini", Plot No. 2, Sector 29</v>
      </c>
      <c r="H10" s="157"/>
    </row>
    <row r="11" spans="1:9" ht="20.100000000000001" customHeight="1">
      <c r="B11" s="1238">
        <f>'Attach 3(JV)'!B11</f>
        <v>0</v>
      </c>
      <c r="C11" s="1238"/>
      <c r="D11" s="1238"/>
      <c r="F11" s="136" t="str">
        <f>'Attach 3(JV)'!E11</f>
        <v>Gurgaon (Haryana) - 122001</v>
      </c>
    </row>
    <row r="12" spans="1:9" ht="20.100000000000001" customHeight="1">
      <c r="A12" s="33"/>
      <c r="B12" s="1238">
        <f>'Attach 3(JV)'!B12</f>
        <v>0</v>
      </c>
      <c r="C12" s="1238"/>
      <c r="D12" s="1238"/>
      <c r="E12" s="16"/>
    </row>
    <row r="13" spans="1:9" ht="20.100000000000001" customHeight="1">
      <c r="A13" s="33"/>
      <c r="B13" s="127"/>
      <c r="C13" s="127"/>
      <c r="D13" s="127"/>
      <c r="E13" s="26"/>
      <c r="F13" s="154"/>
      <c r="G13" s="154"/>
    </row>
    <row r="14" spans="1:9" ht="20.100000000000001" customHeight="1">
      <c r="A14" s="33"/>
      <c r="B14" s="127"/>
      <c r="C14" s="127"/>
      <c r="D14" s="127"/>
    </row>
    <row r="15" spans="1:9" ht="20.100000000000001" customHeight="1">
      <c r="A15" s="30" t="s">
        <v>343</v>
      </c>
    </row>
    <row r="16" spans="1:9" ht="20.100000000000001" customHeight="1">
      <c r="A16" s="33"/>
    </row>
    <row r="17" spans="1:9" ht="50.1" customHeight="1">
      <c r="A17" s="1239" t="str">
        <f>"We hereby certify that equipment and materials to be supplied are produced in " &amp;H26 &amp; " eligible source " &amp; F26</f>
        <v>We hereby certify that equipment and materials to be supplied are produced in [Name of Countries],  eligible source country.</v>
      </c>
      <c r="B17" s="1239"/>
      <c r="C17" s="1239"/>
      <c r="D17" s="1239"/>
      <c r="E17" s="1239"/>
      <c r="F17" s="155" t="s">
        <v>181</v>
      </c>
      <c r="G17" s="155" t="s">
        <v>182</v>
      </c>
    </row>
    <row r="18" spans="1:9" ht="45" customHeight="1">
      <c r="A18" s="1237" t="str">
        <f>"We hereby certify that our company is incorporated and registered in " &amp;I26 &amp; " eligible source " &amp;G26</f>
        <v>We hereby certify that our company is incorporated and registered in [Name of Countries],  eligible source country.</v>
      </c>
      <c r="B18" s="1237"/>
      <c r="C18" s="1237"/>
      <c r="D18" s="1237"/>
      <c r="E18" s="1237"/>
      <c r="F18" s="161" t="s">
        <v>154</v>
      </c>
      <c r="G18" s="161" t="s">
        <v>154</v>
      </c>
      <c r="H18" s="143" t="str">
        <f t="shared" ref="H18:I25" si="0">IF(F18 = "", "", F18&amp; ", ")</f>
        <v xml:space="preserve">[Name of Countries], </v>
      </c>
      <c r="I18" s="143" t="str">
        <f t="shared" si="0"/>
        <v xml:space="preserve">[Name of Countries], </v>
      </c>
    </row>
    <row r="19" spans="1:9" ht="33" customHeight="1">
      <c r="A19" s="159"/>
      <c r="B19" s="159"/>
      <c r="C19" s="159"/>
      <c r="D19" s="159"/>
      <c r="E19" s="159"/>
      <c r="F19" s="161"/>
      <c r="G19" s="161"/>
      <c r="H19" s="143" t="str">
        <f t="shared" si="0"/>
        <v/>
      </c>
      <c r="I19" s="143" t="str">
        <f t="shared" si="0"/>
        <v/>
      </c>
    </row>
    <row r="20" spans="1:9" ht="33" customHeight="1">
      <c r="A20" s="159"/>
      <c r="B20" s="159"/>
      <c r="C20" s="159"/>
      <c r="D20" s="38"/>
      <c r="E20" s="159"/>
      <c r="F20" s="161"/>
      <c r="G20" s="161"/>
      <c r="H20" s="143" t="str">
        <f t="shared" si="0"/>
        <v/>
      </c>
      <c r="I20" s="143" t="str">
        <f t="shared" si="0"/>
        <v/>
      </c>
    </row>
    <row r="21" spans="1:9" ht="33" customHeight="1">
      <c r="A21" s="37" t="s">
        <v>7</v>
      </c>
      <c r="B21" s="66" t="str">
        <f>'Attach 3(JV)'!B24</f>
        <v>--</v>
      </c>
      <c r="D21" s="38" t="s">
        <v>5</v>
      </c>
      <c r="E21" s="266" t="str">
        <f>'Attach 3(JV)'!E24</f>
        <v/>
      </c>
      <c r="F21" s="161"/>
      <c r="G21" s="161"/>
      <c r="H21" s="143" t="str">
        <f t="shared" si="0"/>
        <v/>
      </c>
      <c r="I21" s="143" t="str">
        <f t="shared" si="0"/>
        <v/>
      </c>
    </row>
    <row r="22" spans="1:9" ht="33" customHeight="1">
      <c r="A22" s="37" t="s">
        <v>8</v>
      </c>
      <c r="B22" s="266" t="str">
        <f>'Attach 3(JV)'!B25</f>
        <v/>
      </c>
      <c r="D22" s="38" t="s">
        <v>6</v>
      </c>
      <c r="E22" s="266" t="str">
        <f>'Attach 3(JV)'!E25</f>
        <v/>
      </c>
      <c r="F22" s="161"/>
      <c r="G22" s="161"/>
      <c r="H22" s="143" t="str">
        <f t="shared" si="0"/>
        <v/>
      </c>
      <c r="I22" s="143" t="str">
        <f t="shared" si="0"/>
        <v/>
      </c>
    </row>
    <row r="23" spans="1:9" ht="33" customHeight="1">
      <c r="D23" s="38"/>
      <c r="F23" s="161"/>
      <c r="G23" s="161"/>
      <c r="H23" s="143" t="str">
        <f t="shared" si="0"/>
        <v/>
      </c>
      <c r="I23" s="143" t="str">
        <f t="shared" si="0"/>
        <v/>
      </c>
    </row>
    <row r="24" spans="1:9" ht="33" customHeight="1">
      <c r="D24" s="38"/>
      <c r="F24" s="161"/>
      <c r="G24" s="161"/>
      <c r="H24" s="143" t="str">
        <f t="shared" si="0"/>
        <v/>
      </c>
      <c r="I24" s="143" t="str">
        <f t="shared" si="0"/>
        <v/>
      </c>
    </row>
    <row r="25" spans="1:9" ht="33" customHeight="1">
      <c r="A25" s="26"/>
      <c r="B25" s="26"/>
      <c r="C25" s="26"/>
      <c r="D25" s="26"/>
      <c r="E25" s="26"/>
      <c r="F25" s="161"/>
      <c r="G25" s="161"/>
      <c r="H25" s="143" t="str">
        <f t="shared" si="0"/>
        <v/>
      </c>
      <c r="I25" s="143" t="str">
        <f t="shared" si="0"/>
        <v/>
      </c>
    </row>
    <row r="26" spans="1:9" ht="33" customHeight="1">
      <c r="A26" s="26"/>
      <c r="B26" s="26"/>
      <c r="C26" s="26"/>
      <c r="D26" s="26"/>
      <c r="E26" s="26"/>
      <c r="F26" s="158" t="str">
        <f>IF((8-COUNTBLANK(F18:F25)) &lt;2, "country.", "countries.")</f>
        <v>country.</v>
      </c>
      <c r="G26" s="158" t="str">
        <f>IF((8-COUNTBLANK(G18:G25)) &lt;2, "country.", "countries.")</f>
        <v>country.</v>
      </c>
      <c r="H26" s="143" t="str">
        <f>IF(COUNTBLANK(F18:F25) =8, "[Enter the name of country where from equipments &amp; material shall be supplied]",CONCATENATE(H18,H19,H20,H21,H22,H23,H24,H25))</f>
        <v xml:space="preserve">[Name of Countries], </v>
      </c>
      <c r="I26" s="143"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905D51A0-3EB6-4E99-B277-C6036291BBFE}" showPageBreaks="1" showGridLines="0" zeroValues="0" printArea="1" hiddenColumns="1" view="pageBreakPreview" topLeftCell="A7">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6"/>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2"/>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pageSetUpPr fitToPage="1"/>
  </sheetPr>
  <dimension ref="A1:AL40"/>
  <sheetViews>
    <sheetView showGridLines="0" showZeros="0" view="pageBreakPreview" topLeftCell="A4"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6"/>
    <col min="9" max="38" width="9.140625" style="217"/>
    <col min="39" max="16384" width="9.140625" style="26"/>
  </cols>
  <sheetData>
    <row r="1" spans="1:38" s="636" customFormat="1" ht="20.25" customHeight="1">
      <c r="A1" s="1242" t="str">
        <f>'Attach 3(JV)'!A1</f>
        <v>Specification No. :CC/NT/W-CIVIL/DOM/A06/23/00358</v>
      </c>
      <c r="B1" s="1242"/>
      <c r="C1" s="1242"/>
      <c r="D1" s="651"/>
      <c r="E1" s="652" t="str">
        <f>"Attachment-4(A) "&amp; 'Attach 3(JV)'!AT1</f>
        <v xml:space="preserve">Attachment-4(A) </v>
      </c>
      <c r="F1" s="653"/>
      <c r="G1" s="653"/>
      <c r="H1" s="653"/>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row>
    <row r="2" spans="1:38" ht="11.1" customHeight="1"/>
    <row r="3" spans="1:38" ht="89.25" customHeight="1">
      <c r="A3" s="916" t="str">
        <f>'Attach 3(JV)'!A3</f>
        <v>Package DC-C&amp;ME for Construction &amp; Interiors of Green Field Data Centre Building including Mechanical &amp; Electrical Works under Establishment of Pilot Data Centre at POWERGRID Manesar substation</v>
      </c>
      <c r="B3" s="917"/>
      <c r="C3" s="917"/>
      <c r="D3" s="917"/>
      <c r="E3" s="917"/>
      <c r="F3" s="218"/>
      <c r="G3" s="219"/>
      <c r="H3" s="218"/>
    </row>
    <row r="4" spans="1:38" ht="11.1" customHeight="1">
      <c r="A4" s="29"/>
      <c r="H4" s="220"/>
      <c r="I4" s="221"/>
    </row>
    <row r="5" spans="1:38" ht="20.100000000000001" customHeight="1">
      <c r="A5" s="950" t="s">
        <v>356</v>
      </c>
      <c r="B5" s="950"/>
      <c r="C5" s="950"/>
      <c r="D5" s="950"/>
      <c r="E5" s="950"/>
      <c r="F5" s="218"/>
      <c r="H5" s="220"/>
      <c r="I5" s="222"/>
    </row>
    <row r="6" spans="1:38" ht="11.1" customHeight="1">
      <c r="A6" s="33"/>
      <c r="H6" s="220"/>
      <c r="I6" s="222"/>
    </row>
    <row r="7" spans="1:38" ht="20.100000000000001" customHeight="1">
      <c r="A7" s="34" t="str">
        <f>'Attach 3(JV)'!A7</f>
        <v>Bidder’s Name and Address  :</v>
      </c>
      <c r="D7" s="16" t="str">
        <f>'Attach 3(JV)'!E7</f>
        <v>To:</v>
      </c>
      <c r="H7" s="220"/>
      <c r="I7" s="222"/>
    </row>
    <row r="8" spans="1:38" s="160" customFormat="1" ht="36" customHeight="1">
      <c r="A8" s="956" t="str">
        <f>'Attach 3(JV)'!A8</f>
        <v/>
      </c>
      <c r="B8" s="956"/>
      <c r="C8" s="956"/>
      <c r="D8" s="12" t="str">
        <f>'Attach 3(JV)'!E8</f>
        <v>Contract Services</v>
      </c>
      <c r="E8" s="33"/>
      <c r="F8" s="223"/>
      <c r="G8" s="223"/>
      <c r="H8" s="224"/>
      <c r="I8" s="225"/>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row>
    <row r="9" spans="1:38" ht="20.100000000000001" customHeight="1">
      <c r="A9" s="14" t="s">
        <v>348</v>
      </c>
      <c r="B9" s="1238">
        <f>'Attach 3(JV)'!B9</f>
        <v>0</v>
      </c>
      <c r="C9" s="1238"/>
      <c r="D9" s="12" t="str">
        <f>'Attach 3(JV)'!E9</f>
        <v>Power Grid Corporation of India Ltd.,</v>
      </c>
      <c r="H9" s="220"/>
      <c r="I9" s="222"/>
    </row>
    <row r="10" spans="1:38" ht="20.100000000000001" customHeight="1">
      <c r="A10" s="14" t="s">
        <v>350</v>
      </c>
      <c r="B10" s="1238">
        <f>'Attach 3(JV)'!B10</f>
        <v>0</v>
      </c>
      <c r="C10" s="1238"/>
      <c r="D10" s="12" t="str">
        <f>'Attach 3(JV)'!E10</f>
        <v>"Saudamini", Plot No. 2, Sector 29</v>
      </c>
      <c r="H10" s="220"/>
      <c r="I10" s="222"/>
    </row>
    <row r="11" spans="1:38" ht="20.100000000000001" customHeight="1">
      <c r="B11" s="1238">
        <f>'Attach 3(JV)'!B11</f>
        <v>0</v>
      </c>
      <c r="C11" s="1238"/>
      <c r="D11" s="12" t="str">
        <f>'Attach 3(JV)'!E11</f>
        <v>Gurgaon (Haryana) - 122001</v>
      </c>
    </row>
    <row r="12" spans="1:38" ht="15" customHeight="1">
      <c r="A12" s="33"/>
      <c r="B12" s="1238">
        <f>'Attach 3(JV)'!B12</f>
        <v>0</v>
      </c>
      <c r="C12" s="1238"/>
      <c r="D12" s="12"/>
    </row>
    <row r="13" spans="1:38" ht="20.100000000000001" customHeight="1">
      <c r="A13" s="30" t="s">
        <v>343</v>
      </c>
      <c r="D13" s="43"/>
    </row>
    <row r="14" spans="1:38" ht="79.5" customHeight="1">
      <c r="A14" s="1241" t="s">
        <v>357</v>
      </c>
      <c r="B14" s="1241"/>
      <c r="C14" s="1241"/>
      <c r="D14" s="1241"/>
      <c r="E14" s="1241"/>
    </row>
    <row r="15" spans="1:38" ht="20.100000000000001" customHeight="1">
      <c r="A15" s="138" t="s">
        <v>363</v>
      </c>
      <c r="B15" s="138" t="s">
        <v>364</v>
      </c>
      <c r="C15" s="138" t="s">
        <v>365</v>
      </c>
      <c r="D15" s="138" t="s">
        <v>344</v>
      </c>
      <c r="E15" s="138" t="s">
        <v>345</v>
      </c>
    </row>
    <row r="16" spans="1:38" ht="20.100000000000001" customHeight="1">
      <c r="A16" s="139">
        <v>1</v>
      </c>
      <c r="B16" s="268"/>
      <c r="C16" s="268"/>
      <c r="D16" s="268"/>
      <c r="E16" s="268"/>
    </row>
    <row r="17" spans="1:38" ht="20.100000000000001" customHeight="1">
      <c r="A17" s="140">
        <v>2</v>
      </c>
      <c r="B17" s="269"/>
      <c r="C17" s="269"/>
      <c r="D17" s="269"/>
      <c r="E17" s="269"/>
    </row>
    <row r="18" spans="1:38" ht="20.100000000000001" customHeight="1">
      <c r="A18" s="140">
        <v>3</v>
      </c>
      <c r="B18" s="269"/>
      <c r="C18" s="269"/>
      <c r="D18" s="269"/>
      <c r="E18" s="269"/>
    </row>
    <row r="19" spans="1:38" ht="20.100000000000001" customHeight="1">
      <c r="A19" s="140">
        <v>4</v>
      </c>
      <c r="B19" s="269"/>
      <c r="C19" s="269"/>
      <c r="D19" s="269"/>
      <c r="E19" s="269"/>
    </row>
    <row r="20" spans="1:38" ht="19.5" customHeight="1">
      <c r="A20" s="141">
        <v>5</v>
      </c>
      <c r="B20" s="270"/>
      <c r="C20" s="270"/>
      <c r="D20" s="270"/>
      <c r="E20" s="270"/>
    </row>
    <row r="21" spans="1:38" ht="15" customHeight="1">
      <c r="A21" s="26"/>
      <c r="B21" s="26"/>
      <c r="C21" s="26"/>
      <c r="D21" s="26"/>
      <c r="E21" s="26"/>
    </row>
    <row r="22" spans="1:38" ht="62.25" customHeight="1">
      <c r="A22" s="1241" t="s">
        <v>358</v>
      </c>
      <c r="B22" s="1241"/>
      <c r="C22" s="1241"/>
      <c r="D22" s="1241"/>
      <c r="E22" s="1241"/>
    </row>
    <row r="23" spans="1:38" s="132" customFormat="1" ht="15.95" customHeight="1">
      <c r="A23" s="97"/>
      <c r="B23" s="97"/>
      <c r="C23" s="97"/>
      <c r="D23" s="97"/>
      <c r="E23" s="97"/>
      <c r="F23" s="300"/>
      <c r="G23" s="300"/>
      <c r="H23" s="300"/>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row>
    <row r="24" spans="1:38" ht="23.1" customHeight="1">
      <c r="C24" s="38"/>
    </row>
    <row r="25" spans="1:38" ht="23.1" customHeight="1">
      <c r="A25" s="37" t="s">
        <v>7</v>
      </c>
      <c r="B25" s="66" t="str">
        <f>'Attach 3(JV)'!B24</f>
        <v>--</v>
      </c>
      <c r="C25" s="38" t="s">
        <v>5</v>
      </c>
      <c r="D25" s="1240" t="str">
        <f>'Attach 3(JV)'!E24</f>
        <v/>
      </c>
      <c r="E25" s="1240"/>
    </row>
    <row r="26" spans="1:38" ht="23.1" customHeight="1">
      <c r="A26" s="37" t="s">
        <v>8</v>
      </c>
      <c r="B26" s="266"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05D51A0-3EB6-4E99-B277-C6036291BBFE}" scale="115" showPageBreaks="1" showGridLines="0" zeroValues="0" fitToPage="1" printArea="1" view="pageBreakPreview" topLeftCell="A4">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6"/>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3"/>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0"/>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3"/>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Venkatesh Karri {वेंकटेश कर्री}</cp:lastModifiedBy>
  <cp:lastPrinted>2020-01-01T10:53:58Z</cp:lastPrinted>
  <dcterms:created xsi:type="dcterms:W3CDTF">2010-09-27T08:09:01Z</dcterms:created>
  <dcterms:modified xsi:type="dcterms:W3CDTF">2023-01-31T13:43:36Z</dcterms:modified>
  <cp:contentStatus/>
</cp:coreProperties>
</file>