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T:\12_Rahul Mendhe\02_RTM\06_CD01 retender\Bidding Document\"/>
    </mc:Choice>
  </mc:AlternateContent>
  <workbookProtection workbookPassword="CFB5" revisionsPassword="C038" lockStructure="1" lockRevision="1"/>
  <bookViews>
    <workbookView xWindow="0" yWindow="0" windowWidth="28800" windowHeight="11775" tabRatio="961" firstSheet="8" activeTab="28"/>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12'!$A$1:$E$48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9'!$A$1:$H$53</definedName>
    <definedName name="_xlnm.Print_Area" localSheetId="7">'Attach-3 (QR)'!$A$1:$I$257</definedName>
    <definedName name="_xlnm.Print_Area" localSheetId="5">'Attach-3 (QR)_old'!$A$1:$J$407</definedName>
    <definedName name="_xlnm.Print_Area" localSheetId="28">'Bid Form 1st Envelope '!$A$1:$F$117</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12'!$A$1:$E$48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9'!$A$1:$E$53</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'!$A$1:$F$118</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12'!$A$1:$E$48</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9'!$A$1:$H$53</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'!$A$1:$F$117</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'!$76:$76,'Bid Form 1st Envelope '!$101:$101,'Bid Form 1st Envelope '!$104:$105</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12'!$A$1:$E$48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12'!$A$1:$E$48</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9'!$A$1:$H$53</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'!$A$1:$F$117</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'!$76:$76,'Bid Form 1st Envelope '!$101:$101,'Bid Form 1st Envelope '!$104:$105</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12'!$A$1:$E$48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12'!$A$1:$E$48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12'!$A$1:$E$48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12'!$A$1:$E$48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9'!$A$1:$H$53</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'!$A$1:$F$117</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'!$76:$76,'Bid Form 1st Envelope '!$101:$101,'Bid Form 1st Envelope '!$104:$105</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12'!$A$1:$E$48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9'!$A$1:$H$53</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'!$A$1:$J$117</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'!$101:$101,'Bid Form 1st Envelope '!$104:$105</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12'!$F:$H</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12'!$A$1:$E$48</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9'!$A$1:$H$53</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'!$A$1:$F$117</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12'!$18:$34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'!$76:$76,'Bid Form 1st Envelope '!$101:$101,'Bid Form 1st Envelope '!$104:$105</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9'!$A$1:$D$60</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12'!$A$1:$E$48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9'!$A$1:$H$53</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'!$A$1:$F$117</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'!$76:$76,'Bid Form 1st Envelope '!$101:$101,'Bid Form 1st Envelope '!$104:$105</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9'!$A$1:$D$60</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Bidders'!$G:$J</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12'!$A$1:$E$48</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9'!$A$1:$H$53</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'!$A$1:$F$117</definedName>
    <definedName name="Z_5476C51C_4037_4B28_A818_10D7CDF0C66A_.wvu.PrintArea" localSheetId="1" hidden="1">Cover!$A$1:$F$28</definedName>
    <definedName name="Z_5476C51C_4037_4B28_A818_10D7CDF0C66A_.wvu.PrintArea" localSheetId="2" hidden="1">'Name of Bidders'!$B$1:$D$33</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1" hidden="1">'Attach 14-IP'!$39:$41</definedName>
    <definedName name="Z_5476C51C_4037_4B28_A818_10D7CDF0C66A_.wvu.Rows" localSheetId="22" hidden="1">'Attach 15'!$21:$21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'!$55:$55,'Bid Form 1st Envelope '!$76:$76,'Bid Form 1st Envelope '!$101:$101,'Bid Form 1st Envelope '!$104:$105</definedName>
    <definedName name="Z_5476C51C_4037_4B28_A818_10D7CDF0C66A_.wvu.Rows" localSheetId="1" hidden="1">Cover!$10:$10</definedName>
    <definedName name="Z_5476C51C_4037_4B28_A818_10D7CDF0C66A_.wvu.Rows" localSheetId="2" hidden="1">'Name of Bidders'!$3:$3,'Name of Bidders'!$8:$9,'Name of Bidders'!$15:$23</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12'!$A$1:$E$48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12'!$A$1:$E$48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12'!$A$1:$E$48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12'!$A$1:$E$48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9'!$A$1:$D$60</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12'!$A$1:$E$48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12'!$A$1:$E$48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9'!$A$1:$D$60</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12'!$A$1:$E$48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9'!$A$1:$D$60</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12'!$A$1:$E$48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9'!$A$1:$H$53</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'!$A$1:$F$117</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'!$76:$76,'Bid Form 1st Envelope '!$101:$101,'Bid Form 1st Envelope '!$104:$105</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Bidders'!$G:$J</definedName>
    <definedName name="Z_ABDD40A7_66B9_43CC_B63B_09D98A5A40BE_.wvu.Cols" localSheetId="3" hidden="1">'Names of Bidder'!$H:$M,'Names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12'!$A$1:$E$48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3(JV)'!$A$1:$E$26</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9'!$A$1:$H$53</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'!$A$1:$F$117</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1" hidden="1">'Attach 14-IP'!$39:$41</definedName>
    <definedName name="Z_ABDD40A7_66B9_43CC_B63B_09D98A5A40BE_.wvu.Rows" localSheetId="22" hidden="1">'Attach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'!$55:$55,'Bid Form 1st Envelope '!$76:$76,'Bid Form 1st Envelope '!$101:$101,'Bid Form 1st Envelope '!$104:$105</definedName>
    <definedName name="Z_ABDD40A7_66B9_43CC_B63B_09D98A5A40BE_.wvu.Rows" localSheetId="1" hidden="1">Cover!$10:$10</definedName>
    <definedName name="Z_ABDD40A7_66B9_43CC_B63B_09D98A5A40BE_.wvu.Rows" localSheetId="2" hidden="1">'Name of Bidders'!$3:$3,'Name of Bidders'!$8:$9,'Name of Bidders'!$15:$23</definedName>
    <definedName name="Z_ABDD40A7_66B9_43CC_B63B_09D98A5A40BE_.wvu.Rows" localSheetId="3" hidden="1">'Names of Bidder'!$6:$7,'Names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12'!$A$1:$E$48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12'!$A$1:$E$48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12'!$A$1:$E$48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9'!$A$1:$D$60</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12'!$A$1:$E$48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12'!$F:$H</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12'!$A$1:$E$48</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9'!$A$1:$H$53</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'!$A$1:$F$117</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12'!$18:$34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'!$76:$76,'Bid Form 1st Envelope '!$101:$101,'Bid Form 1st Envelope '!$104:$105</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9'!$A$1:$D$60</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12'!$A$1:$E$48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9'!$A$1:$D$60</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12'!$A$1:$E$48</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9'!$A$1:$H$53</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'!$A$1:$F$117</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'!$76:$76,'Bid Form 1st Envelope '!$101:$101,'Bid Form 1st Envelope '!$104:$105</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62913"/>
  <customWorkbookViews>
    <customWorkbookView name="Rahul Mendhe {Rahul Mendhe} - Personal View" guid="{5476C51C-4037-4B28-A818-10D7CDF0C66A}" mergeInterval="0" personalView="1" maximized="1" xWindow="-8" yWindow="-8" windowWidth="1936" windowHeight="1056" tabRatio="961" activeSheetId="29"/>
    <customWorkbookView name="Himanshu Mittal {Himanshu Mittal} - Personal View" guid="{3B0AB1ED-5866-4A43-AA03-026CB8F4E20E}" mergeInterval="0" personalView="1" maximized="1" xWindow="-9" yWindow="-9" windowWidth="1938" windowHeight="1048" tabRatio="942" activeSheetId="3"/>
    <customWorkbookView name="Rahul {Rahul} - Personal View" guid="{45814E31-7EF7-46D4-AAA9-9580F481731A}" mergeInterval="0" personalView="1" maximized="1" windowWidth="1916" windowHeight="774"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Ram Lal {Ram Lal} - Personal View" guid="{22E98F9C-C2D1-498E-A22F-610A9D935107}" mergeInterval="0" personalView="1" maximized="1" xWindow="-8" yWindow="-8" windowWidth="1936" windowHeight="1056" tabRatio="942" activeSheetId="23"/>
    <customWorkbookView name="Ram Lal - Personal View" guid="{F69C7555-C61D-4F7A-9432-A1A8E6C1D167}" mergeInterval="0" personalView="1" maximized="1" windowWidth="1362" windowHeight="542" tabRatio="942" activeSheetId="29"/>
    <customWorkbookView name="Kapil Mandil {कपिल मंडिल} - Personal View" guid="{1C46EBB3-B065-41C0-9C89-6B0653776FC2}" mergeInterval="0" personalView="1" maximized="1" xWindow="-9" yWindow="-9" windowWidth="1938" windowHeight="1048" tabRatio="942" activeSheetId="3"/>
    <customWorkbookView name="Kamal  Kumar Rathore {कमल कुमार राठौर} - Personal View" guid="{DADC952D-E162-4FBD-AB22-9C1A7E7CACD8}" mergeInterval="0" personalView="1" maximized="1" xWindow="-8" yWindow="-8" windowWidth="1936" windowHeight="1056" tabRatio="942" activeSheetId="2"/>
    <customWorkbookView name="Venkatesh Karri {वेंकटेश कर्री} - Personal View" guid="{ABDD40A7-66B9-43CC-B63B-09D98A5A40BE}" mergeInterval="0" personalView="1" maximized="1" xWindow="-8" yWindow="-8" windowWidth="1936" windowHeight="1056" tabRatio="961" activeSheetId="29"/>
  </customWorkbookViews>
</workbook>
</file>

<file path=xl/calcChain.xml><?xml version="1.0" encoding="utf-8"?>
<calcChain xmlns="http://schemas.openxmlformats.org/spreadsheetml/2006/main">
  <c r="A47" i="16" l="1"/>
  <c r="B2" i="2"/>
  <c r="F2" i="2" l="1"/>
  <c r="B55" i="29" l="1"/>
  <c r="B54" i="29"/>
  <c r="B53" i="29" l="1"/>
  <c r="B52" i="29"/>
  <c r="B12" i="5"/>
  <c r="B11" i="5"/>
  <c r="B10" i="5"/>
  <c r="B9" i="5"/>
  <c r="J6" i="3" l="1"/>
  <c r="K89"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1" i="3" l="1"/>
  <c r="A1" i="30"/>
  <c r="A8" i="30" s="1"/>
  <c r="B8" i="30" s="1"/>
  <c r="D8" i="30" s="1"/>
  <c r="A8" i="29"/>
  <c r="A9" i="29"/>
  <c r="A10" i="29"/>
  <c r="A11" i="29"/>
  <c r="A12" i="29"/>
  <c r="B15" i="29"/>
  <c r="AD21" i="29"/>
  <c r="AD24" i="29"/>
  <c r="H28" i="29"/>
  <c r="H29" i="29"/>
  <c r="A118"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A1" i="19" s="1"/>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4" i="29"/>
  <c r="A3" i="28"/>
  <c r="D30" i="25"/>
  <c r="D58" i="25" s="1"/>
  <c r="D86" i="25" s="1"/>
  <c r="G50" i="16"/>
  <c r="D68" i="18"/>
  <c r="F97" i="29"/>
  <c r="G49" i="16"/>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46" i="19"/>
  <c r="B25" i="20"/>
  <c r="B25" i="21"/>
  <c r="B91" i="23"/>
  <c r="H93" i="24"/>
  <c r="B11" i="24"/>
  <c r="B9" i="24"/>
  <c r="H20" i="24" s="1"/>
  <c r="B30" i="25"/>
  <c r="B58" i="25" s="1"/>
  <c r="B86" i="25" s="1"/>
  <c r="B19" i="26"/>
  <c r="E30" i="28"/>
  <c r="B11" i="28"/>
  <c r="B9" i="28"/>
  <c r="C97"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50" i="16"/>
  <c r="B11" i="16"/>
  <c r="B16" i="17"/>
  <c r="E27" i="18"/>
  <c r="D55" i="18" s="1"/>
  <c r="D83" i="18" s="1"/>
  <c r="B11" i="18"/>
  <c r="B9" i="18"/>
  <c r="E47" i="19"/>
  <c r="B24" i="20"/>
  <c r="B24" i="21"/>
  <c r="A3" i="21"/>
  <c r="B90" i="23"/>
  <c r="A9" i="23"/>
  <c r="H92" i="24"/>
  <c r="B12" i="24"/>
  <c r="B10" i="24"/>
  <c r="A8" i="24"/>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49" i="16"/>
  <c r="B10" i="16"/>
  <c r="F17" i="17"/>
  <c r="B12" i="17"/>
  <c r="B10" i="17"/>
  <c r="A8" i="17"/>
  <c r="A1" i="17"/>
  <c r="B27" i="18"/>
  <c r="B55" i="18" s="1"/>
  <c r="B83" i="18" s="1"/>
  <c r="B47" i="19"/>
  <c r="B12" i="19"/>
  <c r="B10" i="19"/>
  <c r="A8" i="19"/>
  <c r="E25" i="20"/>
  <c r="B12" i="20"/>
  <c r="B10" i="20"/>
  <c r="A8" i="20"/>
  <c r="E25" i="21"/>
  <c r="B12" i="21"/>
  <c r="B10" i="21"/>
  <c r="A8" i="21"/>
  <c r="E91" i="23"/>
  <c r="B13" i="23"/>
  <c r="B11" i="23"/>
  <c r="B92" i="24"/>
  <c r="E19" i="26"/>
  <c r="A1" i="21"/>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1" i="29" l="1"/>
</calcChain>
</file>

<file path=xl/comments1.xml><?xml version="1.0" encoding="utf-8"?>
<comments xmlns="http://schemas.openxmlformats.org/spreadsheetml/2006/main">
  <authors>
    <author>20587</author>
    <author>01290</author>
  </authors>
  <commentList>
    <comment ref="D9" authorId="0" guid="{F91D1266-825B-472E-953A-EA4BA21B1793}" shapeId="0">
      <text>
        <r>
          <rPr>
            <sz val="9"/>
            <color indexed="81"/>
            <rFont val="Tahoma"/>
            <family val="2"/>
          </rPr>
          <t xml:space="preserve">Pl. select domestic bidder.
</t>
        </r>
      </text>
    </comment>
    <comment ref="D32" authorId="1" guid="{16AE148E-12FB-4672-9B30-C259442B4471}" shapeId="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<sst xmlns="http://schemas.openxmlformats.org/spreadsheetml/2006/main" count="2023" uniqueCount="1061">
  <si>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</si>
  <si>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</si>
  <si>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</si>
  <si>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</si>
  <si>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</si>
  <si>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</si>
  <si>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</si>
  <si>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</si>
  <si>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</si>
  <si>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</si>
  <si>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</si>
  <si>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</si>
  <si>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</si>
  <si>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</si>
  <si>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</si>
  <si>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</si>
  <si>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</si>
  <si>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</si>
  <si>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</si>
  <si>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</si>
  <si>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</si>
  <si>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</si>
  <si>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</si>
  <si>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</si>
  <si>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</si>
  <si>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</si>
  <si>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</si>
  <si>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</si>
  <si>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</si>
  <si>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</si>
  <si>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</si>
  <si>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</si>
  <si>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</si>
  <si>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</si>
  <si>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</si>
  <si>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</si>
  <si>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</si>
  <si>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</si>
  <si>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</si>
  <si>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</si>
  <si>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</si>
  <si>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</si>
  <si>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</si>
  <si>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</si>
  <si>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</si>
  <si>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</si>
  <si>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</si>
  <si>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</si>
  <si>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</si>
  <si>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</si>
  <si>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</si>
  <si>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</si>
  <si>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</si>
  <si>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</si>
  <si>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</si>
  <si>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</si>
  <si>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</si>
  <si>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</si>
  <si>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</si>
  <si>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</si>
  <si>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</si>
  <si>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</si>
  <si>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</si>
  <si>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</si>
  <si>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</si>
  <si>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</si>
  <si>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</si>
  <si>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</si>
  <si>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</si>
  <si>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</si>
  <si>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</si>
  <si>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</si>
  <si>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</si>
  <si>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</si>
  <si>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</si>
  <si>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</si>
  <si>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</si>
  <si>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</si>
  <si>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</si>
  <si>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</si>
  <si>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</si>
  <si>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</si>
  <si>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</si>
  <si>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</si>
  <si>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</si>
  <si>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</si>
  <si>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</si>
  <si>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</si>
  <si>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</si>
  <si>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</si>
  <si>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</si>
  <si>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</si>
  <si>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</si>
  <si>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</si>
  <si>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</si>
  <si>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</si>
  <si>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</si>
  <si>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</si>
  <si>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</si>
  <si>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</si>
  <si>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</si>
  <si>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</si>
  <si>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</si>
  <si>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</si>
  <si>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</si>
  <si>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</si>
  <si>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</si>
  <si>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</si>
  <si>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</si>
  <si>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</si>
  <si>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</si>
  <si>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</si>
  <si>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</si>
  <si>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</si>
  <si>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</si>
  <si>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</si>
  <si>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</si>
  <si>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</si>
  <si>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</si>
  <si>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</si>
  <si>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</si>
  <si>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</si>
  <si>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</si>
  <si>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</si>
  <si>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</si>
  <si>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</si>
  <si>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</si>
  <si>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</si>
  <si>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</si>
  <si>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</si>
  <si>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</si>
  <si>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</si>
  <si>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</si>
  <si>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</si>
  <si>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</si>
  <si>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</si>
  <si>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</si>
  <si>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</si>
  <si>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</si>
  <si>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</si>
  <si>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</si>
  <si>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</si>
  <si>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</si>
  <si>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</si>
  <si>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</si>
  <si>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</si>
  <si>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</si>
  <si>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</si>
  <si>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</si>
  <si>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</si>
  <si>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</si>
  <si>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</si>
  <si>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</si>
  <si>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</si>
  <si>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</si>
  <si>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</si>
  <si>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</si>
  <si>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</si>
  <si>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</si>
  <si>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</si>
  <si>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</si>
  <si>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</si>
  <si>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</si>
  <si>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</si>
  <si>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</si>
  <si>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</si>
  <si>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</si>
  <si>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</si>
  <si>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</si>
  <si>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</si>
  <si>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</si>
  <si>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</si>
  <si>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</si>
  <si>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</si>
  <si>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</si>
  <si>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</si>
  <si>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</si>
  <si>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</si>
  <si>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</si>
  <si>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</si>
  <si>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</si>
  <si>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</si>
  <si>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</si>
  <si>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</si>
  <si>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</si>
  <si>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</si>
  <si>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</si>
  <si>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</si>
  <si>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</si>
  <si>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</si>
  <si>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</si>
  <si>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</si>
  <si>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</si>
  <si>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</si>
  <si>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</si>
  <si>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</si>
  <si>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</si>
  <si>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</si>
  <si>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</si>
  <si>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</si>
  <si>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</si>
  <si>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</si>
  <si>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</si>
  <si>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</si>
  <si>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</si>
  <si>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</si>
  <si>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</si>
  <si>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</si>
  <si>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</si>
  <si>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</si>
  <si>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</si>
  <si>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</si>
  <si>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</si>
  <si>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</si>
  <si>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</si>
  <si>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</si>
  <si>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</si>
  <si>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</si>
  <si>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</si>
  <si>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</si>
  <si>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</si>
  <si>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</si>
  <si>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</si>
  <si>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</si>
  <si>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</si>
  <si>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</si>
  <si>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</si>
  <si>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</si>
  <si>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</si>
  <si>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</si>
  <si>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</si>
  <si>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</si>
  <si>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</si>
  <si>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</si>
  <si>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</si>
  <si>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</si>
  <si>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</si>
  <si>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</si>
  <si>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</si>
  <si>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</si>
  <si>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</si>
  <si>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</si>
  <si>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</si>
  <si>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</si>
  <si>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</si>
  <si>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</si>
  <si>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</si>
  <si>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</si>
  <si>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</si>
  <si>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</si>
  <si>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</si>
  <si>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</si>
  <si>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</si>
  <si>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</si>
  <si>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</si>
  <si>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</si>
  <si>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</si>
  <si>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</si>
  <si>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</si>
  <si>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</si>
  <si>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</si>
  <si>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</si>
  <si>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</si>
  <si>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</si>
  <si>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</si>
  <si>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</si>
  <si>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</si>
  <si>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</si>
  <si>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</si>
  <si>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</si>
  <si>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</si>
  <si>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</si>
  <si>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</si>
  <si>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</si>
  <si>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</si>
  <si>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</si>
  <si>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</si>
  <si>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</si>
  <si>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</si>
  <si>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</si>
  <si>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</si>
  <si>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</si>
  <si>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</si>
  <si>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</si>
  <si>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</si>
  <si>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</si>
  <si>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</si>
  <si>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</si>
  <si>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</si>
  <si>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</si>
  <si>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</si>
  <si>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</si>
  <si>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</si>
  <si>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</si>
  <si>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</si>
  <si>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</si>
  <si>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</si>
  <si>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</si>
  <si>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</si>
  <si>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</si>
  <si>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</si>
  <si>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</si>
  <si>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</si>
  <si>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</si>
  <si>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</si>
  <si>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</si>
  <si>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</si>
  <si>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</si>
  <si>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</si>
  <si>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</si>
  <si>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</si>
  <si>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</si>
  <si>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</si>
  <si>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</si>
  <si>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</si>
  <si>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</si>
  <si>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</si>
  <si>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</si>
  <si>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</si>
  <si>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</si>
  <si>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</si>
  <si>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</si>
  <si>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</si>
  <si>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</si>
  <si>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</si>
  <si>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</si>
  <si>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</si>
  <si>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</si>
  <si>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</si>
  <si>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</si>
  <si>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</si>
  <si>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</si>
  <si>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</si>
  <si>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</si>
  <si>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</si>
  <si>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</si>
  <si>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</si>
  <si>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</si>
  <si>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</si>
  <si>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</si>
  <si>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</si>
  <si>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</si>
  <si>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</si>
  <si>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</si>
  <si>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</si>
  <si>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</si>
  <si>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</si>
  <si>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</si>
  <si>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</si>
  <si>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</si>
  <si>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</si>
  <si>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</si>
  <si>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</si>
  <si>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</si>
  <si>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</si>
  <si>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</si>
  <si>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</si>
  <si>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</si>
  <si>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</si>
  <si>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</si>
  <si>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</si>
  <si>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</si>
  <si>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</si>
  <si>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</si>
  <si>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</si>
  <si>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</si>
  <si>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</si>
  <si>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</si>
  <si>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</si>
  <si>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</si>
  <si>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</si>
  <si>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</si>
  <si>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</si>
  <si>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</si>
  <si>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</si>
  <si>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</si>
  <si>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</si>
  <si>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</si>
  <si>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</si>
  <si>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</si>
  <si>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</si>
  <si>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</si>
  <si>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</si>
  <si>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</si>
  <si>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</si>
  <si>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</si>
  <si>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</si>
  <si>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</si>
  <si>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</si>
  <si>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</si>
  <si>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</si>
  <si>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</si>
  <si>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</si>
  <si>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</si>
  <si>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</si>
  <si>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</si>
  <si>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</si>
  <si>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</si>
  <si>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</si>
  <si>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</si>
  <si>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</si>
  <si>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</si>
  <si>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</si>
  <si>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</si>
  <si>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</si>
  <si>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</si>
  <si>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</si>
  <si>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</si>
  <si>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</si>
  <si>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</si>
  <si>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</si>
  <si>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</si>
  <si>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</si>
  <si>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</si>
  <si>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</si>
  <si>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</si>
  <si>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</si>
  <si>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</si>
  <si>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</si>
  <si>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</si>
  <si>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</si>
  <si>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</si>
  <si>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</si>
  <si>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</si>
  <si>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</si>
  <si>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</si>
  <si>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</si>
  <si>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</si>
  <si>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</si>
  <si>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</si>
  <si>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</si>
  <si>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</si>
  <si>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</si>
  <si>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</si>
  <si>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</si>
  <si>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</si>
  <si>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</si>
  <si>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</si>
  <si>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</si>
  <si>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</si>
  <si>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</si>
  <si>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</si>
  <si>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</si>
  <si>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</si>
  <si>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</si>
  <si>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</si>
  <si>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</si>
  <si>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</si>
  <si>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</si>
  <si>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</si>
  <si>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</si>
  <si>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</si>
  <si>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</si>
  <si>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</si>
  <si>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</si>
  <si>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</si>
  <si>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</si>
  <si>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</si>
  <si>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</si>
  <si>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</si>
  <si>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</si>
  <si>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</si>
  <si>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</si>
  <si>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</si>
  <si>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</si>
  <si>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</si>
  <si>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</si>
  <si>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</si>
  <si>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</si>
  <si>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</si>
  <si>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</si>
  <si>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</si>
  <si>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</si>
  <si>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</si>
  <si>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</si>
  <si>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</si>
  <si>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</si>
  <si>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</si>
  <si>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</si>
  <si>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</si>
  <si>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</si>
  <si>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</si>
  <si>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</si>
  <si>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</si>
  <si>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</si>
  <si>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</si>
  <si>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</si>
  <si>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</si>
  <si>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</si>
  <si>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</si>
  <si>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</si>
  <si>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</si>
  <si>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</si>
  <si>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</si>
  <si>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</si>
  <si>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</si>
  <si>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</si>
  <si>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</si>
  <si>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</si>
  <si>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</si>
  <si>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</si>
  <si>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</si>
  <si>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</si>
  <si>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</si>
  <si>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</si>
  <si>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</si>
  <si>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</si>
  <si>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</si>
  <si>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</si>
  <si>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</si>
  <si>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</si>
  <si>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</si>
  <si>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</si>
  <si>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</si>
  <si>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</si>
  <si>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</si>
  <si>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</si>
  <si>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</si>
  <si>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</si>
  <si>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</si>
  <si>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</si>
  <si>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</si>
  <si>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</si>
  <si>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</si>
  <si>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</si>
  <si>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</si>
  <si>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</si>
  <si>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</si>
  <si>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</si>
  <si>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</si>
  <si>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</si>
  <si>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</si>
  <si>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</si>
  <si>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</si>
  <si>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</si>
  <si>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</si>
  <si>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</si>
  <si>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</si>
  <si>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</si>
  <si>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</si>
  <si>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</si>
  <si>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</si>
  <si>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</si>
  <si>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</si>
  <si>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</si>
  <si>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</si>
  <si>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</si>
  <si>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</si>
  <si>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</si>
  <si>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</si>
  <si>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</si>
  <si>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</si>
  <si>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</si>
  <si>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</si>
  <si>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</si>
  <si>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</si>
  <si>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</si>
  <si>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</si>
  <si>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</si>
  <si>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</si>
  <si>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</si>
  <si>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</si>
  <si>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</si>
  <si>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</si>
  <si>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</si>
  <si>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</si>
  <si>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</si>
  <si>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</si>
  <si>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</si>
  <si>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</si>
  <si>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</si>
  <si>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</si>
  <si>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</si>
  <si>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</si>
  <si>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</si>
  <si>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</si>
  <si>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</si>
  <si>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</si>
  <si>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</si>
  <si>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</si>
  <si>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</si>
  <si>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</si>
  <si>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</si>
  <si>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</si>
  <si>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</si>
  <si>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</si>
  <si>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</si>
  <si>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</si>
  <si>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</si>
  <si>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</si>
  <si>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</si>
  <si>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</si>
  <si>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</si>
  <si>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</si>
  <si>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</si>
  <si>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</si>
  <si>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</si>
  <si>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</si>
  <si>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</si>
  <si>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</si>
  <si>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</si>
  <si>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</si>
  <si>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</si>
  <si>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</si>
  <si>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</si>
  <si>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</si>
  <si>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</si>
  <si>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</si>
  <si>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</si>
  <si>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</si>
  <si>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</si>
  <si>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</si>
  <si>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</si>
  <si>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</si>
  <si>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</si>
  <si>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</si>
  <si>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</si>
  <si>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</si>
  <si>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</si>
  <si>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</si>
  <si>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</si>
  <si>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</si>
  <si>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</si>
  <si>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</si>
  <si>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</si>
  <si>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</si>
  <si>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</si>
  <si>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</si>
  <si>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</si>
  <si>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</si>
  <si>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</si>
  <si>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</si>
  <si>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</si>
  <si>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</si>
  <si>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</si>
  <si>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</si>
  <si>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</si>
  <si>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</si>
  <si>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</si>
  <si>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</si>
  <si>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</si>
  <si>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</si>
  <si>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</si>
  <si>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</si>
  <si>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</si>
  <si>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</si>
  <si>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</si>
  <si>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</si>
  <si>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</si>
  <si>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</si>
  <si>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</si>
  <si>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</si>
  <si>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</si>
  <si>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</si>
  <si>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</si>
  <si>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</si>
  <si>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</si>
  <si>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</si>
  <si>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</si>
  <si>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</si>
  <si>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</si>
  <si>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</si>
  <si>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</si>
  <si>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</si>
  <si>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</si>
  <si>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</si>
  <si>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</si>
  <si>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</si>
  <si>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</si>
  <si>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</si>
  <si>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</si>
  <si>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</si>
  <si>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</si>
  <si>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</si>
  <si>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</si>
  <si>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</si>
  <si>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</si>
  <si>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</si>
  <si>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</si>
  <si>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</si>
  <si>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</si>
  <si>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</si>
  <si>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</si>
  <si>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</si>
  <si>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</si>
  <si>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</si>
  <si>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</si>
  <si>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</si>
  <si>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</si>
  <si>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</si>
  <si>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</si>
  <si>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</si>
  <si>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</si>
  <si>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</si>
  <si>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</si>
  <si>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</si>
  <si>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</si>
  <si>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</si>
  <si>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</si>
  <si>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</si>
  <si>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</si>
  <si>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</si>
  <si>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</si>
  <si>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</si>
  <si>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</si>
  <si>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</si>
  <si>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</si>
  <si>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</si>
  <si>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</si>
  <si>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</si>
  <si>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</si>
  <si>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</si>
  <si>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</si>
  <si>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</si>
  <si>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</si>
  <si>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</si>
  <si>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</si>
  <si>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</si>
  <si>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</si>
  <si>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</si>
  <si>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</si>
  <si>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</si>
  <si>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</si>
  <si>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</si>
  <si>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</si>
  <si>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</si>
  <si>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</si>
  <si>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</si>
  <si>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</si>
  <si>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</si>
  <si>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</si>
  <si>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</si>
  <si>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</si>
  <si>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</si>
  <si>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</si>
  <si>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</si>
  <si>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</si>
  <si>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</si>
  <si>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</si>
  <si>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</si>
  <si>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</si>
  <si>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</si>
  <si>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</si>
  <si>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</si>
  <si>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</si>
  <si>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</si>
  <si>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</si>
  <si>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</si>
  <si>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</si>
  <si>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</si>
  <si>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</si>
  <si>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</si>
  <si>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</si>
  <si>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</si>
  <si>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</si>
  <si>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</si>
  <si>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</si>
  <si>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</si>
  <si>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</si>
  <si>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</si>
  <si>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</si>
  <si>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</si>
  <si>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</si>
  <si>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</si>
  <si>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</si>
  <si>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</si>
  <si>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</si>
  <si>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</si>
  <si>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</si>
  <si>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</si>
  <si>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</si>
  <si>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</si>
  <si>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</si>
  <si>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</si>
  <si>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</si>
  <si>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</si>
  <si>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</si>
  <si>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</si>
  <si>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</si>
  <si>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</si>
  <si>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</si>
  <si>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</si>
  <si>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</si>
  <si>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</si>
  <si>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</si>
  <si>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</si>
  <si>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</si>
  <si>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</si>
  <si>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</si>
  <si>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</si>
  <si>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</si>
  <si>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</si>
  <si>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</si>
  <si>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</si>
  <si>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</si>
  <si>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</si>
  <si>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</si>
  <si>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</si>
  <si>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</si>
  <si>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</si>
  <si>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</si>
  <si>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</si>
  <si>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</si>
  <si>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</si>
  <si>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</si>
  <si>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</si>
  <si>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</si>
  <si>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</si>
  <si>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</si>
  <si>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</si>
  <si>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</si>
  <si>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</si>
  <si>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</si>
  <si>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</si>
  <si>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</si>
  <si>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</si>
  <si>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</si>
  <si>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</si>
  <si>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</si>
  <si>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</si>
  <si>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</si>
  <si>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</si>
  <si>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</si>
  <si>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</si>
  <si>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</si>
  <si>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</si>
  <si>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</si>
  <si>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</si>
  <si>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</si>
  <si>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</si>
  <si>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</si>
  <si>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</si>
  <si>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</si>
  <si>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</si>
  <si>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</si>
  <si>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</si>
  <si>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</si>
  <si>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</si>
  <si>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</si>
  <si>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</si>
  <si>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</si>
  <si>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</si>
  <si>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</si>
  <si>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</si>
  <si>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</si>
  <si>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</si>
  <si>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</si>
  <si>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</si>
  <si>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</si>
  <si>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</si>
  <si>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</si>
  <si>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</si>
  <si>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</si>
  <si>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</si>
  <si>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</si>
  <si>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</si>
  <si>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</si>
  <si>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</si>
  <si>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</si>
  <si>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</si>
  <si>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</si>
  <si>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</si>
  <si>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</si>
  <si>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</si>
  <si>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</si>
  <si>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</si>
  <si>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</si>
  <si>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</si>
  <si>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</si>
  <si>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</si>
  <si>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</si>
  <si>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</si>
  <si>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</si>
  <si>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</si>
  <si>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</si>
  <si>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</si>
  <si>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</si>
  <si>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</si>
  <si>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</si>
  <si>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</si>
  <si>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</si>
  <si>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</si>
  <si>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</si>
  <si>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</si>
  <si>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</si>
  <si>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</si>
  <si>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</si>
  <si>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</si>
  <si>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</si>
  <si>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</si>
  <si>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</si>
  <si>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</si>
  <si>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</si>
  <si>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</si>
  <si>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</si>
  <si>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</si>
  <si>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</si>
  <si>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</si>
  <si>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</si>
  <si>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</si>
  <si>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</si>
  <si>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</si>
  <si>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</si>
  <si>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</si>
  <si>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</si>
  <si>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</si>
  <si>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</si>
  <si>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</si>
  <si>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</si>
  <si>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</si>
  <si>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</si>
  <si>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</si>
  <si>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</si>
  <si>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</si>
  <si>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</si>
  <si>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</si>
  <si>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</si>
  <si>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</si>
  <si>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</si>
  <si>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</si>
  <si>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</si>
  <si>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</si>
  <si>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</si>
  <si>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</si>
  <si>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</si>
  <si>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</si>
  <si>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</si>
  <si>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</si>
  <si>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</si>
  <si>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</si>
  <si>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</si>
  <si>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</si>
  <si>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</si>
  <si>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</si>
  <si>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</si>
  <si>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</si>
  <si>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</si>
  <si>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</si>
  <si>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</si>
  <si>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</si>
  <si>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</si>
  <si>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</si>
  <si>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</si>
  <si>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</si>
  <si>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</si>
  <si>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</si>
  <si>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</si>
  <si>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</si>
  <si>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</si>
  <si>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</si>
  <si>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</si>
  <si>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</si>
  <si>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</si>
  <si>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</si>
  <si>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</si>
  <si>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</si>
  <si>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</si>
  <si>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</si>
  <si>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</si>
  <si>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</si>
  <si>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</si>
  <si>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</si>
  <si>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</si>
  <si>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</si>
  <si>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</si>
  <si>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</si>
  <si>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</si>
  <si>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</si>
  <si>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</si>
  <si>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</si>
  <si>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</si>
  <si>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</si>
  <si>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</si>
  <si>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</si>
  <si>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</si>
  <si>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</si>
  <si>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</si>
  <si>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</si>
  <si>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</si>
  <si>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</si>
  <si>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</si>
  <si>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</si>
  <si>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</si>
  <si>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</si>
  <si>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</si>
  <si>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</si>
  <si>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</si>
  <si>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</si>
  <si>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</si>
  <si>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</si>
  <si>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</si>
  <si>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</si>
  <si>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</si>
  <si>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</si>
  <si>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</si>
  <si>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</si>
  <si>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</si>
  <si>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</si>
  <si>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</si>
  <si>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</si>
  <si>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</si>
  <si>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</si>
  <si>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</si>
  <si>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</si>
  <si>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</si>
  <si>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</si>
  <si>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</si>
  <si>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</si>
  <si>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</si>
  <si>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</si>
  <si>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</si>
  <si>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</si>
  <si>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</si>
  <si>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</si>
  <si>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</si>
  <si>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</si>
  <si>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</si>
  <si>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</si>
  <si>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</si>
  <si>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</si>
  <si>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</si>
  <si>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</si>
  <si>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</si>
  <si>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</si>
  <si>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</si>
  <si>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</si>
  <si>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CD01</t>
  </si>
  <si>
    <t>Attachments 3(JV), 3(QR), Attach QR,  4,  4(A),  4(B),  5, 6, 7,  9,  10, 11, 12, 13, 14, 15, 16, 17,18, 19, 20, 21, 22, 23, 24, 25, 26, 27, 28  and Bid Form for 1st Envelope are included here .</t>
  </si>
  <si>
    <t>Attachment 27: Bid Securing Declaration to be submitted by the Bidder</t>
  </si>
  <si>
    <t>Attachment 26: Compliance to the process related to the e-RA Terms &amp; Conditions and the Business Rules governing the e-RA</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</si>
  <si>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</si>
  <si>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</si>
  <si>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</si>
  <si>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</si>
  <si>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</si>
  <si>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</si>
  <si>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</si>
  <si>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</si>
  <si>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</si>
  <si>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</si>
  <si>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</si>
  <si>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EC grade aluminium ingots, co-efficient a=</t>
  </si>
  <si>
    <t>b*</t>
  </si>
  <si>
    <t>OPTION-A</t>
  </si>
  <si>
    <t>High Carbon Steel Rods, co-efficient b=</t>
  </si>
  <si>
    <t>High Grade Electrolytic Zinc, co-efficient c=</t>
  </si>
  <si>
    <t>OPTION-B</t>
  </si>
  <si>
    <t>High Tensile Galvanised Steel wires, co-efficient b=</t>
  </si>
  <si>
    <t>Labour, co-efficient l=</t>
  </si>
  <si>
    <t>IEEMA</t>
  </si>
  <si>
    <t>or</t>
  </si>
  <si>
    <t>Indian Labour Bureau, Shimla, Govt. of India (monthly) (Base: 2016=100) (www.labourbureaunew.gov.in</t>
  </si>
  <si>
    <t>*Bidder is to fill either b (option A) or b (option B)</t>
  </si>
  <si>
    <t>We hereby furnish the relevant details pertaining to the price adjustment provisions for equipment as specified in your specifications and documents for the subject package. The necessary documentary evidence is enclosed.</t>
  </si>
  <si>
    <t>Interest Bearing Intial Advance</t>
  </si>
  <si>
    <t xml:space="preserve">Conductor Package CD01 for supply of ACSR Zebra conductor for transmission line corresponding to Tower Package TW03 associated with Transmission Network Expansion in Gujarat to increase its ATC from ISTS: Part B &amp; Part C. 
</t>
  </si>
  <si>
    <t>CC/NT/COND/DOM/A06/22/00592</t>
  </si>
  <si>
    <t>AABAABBBAAAO</t>
  </si>
  <si>
    <t>Price Adjustment</t>
  </si>
  <si>
    <t xml:space="preserve"> CONDUCTOR</t>
  </si>
  <si>
    <t>Value of index as  on calendar month preceding the month of opening of bids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</si>
</sst>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9" fillId="2" borderId="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top" wrapText="1"/>
      <protection hidden="1"/>
    </xf>
    <xf numFmtId="0" fontId="10" fillId="0" borderId="6" xfId="0" applyFont="1" applyBorder="1" applyAlignment="1" applyProtection="1">
      <alignment horizontal="justify" vertical="top" wrapText="1"/>
      <protection hidden="1"/>
    </xf>
    <xf numFmtId="0" fontId="47" fillId="0" borderId="0" xfId="0" applyFont="1" applyBorder="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1"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28" fillId="0" borderId="0" xfId="0" applyNumberFormat="1" applyFont="1" applyBorder="1" applyAlignment="1" applyProtection="1">
      <alignment horizontal="justify" vertical="top" wrapText="1"/>
      <protection hidden="1"/>
    </xf>
    <xf numFmtId="171"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cellStyle name="ÅëÈ­ [0]_±âÅ¸" xfId="2"/>
    <cellStyle name="ÅëÈ­_±âÅ¸" xfId="3"/>
    <cellStyle name="ÄÞ¸¶ [0]_±âÅ¸" xfId="4"/>
    <cellStyle name="ÄÞ¸¶_±âÅ¸" xfId="5"/>
    <cellStyle name="Ç¥ÁØ_¿¬°£´©°è¿¹»ó" xfId="6"/>
    <cellStyle name="Comma  - Style1" xfId="7"/>
    <cellStyle name="Comma  - Style1 2" xfId="8"/>
    <cellStyle name="Comma  - Style2" xfId="9"/>
    <cellStyle name="Comma  - Style2 2" xfId="10"/>
    <cellStyle name="Comma  - Style3" xfId="11"/>
    <cellStyle name="Comma  - Style3 2" xfId="12"/>
    <cellStyle name="Comma  - Style4" xfId="13"/>
    <cellStyle name="Comma  - Style4 2" xfId="14"/>
    <cellStyle name="Comma  - Style5" xfId="15"/>
    <cellStyle name="Comma  - Style5 2" xfId="16"/>
    <cellStyle name="Comma  - Style6" xfId="17"/>
    <cellStyle name="Comma  - Style6 2" xfId="18"/>
    <cellStyle name="Comma  - Style7" xfId="19"/>
    <cellStyle name="Comma  - Style7 2" xfId="20"/>
    <cellStyle name="Comma  - Style8" xfId="21"/>
    <cellStyle name="Comma  - Style8 2" xfId="22"/>
    <cellStyle name="Comma 2" xfId="23"/>
    <cellStyle name="Comma 3" xfId="24"/>
    <cellStyle name="Comma 4" xfId="25"/>
    <cellStyle name="Formula" xfId="26"/>
    <cellStyle name="Header1" xfId="27"/>
    <cellStyle name="Header2" xfId="28"/>
    <cellStyle name="Hyperlink" xfId="59" builtinId="8"/>
    <cellStyle name="Hypertextový odkaz" xfId="29"/>
    <cellStyle name="no dec" xfId="30"/>
    <cellStyle name="Normal" xfId="0" builtinId="0"/>
    <cellStyle name="Normal - Style1" xfId="31"/>
    <cellStyle name="Normal - Style1 2" xfId="32"/>
    <cellStyle name="Normal 2" xfId="33"/>
    <cellStyle name="Normal 2 2" xfId="34"/>
    <cellStyle name="Normal 2 3" xfId="35"/>
    <cellStyle name="Normal 2_20 Price Schedule VOL III Rev-2" xfId="36"/>
    <cellStyle name="Normal 3" xfId="37"/>
    <cellStyle name="Normal 3 2" xfId="38"/>
    <cellStyle name="Normal 3 3" xfId="39"/>
    <cellStyle name="Normal 3_29_First Envelope - R2_Vol-III" xfId="40"/>
    <cellStyle name="Normal 4" xfId="41"/>
    <cellStyle name="Normal 5" xfId="42"/>
    <cellStyle name="Normal 5 2" xfId="43"/>
    <cellStyle name="Normal 6" xfId="44"/>
    <cellStyle name="Normal 7" xfId="45"/>
    <cellStyle name="Normal_Annexures TW 04 2" xfId="46"/>
    <cellStyle name="Normal_Attach 3(JV)" xfId="47"/>
    <cellStyle name="Normal_Attacments TW 04" xfId="48"/>
    <cellStyle name="Normal_Attacments TW 04_11_Attachments and Bid Form Vol.III" xfId="49"/>
    <cellStyle name="Normal_Attacments TW 04_SE-Vol-III" xfId="50"/>
    <cellStyle name="Normal_Entertainment Form" xfId="51"/>
    <cellStyle name="Normal_Price_Schedules for Insulator Package Rev-01" xfId="52"/>
    <cellStyle name="Normal_PRICE-SCHE Bihar-Rev-2-corrections" xfId="53"/>
    <cellStyle name="Normal_Sheet1" xfId="54"/>
    <cellStyle name="Percent 2" xfId="55"/>
    <cellStyle name="Popis" xfId="56"/>
    <cellStyle name="Sledovaný hypertextový odkaz" xfId="57"/>
    <cellStyle name="Standard_BS14" xfId="58"/>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925606"/>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997404"/>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043147"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786848" cy="90512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6"/>
              <a:ext cx="1523232" cy="715251"/>
              <a:chOff x="7272304" y="35845923"/>
              <a:chExt cx="1523231" cy="707930"/>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23"/>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32" y="36208643"/>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6"/>
              <a:ext cx="1524002" cy="715251"/>
              <a:chOff x="9197286" y="35837263"/>
              <a:chExt cx="1524002" cy="70793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63"/>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21"/>
              <a:ext cx="1619250" cy="560702"/>
              <a:chOff x="5519172" y="35863599"/>
              <a:chExt cx="1619250" cy="694017"/>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0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99"/>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5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07"/>
              <a:ext cx="1619250" cy="513639"/>
              <a:chOff x="5519172" y="35863286"/>
              <a:chExt cx="1619250" cy="69465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8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74"/>
              <a:ext cx="1619250" cy="494576"/>
              <a:chOff x="5519172" y="35863238"/>
              <a:chExt cx="1619250" cy="69469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38"/>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73"/>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8"/>
              <a:ext cx="1619250" cy="634477"/>
              <a:chOff x="5519172" y="35863249"/>
              <a:chExt cx="1619250" cy="69460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288"/>
              <a:ext cx="1699853" cy="634477"/>
              <a:chOff x="5519175" y="35863249"/>
              <a:chExt cx="1619255" cy="69460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8"/>
              <a:ext cx="1504949" cy="634477"/>
              <a:chOff x="5519174" y="35863249"/>
              <a:chExt cx="1619250" cy="69460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1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61"/>
              <a:ext cx="1619250" cy="670853"/>
              <a:chOff x="5519172" y="35863507"/>
              <a:chExt cx="1619250" cy="694237"/>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0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0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61"/>
              <a:ext cx="1677866" cy="670853"/>
              <a:chOff x="5519172" y="35863507"/>
              <a:chExt cx="1619251" cy="694237"/>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0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0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61"/>
              <a:ext cx="1504949" cy="670853"/>
              <a:chOff x="5519174" y="35863507"/>
              <a:chExt cx="1619250" cy="694237"/>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0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0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86"/>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36"/>
              <a:ext cx="1619250" cy="572216"/>
              <a:chOff x="5519172" y="35863279"/>
              <a:chExt cx="1619250" cy="694583"/>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20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69"/>
              <a:ext cx="1619250" cy="572216"/>
              <a:chOff x="5519172" y="35863279"/>
              <a:chExt cx="1619250" cy="694583"/>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20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96"/>
              <a:ext cx="1619250" cy="572216"/>
              <a:chOff x="5519172" y="35863279"/>
              <a:chExt cx="1619250" cy="694583"/>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20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17839"/>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60"/>
              <a:ext cx="1619250" cy="957060"/>
              <a:chOff x="5519172" y="35863284"/>
              <a:chExt cx="1619250" cy="694374"/>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84"/>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97"/>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04" y="36066661"/>
              <a:ext cx="1522438" cy="1031548"/>
              <a:chOff x="7272401" y="35845966"/>
              <a:chExt cx="1523292" cy="70788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6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40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90" y="36208640"/>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21"/>
              <a:ext cx="1524002" cy="935201"/>
              <a:chOff x="9197286" y="35837316"/>
              <a:chExt cx="1524002" cy="707772"/>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1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78"/>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8" y="47684207"/>
                <a:ext cx="66468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19"/>
              <a:ext cx="1613994" cy="682787"/>
              <a:chOff x="5846883" y="47389804"/>
              <a:chExt cx="1611192" cy="692357"/>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80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69"/>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870"/>
              <a:ext cx="1630455" cy="607019"/>
              <a:chOff x="5846848" y="47389742"/>
              <a:chExt cx="1611201" cy="692970"/>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42"/>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716"/>
                <a:ext cx="664672"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71"/>
              <a:ext cx="1631595" cy="644617"/>
              <a:chOff x="5846881" y="47389833"/>
              <a:chExt cx="1611217" cy="692170"/>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33"/>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08"/>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7071"/>
              <a:ext cx="1628794" cy="644617"/>
              <a:chOff x="5846849" y="47389833"/>
              <a:chExt cx="1611222" cy="692170"/>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33"/>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8" y="47684008"/>
                <a:ext cx="664683"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373"/>
              <a:ext cx="1628794" cy="605508"/>
              <a:chOff x="5846849" y="47389818"/>
              <a:chExt cx="1611222" cy="692454"/>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18"/>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8" y="47684282"/>
                <a:ext cx="664683"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48"/>
              <a:ext cx="1631595" cy="605508"/>
              <a:chOff x="5846881" y="47389818"/>
              <a:chExt cx="1611217" cy="692454"/>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18"/>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82"/>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373"/>
              <a:ext cx="1628794" cy="605508"/>
              <a:chOff x="5846849" y="47389818"/>
              <a:chExt cx="1611222" cy="692454"/>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18"/>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8" y="47684282"/>
                <a:ext cx="664683"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758"/>
              <a:ext cx="1630455" cy="602125"/>
              <a:chOff x="5846848" y="47389788"/>
              <a:chExt cx="1611201" cy="692567"/>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788"/>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367"/>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33"/>
              <a:ext cx="1631595" cy="602125"/>
              <a:chOff x="5846881" y="47389788"/>
              <a:chExt cx="1611217" cy="692567"/>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788"/>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67"/>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283"/>
              <a:ext cx="1628794" cy="602125"/>
              <a:chOff x="5846849" y="47389788"/>
              <a:chExt cx="1611222" cy="692567"/>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788"/>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8" y="47684367"/>
                <a:ext cx="664683"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CFA652D-6BB9-44BE-B79E-91598612FB16}" protected="1">
  <header guid="{FCFA652D-6BB9-44BE-B79E-91598612FB16}" dateTime="2022-12-14T22:13:07" maxSheetId="33" userName="Rahul Mendhe {Rahul Mendhe}"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26" Type="http://schemas.openxmlformats.org/officeDocument/2006/relationships/printerSettings" Target="../printerSettings/printerSettings243.bin"/><Relationship Id="rId3" Type="http://schemas.openxmlformats.org/officeDocument/2006/relationships/printerSettings" Target="../printerSettings/printerSettings220.bin"/><Relationship Id="rId21" Type="http://schemas.openxmlformats.org/officeDocument/2006/relationships/printerSettings" Target="../printerSettings/printerSettings238.bin"/><Relationship Id="rId34" Type="http://schemas.openxmlformats.org/officeDocument/2006/relationships/printerSettings" Target="../printerSettings/printerSettings251.bin"/><Relationship Id="rId7" Type="http://schemas.openxmlformats.org/officeDocument/2006/relationships/printerSettings" Target="../printerSettings/printerSettings224.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printerSettings" Target="../printerSettings/printerSettings242.bin"/><Relationship Id="rId33" Type="http://schemas.openxmlformats.org/officeDocument/2006/relationships/printerSettings" Target="../printerSettings/printerSettings250.bin"/><Relationship Id="rId2" Type="http://schemas.openxmlformats.org/officeDocument/2006/relationships/printerSettings" Target="../printerSettings/printerSettings219.bin"/><Relationship Id="rId16" Type="http://schemas.openxmlformats.org/officeDocument/2006/relationships/printerSettings" Target="../printerSettings/printerSettings233.bin"/><Relationship Id="rId20" Type="http://schemas.openxmlformats.org/officeDocument/2006/relationships/printerSettings" Target="../printerSettings/printerSettings237.bin"/><Relationship Id="rId29" Type="http://schemas.openxmlformats.org/officeDocument/2006/relationships/printerSettings" Target="../printerSettings/printerSettings246.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1" Type="http://schemas.openxmlformats.org/officeDocument/2006/relationships/printerSettings" Target="../printerSettings/printerSettings228.bin"/><Relationship Id="rId24" Type="http://schemas.openxmlformats.org/officeDocument/2006/relationships/printerSettings" Target="../printerSettings/printerSettings241.bin"/><Relationship Id="rId32" Type="http://schemas.openxmlformats.org/officeDocument/2006/relationships/printerSettings" Target="../printerSettings/printerSettings249.bin"/><Relationship Id="rId5" Type="http://schemas.openxmlformats.org/officeDocument/2006/relationships/printerSettings" Target="../printerSettings/printerSettings222.bin"/><Relationship Id="rId15" Type="http://schemas.openxmlformats.org/officeDocument/2006/relationships/printerSettings" Target="../printerSettings/printerSettings232.bin"/><Relationship Id="rId23" Type="http://schemas.openxmlformats.org/officeDocument/2006/relationships/printerSettings" Target="../printerSettings/printerSettings240.bin"/><Relationship Id="rId28" Type="http://schemas.openxmlformats.org/officeDocument/2006/relationships/printerSettings" Target="../printerSettings/printerSettings245.bin"/><Relationship Id="rId10" Type="http://schemas.openxmlformats.org/officeDocument/2006/relationships/printerSettings" Target="../printerSettings/printerSettings227.bin"/><Relationship Id="rId19" Type="http://schemas.openxmlformats.org/officeDocument/2006/relationships/printerSettings" Target="../printerSettings/printerSettings236.bin"/><Relationship Id="rId31" Type="http://schemas.openxmlformats.org/officeDocument/2006/relationships/printerSettings" Target="../printerSettings/printerSettings248.bin"/><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4" Type="http://schemas.openxmlformats.org/officeDocument/2006/relationships/printerSettings" Target="../printerSettings/printerSettings231.bin"/><Relationship Id="rId22" Type="http://schemas.openxmlformats.org/officeDocument/2006/relationships/printerSettings" Target="../printerSettings/printerSettings239.bin"/><Relationship Id="rId27" Type="http://schemas.openxmlformats.org/officeDocument/2006/relationships/printerSettings" Target="../printerSettings/printerSettings244.bin"/><Relationship Id="rId30" Type="http://schemas.openxmlformats.org/officeDocument/2006/relationships/printerSettings" Target="../printerSettings/printerSettings247.bin"/><Relationship Id="rId35" Type="http://schemas.openxmlformats.org/officeDocument/2006/relationships/drawing" Target="../drawings/drawing9.xml"/><Relationship Id="rId8" Type="http://schemas.openxmlformats.org/officeDocument/2006/relationships/printerSettings" Target="../printerSettings/printerSettings225.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64.bin"/><Relationship Id="rId18" Type="http://schemas.openxmlformats.org/officeDocument/2006/relationships/printerSettings" Target="../printerSettings/printerSettings269.bin"/><Relationship Id="rId26" Type="http://schemas.openxmlformats.org/officeDocument/2006/relationships/printerSettings" Target="../printerSettings/printerSettings277.bin"/><Relationship Id="rId3" Type="http://schemas.openxmlformats.org/officeDocument/2006/relationships/printerSettings" Target="../printerSettings/printerSettings254.bin"/><Relationship Id="rId21" Type="http://schemas.openxmlformats.org/officeDocument/2006/relationships/printerSettings" Target="../printerSettings/printerSettings272.bin"/><Relationship Id="rId34" Type="http://schemas.openxmlformats.org/officeDocument/2006/relationships/printerSettings" Target="../printerSettings/printerSettings285.bin"/><Relationship Id="rId7" Type="http://schemas.openxmlformats.org/officeDocument/2006/relationships/printerSettings" Target="../printerSettings/printerSettings258.bin"/><Relationship Id="rId12" Type="http://schemas.openxmlformats.org/officeDocument/2006/relationships/printerSettings" Target="../printerSettings/printerSettings263.bin"/><Relationship Id="rId17" Type="http://schemas.openxmlformats.org/officeDocument/2006/relationships/printerSettings" Target="../printerSettings/printerSettings268.bin"/><Relationship Id="rId25" Type="http://schemas.openxmlformats.org/officeDocument/2006/relationships/printerSettings" Target="../printerSettings/printerSettings276.bin"/><Relationship Id="rId33" Type="http://schemas.openxmlformats.org/officeDocument/2006/relationships/printerSettings" Target="../printerSettings/printerSettings284.bin"/><Relationship Id="rId2" Type="http://schemas.openxmlformats.org/officeDocument/2006/relationships/printerSettings" Target="../printerSettings/printerSettings253.bin"/><Relationship Id="rId16" Type="http://schemas.openxmlformats.org/officeDocument/2006/relationships/printerSettings" Target="../printerSettings/printerSettings267.bin"/><Relationship Id="rId20" Type="http://schemas.openxmlformats.org/officeDocument/2006/relationships/printerSettings" Target="../printerSettings/printerSettings271.bin"/><Relationship Id="rId29" Type="http://schemas.openxmlformats.org/officeDocument/2006/relationships/printerSettings" Target="../printerSettings/printerSettings280.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24" Type="http://schemas.openxmlformats.org/officeDocument/2006/relationships/printerSettings" Target="../printerSettings/printerSettings275.bin"/><Relationship Id="rId32" Type="http://schemas.openxmlformats.org/officeDocument/2006/relationships/printerSettings" Target="../printerSettings/printerSettings283.bin"/><Relationship Id="rId5" Type="http://schemas.openxmlformats.org/officeDocument/2006/relationships/printerSettings" Target="../printerSettings/printerSettings256.bin"/><Relationship Id="rId15" Type="http://schemas.openxmlformats.org/officeDocument/2006/relationships/printerSettings" Target="../printerSettings/printerSettings266.bin"/><Relationship Id="rId23" Type="http://schemas.openxmlformats.org/officeDocument/2006/relationships/printerSettings" Target="../printerSettings/printerSettings274.bin"/><Relationship Id="rId28" Type="http://schemas.openxmlformats.org/officeDocument/2006/relationships/printerSettings" Target="../printerSettings/printerSettings279.bin"/><Relationship Id="rId10" Type="http://schemas.openxmlformats.org/officeDocument/2006/relationships/printerSettings" Target="../printerSettings/printerSettings261.bin"/><Relationship Id="rId19" Type="http://schemas.openxmlformats.org/officeDocument/2006/relationships/printerSettings" Target="../printerSettings/printerSettings270.bin"/><Relationship Id="rId31" Type="http://schemas.openxmlformats.org/officeDocument/2006/relationships/printerSettings" Target="../printerSettings/printerSettings282.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 Id="rId14" Type="http://schemas.openxmlformats.org/officeDocument/2006/relationships/printerSettings" Target="../printerSettings/printerSettings265.bin"/><Relationship Id="rId22" Type="http://schemas.openxmlformats.org/officeDocument/2006/relationships/printerSettings" Target="../printerSettings/printerSettings273.bin"/><Relationship Id="rId27" Type="http://schemas.openxmlformats.org/officeDocument/2006/relationships/printerSettings" Target="../printerSettings/printerSettings278.bin"/><Relationship Id="rId30" Type="http://schemas.openxmlformats.org/officeDocument/2006/relationships/printerSettings" Target="../printerSettings/printerSettings281.bin"/><Relationship Id="rId35" Type="http://schemas.openxmlformats.org/officeDocument/2006/relationships/drawing" Target="../drawings/drawing10.xml"/><Relationship Id="rId8" Type="http://schemas.openxmlformats.org/officeDocument/2006/relationships/printerSettings" Target="../printerSettings/printerSettings25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printerSettings" Target="../printerSettings/printerSettings311.bin"/><Relationship Id="rId21" Type="http://schemas.openxmlformats.org/officeDocument/2006/relationships/printerSettings" Target="../printerSettings/printerSettings306.bin"/><Relationship Id="rId34" Type="http://schemas.openxmlformats.org/officeDocument/2006/relationships/printerSettings" Target="../printerSettings/printerSettings319.bin"/><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printerSettings" Target="../printerSettings/printerSettings310.bin"/><Relationship Id="rId33" Type="http://schemas.openxmlformats.org/officeDocument/2006/relationships/printerSettings" Target="../printerSettings/printerSettings318.bin"/><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printerSettings" Target="../printerSettings/printerSettings314.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printerSettings" Target="../printerSettings/printerSettings309.bin"/><Relationship Id="rId32" Type="http://schemas.openxmlformats.org/officeDocument/2006/relationships/printerSettings" Target="../printerSettings/printerSettings317.bin"/><Relationship Id="rId37" Type="http://schemas.openxmlformats.org/officeDocument/2006/relationships/ctrlProp" Target="../ctrlProps/ctrlProp133.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8.bin"/><Relationship Id="rId28" Type="http://schemas.openxmlformats.org/officeDocument/2006/relationships/printerSettings" Target="../printerSettings/printerSettings313.bin"/><Relationship Id="rId36" Type="http://schemas.openxmlformats.org/officeDocument/2006/relationships/vmlDrawing" Target="../drawings/vmlDrawing4.v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31" Type="http://schemas.openxmlformats.org/officeDocument/2006/relationships/printerSettings" Target="../printerSettings/printerSettings316.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printerSettings" Target="../printerSettings/printerSettings307.bin"/><Relationship Id="rId27" Type="http://schemas.openxmlformats.org/officeDocument/2006/relationships/printerSettings" Target="../printerSettings/printerSettings312.bin"/><Relationship Id="rId30" Type="http://schemas.openxmlformats.org/officeDocument/2006/relationships/printerSettings" Target="../printerSettings/printerSettings315.bin"/><Relationship Id="rId35" Type="http://schemas.openxmlformats.org/officeDocument/2006/relationships/drawing" Target="../drawings/drawing11.xml"/><Relationship Id="rId8" Type="http://schemas.openxmlformats.org/officeDocument/2006/relationships/printerSettings" Target="../printerSettings/printerSettings293.bin"/><Relationship Id="rId3" Type="http://schemas.openxmlformats.org/officeDocument/2006/relationships/printerSettings" Target="../printerSettings/printerSettings28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3" Type="http://schemas.openxmlformats.org/officeDocument/2006/relationships/printerSettings" Target="../printerSettings/printerSettings322.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2" Type="http://schemas.openxmlformats.org/officeDocument/2006/relationships/printerSettings" Target="../printerSettings/printerSettings321.bin"/><Relationship Id="rId16" Type="http://schemas.openxmlformats.org/officeDocument/2006/relationships/ctrlProp" Target="../ctrlProps/ctrlProp134.xml"/><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4.bin"/><Relationship Id="rId15" Type="http://schemas.openxmlformats.org/officeDocument/2006/relationships/vmlDrawing" Target="../drawings/vmlDrawing5.vml"/><Relationship Id="rId10" Type="http://schemas.openxmlformats.org/officeDocument/2006/relationships/printerSettings" Target="../printerSettings/printerSettings329.bin"/><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printerSettings" Target="../printerSettings/printerSettings358.bin"/><Relationship Id="rId21" Type="http://schemas.openxmlformats.org/officeDocument/2006/relationships/printerSettings" Target="../printerSettings/printerSettings353.bin"/><Relationship Id="rId34" Type="http://schemas.openxmlformats.org/officeDocument/2006/relationships/printerSettings" Target="../printerSettings/printerSettings366.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33" Type="http://schemas.openxmlformats.org/officeDocument/2006/relationships/printerSettings" Target="../printerSettings/printerSettings365.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29" Type="http://schemas.openxmlformats.org/officeDocument/2006/relationships/printerSettings" Target="../printerSettings/printerSettings361.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32" Type="http://schemas.openxmlformats.org/officeDocument/2006/relationships/printerSettings" Target="../printerSettings/printerSettings364.bin"/><Relationship Id="rId37" Type="http://schemas.openxmlformats.org/officeDocument/2006/relationships/ctrlProp" Target="../ctrlProps/ctrlProp135.xml"/><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28" Type="http://schemas.openxmlformats.org/officeDocument/2006/relationships/printerSettings" Target="../printerSettings/printerSettings360.bin"/><Relationship Id="rId36" Type="http://schemas.openxmlformats.org/officeDocument/2006/relationships/vmlDrawing" Target="../drawings/vmlDrawing6.vml"/><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31" Type="http://schemas.openxmlformats.org/officeDocument/2006/relationships/printerSettings" Target="../printerSettings/printerSettings363.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 Id="rId27" Type="http://schemas.openxmlformats.org/officeDocument/2006/relationships/printerSettings" Target="../printerSettings/printerSettings359.bin"/><Relationship Id="rId30" Type="http://schemas.openxmlformats.org/officeDocument/2006/relationships/printerSettings" Target="../printerSettings/printerSettings362.bin"/><Relationship Id="rId35" Type="http://schemas.openxmlformats.org/officeDocument/2006/relationships/drawing" Target="../drawings/drawing13.xml"/><Relationship Id="rId8" Type="http://schemas.openxmlformats.org/officeDocument/2006/relationships/printerSettings" Target="../printerSettings/printerSettings340.bin"/><Relationship Id="rId3" Type="http://schemas.openxmlformats.org/officeDocument/2006/relationships/printerSettings" Target="../printerSettings/printerSettings33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26" Type="http://schemas.openxmlformats.org/officeDocument/2006/relationships/printerSettings" Target="../printerSettings/printerSettings392.bin"/><Relationship Id="rId3" Type="http://schemas.openxmlformats.org/officeDocument/2006/relationships/printerSettings" Target="../printerSettings/printerSettings369.bin"/><Relationship Id="rId21" Type="http://schemas.openxmlformats.org/officeDocument/2006/relationships/printerSettings" Target="../printerSettings/printerSettings387.bin"/><Relationship Id="rId34" Type="http://schemas.openxmlformats.org/officeDocument/2006/relationships/drawing" Target="../drawings/drawing14.xm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5" Type="http://schemas.openxmlformats.org/officeDocument/2006/relationships/printerSettings" Target="../printerSettings/printerSettings391.bin"/><Relationship Id="rId33" Type="http://schemas.openxmlformats.org/officeDocument/2006/relationships/printerSettings" Target="../printerSettings/printerSettings399.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29" Type="http://schemas.openxmlformats.org/officeDocument/2006/relationships/printerSettings" Target="../printerSettings/printerSettings395.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24" Type="http://schemas.openxmlformats.org/officeDocument/2006/relationships/printerSettings" Target="../printerSettings/printerSettings390.bin"/><Relationship Id="rId32" Type="http://schemas.openxmlformats.org/officeDocument/2006/relationships/printerSettings" Target="../printerSettings/printerSettings398.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printerSettings" Target="../printerSettings/printerSettings389.bin"/><Relationship Id="rId28" Type="http://schemas.openxmlformats.org/officeDocument/2006/relationships/printerSettings" Target="../printerSettings/printerSettings394.bin"/><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31" Type="http://schemas.openxmlformats.org/officeDocument/2006/relationships/printerSettings" Target="../printerSettings/printerSettings397.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8.bin"/><Relationship Id="rId27" Type="http://schemas.openxmlformats.org/officeDocument/2006/relationships/printerSettings" Target="../printerSettings/printerSettings393.bin"/><Relationship Id="rId30" Type="http://schemas.openxmlformats.org/officeDocument/2006/relationships/printerSettings" Target="../printerSettings/printerSettings396.bin"/><Relationship Id="rId8" Type="http://schemas.openxmlformats.org/officeDocument/2006/relationships/printerSettings" Target="../printerSettings/printerSettings37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12.bin"/><Relationship Id="rId18" Type="http://schemas.openxmlformats.org/officeDocument/2006/relationships/printerSettings" Target="../printerSettings/printerSettings417.bin"/><Relationship Id="rId26" Type="http://schemas.openxmlformats.org/officeDocument/2006/relationships/printerSettings" Target="../printerSettings/printerSettings425.bin"/><Relationship Id="rId3" Type="http://schemas.openxmlformats.org/officeDocument/2006/relationships/printerSettings" Target="../printerSettings/printerSettings402.bin"/><Relationship Id="rId21" Type="http://schemas.openxmlformats.org/officeDocument/2006/relationships/printerSettings" Target="../printerSettings/printerSettings420.bin"/><Relationship Id="rId34" Type="http://schemas.openxmlformats.org/officeDocument/2006/relationships/printerSettings" Target="../printerSettings/printerSettings433.bin"/><Relationship Id="rId7" Type="http://schemas.openxmlformats.org/officeDocument/2006/relationships/printerSettings" Target="../printerSettings/printerSettings406.bin"/><Relationship Id="rId12" Type="http://schemas.openxmlformats.org/officeDocument/2006/relationships/printerSettings" Target="../printerSettings/printerSettings411.bin"/><Relationship Id="rId17" Type="http://schemas.openxmlformats.org/officeDocument/2006/relationships/printerSettings" Target="../printerSettings/printerSettings416.bin"/><Relationship Id="rId25" Type="http://schemas.openxmlformats.org/officeDocument/2006/relationships/printerSettings" Target="../printerSettings/printerSettings424.bin"/><Relationship Id="rId33" Type="http://schemas.openxmlformats.org/officeDocument/2006/relationships/printerSettings" Target="../printerSettings/printerSettings432.bin"/><Relationship Id="rId2" Type="http://schemas.openxmlformats.org/officeDocument/2006/relationships/printerSettings" Target="../printerSettings/printerSettings401.bin"/><Relationship Id="rId16" Type="http://schemas.openxmlformats.org/officeDocument/2006/relationships/printerSettings" Target="../printerSettings/printerSettings415.bin"/><Relationship Id="rId20" Type="http://schemas.openxmlformats.org/officeDocument/2006/relationships/printerSettings" Target="../printerSettings/printerSettings419.bin"/><Relationship Id="rId29" Type="http://schemas.openxmlformats.org/officeDocument/2006/relationships/printerSettings" Target="../printerSettings/printerSettings428.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24" Type="http://schemas.openxmlformats.org/officeDocument/2006/relationships/printerSettings" Target="../printerSettings/printerSettings423.bin"/><Relationship Id="rId32" Type="http://schemas.openxmlformats.org/officeDocument/2006/relationships/printerSettings" Target="../printerSettings/printerSettings431.bin"/><Relationship Id="rId5" Type="http://schemas.openxmlformats.org/officeDocument/2006/relationships/printerSettings" Target="../printerSettings/printerSettings404.bin"/><Relationship Id="rId15" Type="http://schemas.openxmlformats.org/officeDocument/2006/relationships/printerSettings" Target="../printerSettings/printerSettings414.bin"/><Relationship Id="rId23" Type="http://schemas.openxmlformats.org/officeDocument/2006/relationships/printerSettings" Target="../printerSettings/printerSettings422.bin"/><Relationship Id="rId28" Type="http://schemas.openxmlformats.org/officeDocument/2006/relationships/printerSettings" Target="../printerSettings/printerSettings427.bin"/><Relationship Id="rId10" Type="http://schemas.openxmlformats.org/officeDocument/2006/relationships/printerSettings" Target="../printerSettings/printerSettings409.bin"/><Relationship Id="rId19" Type="http://schemas.openxmlformats.org/officeDocument/2006/relationships/printerSettings" Target="../printerSettings/printerSettings418.bin"/><Relationship Id="rId31" Type="http://schemas.openxmlformats.org/officeDocument/2006/relationships/printerSettings" Target="../printerSettings/printerSettings430.bin"/><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printerSettings" Target="../printerSettings/printerSettings413.bin"/><Relationship Id="rId22" Type="http://schemas.openxmlformats.org/officeDocument/2006/relationships/printerSettings" Target="../printerSettings/printerSettings421.bin"/><Relationship Id="rId27" Type="http://schemas.openxmlformats.org/officeDocument/2006/relationships/printerSettings" Target="../printerSettings/printerSettings426.bin"/><Relationship Id="rId30" Type="http://schemas.openxmlformats.org/officeDocument/2006/relationships/printerSettings" Target="../printerSettings/printerSettings429.bin"/><Relationship Id="rId35" Type="http://schemas.openxmlformats.org/officeDocument/2006/relationships/drawing" Target="../drawings/drawing15.xml"/><Relationship Id="rId8"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46.bin"/><Relationship Id="rId18" Type="http://schemas.openxmlformats.org/officeDocument/2006/relationships/printerSettings" Target="../printerSettings/printerSettings451.bin"/><Relationship Id="rId26" Type="http://schemas.openxmlformats.org/officeDocument/2006/relationships/printerSettings" Target="../printerSettings/printerSettings459.bin"/><Relationship Id="rId3" Type="http://schemas.openxmlformats.org/officeDocument/2006/relationships/printerSettings" Target="../printerSettings/printerSettings436.bin"/><Relationship Id="rId21" Type="http://schemas.openxmlformats.org/officeDocument/2006/relationships/printerSettings" Target="../printerSettings/printerSettings454.bin"/><Relationship Id="rId34" Type="http://schemas.openxmlformats.org/officeDocument/2006/relationships/printerSettings" Target="../printerSettings/printerSettings467.bin"/><Relationship Id="rId7" Type="http://schemas.openxmlformats.org/officeDocument/2006/relationships/printerSettings" Target="../printerSettings/printerSettings440.bin"/><Relationship Id="rId12" Type="http://schemas.openxmlformats.org/officeDocument/2006/relationships/printerSettings" Target="../printerSettings/printerSettings445.bin"/><Relationship Id="rId17" Type="http://schemas.openxmlformats.org/officeDocument/2006/relationships/printerSettings" Target="../printerSettings/printerSettings450.bin"/><Relationship Id="rId25" Type="http://schemas.openxmlformats.org/officeDocument/2006/relationships/printerSettings" Target="../printerSettings/printerSettings458.bin"/><Relationship Id="rId33" Type="http://schemas.openxmlformats.org/officeDocument/2006/relationships/printerSettings" Target="../printerSettings/printerSettings466.bin"/><Relationship Id="rId2" Type="http://schemas.openxmlformats.org/officeDocument/2006/relationships/printerSettings" Target="../printerSettings/printerSettings435.bin"/><Relationship Id="rId16" Type="http://schemas.openxmlformats.org/officeDocument/2006/relationships/printerSettings" Target="../printerSettings/printerSettings449.bin"/><Relationship Id="rId20" Type="http://schemas.openxmlformats.org/officeDocument/2006/relationships/printerSettings" Target="../printerSettings/printerSettings453.bin"/><Relationship Id="rId29" Type="http://schemas.openxmlformats.org/officeDocument/2006/relationships/printerSettings" Target="../printerSettings/printerSettings462.bin"/><Relationship Id="rId1" Type="http://schemas.openxmlformats.org/officeDocument/2006/relationships/printerSettings" Target="../printerSettings/printerSettings434.bin"/><Relationship Id="rId6" Type="http://schemas.openxmlformats.org/officeDocument/2006/relationships/printerSettings" Target="../printerSettings/printerSettings439.bin"/><Relationship Id="rId11" Type="http://schemas.openxmlformats.org/officeDocument/2006/relationships/printerSettings" Target="../printerSettings/printerSettings444.bin"/><Relationship Id="rId24" Type="http://schemas.openxmlformats.org/officeDocument/2006/relationships/printerSettings" Target="../printerSettings/printerSettings457.bin"/><Relationship Id="rId32" Type="http://schemas.openxmlformats.org/officeDocument/2006/relationships/printerSettings" Target="../printerSettings/printerSettings465.bin"/><Relationship Id="rId5" Type="http://schemas.openxmlformats.org/officeDocument/2006/relationships/printerSettings" Target="../printerSettings/printerSettings438.bin"/><Relationship Id="rId15" Type="http://schemas.openxmlformats.org/officeDocument/2006/relationships/printerSettings" Target="../printerSettings/printerSettings448.bin"/><Relationship Id="rId23" Type="http://schemas.openxmlformats.org/officeDocument/2006/relationships/printerSettings" Target="../printerSettings/printerSettings456.bin"/><Relationship Id="rId28" Type="http://schemas.openxmlformats.org/officeDocument/2006/relationships/printerSettings" Target="../printerSettings/printerSettings461.bin"/><Relationship Id="rId10" Type="http://schemas.openxmlformats.org/officeDocument/2006/relationships/printerSettings" Target="../printerSettings/printerSettings443.bin"/><Relationship Id="rId19" Type="http://schemas.openxmlformats.org/officeDocument/2006/relationships/printerSettings" Target="../printerSettings/printerSettings452.bin"/><Relationship Id="rId31" Type="http://schemas.openxmlformats.org/officeDocument/2006/relationships/printerSettings" Target="../printerSettings/printerSettings464.bin"/><Relationship Id="rId4" Type="http://schemas.openxmlformats.org/officeDocument/2006/relationships/printerSettings" Target="../printerSettings/printerSettings437.bin"/><Relationship Id="rId9" Type="http://schemas.openxmlformats.org/officeDocument/2006/relationships/printerSettings" Target="../printerSettings/printerSettings442.bin"/><Relationship Id="rId14" Type="http://schemas.openxmlformats.org/officeDocument/2006/relationships/printerSettings" Target="../printerSettings/printerSettings447.bin"/><Relationship Id="rId22" Type="http://schemas.openxmlformats.org/officeDocument/2006/relationships/printerSettings" Target="../printerSettings/printerSettings455.bin"/><Relationship Id="rId27" Type="http://schemas.openxmlformats.org/officeDocument/2006/relationships/printerSettings" Target="../printerSettings/printerSettings460.bin"/><Relationship Id="rId30" Type="http://schemas.openxmlformats.org/officeDocument/2006/relationships/printerSettings" Target="../printerSettings/printerSettings463.bin"/><Relationship Id="rId35" Type="http://schemas.openxmlformats.org/officeDocument/2006/relationships/drawing" Target="../drawings/drawing16.xml"/><Relationship Id="rId8" Type="http://schemas.openxmlformats.org/officeDocument/2006/relationships/printerSettings" Target="../printerSettings/printerSettings44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34" Type="http://schemas.openxmlformats.org/officeDocument/2006/relationships/printerSettings" Target="../printerSettings/printerSettings501.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33" Type="http://schemas.openxmlformats.org/officeDocument/2006/relationships/printerSettings" Target="../printerSettings/printerSettings500.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29" Type="http://schemas.openxmlformats.org/officeDocument/2006/relationships/printerSettings" Target="../printerSettings/printerSettings496.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32" Type="http://schemas.openxmlformats.org/officeDocument/2006/relationships/printerSettings" Target="../printerSettings/printerSettings499.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28" Type="http://schemas.openxmlformats.org/officeDocument/2006/relationships/printerSettings" Target="../printerSettings/printerSettings495.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31" Type="http://schemas.openxmlformats.org/officeDocument/2006/relationships/printerSettings" Target="../printerSettings/printerSettings498.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printerSettings" Target="../printerSettings/printerSettings494.bin"/><Relationship Id="rId30" Type="http://schemas.openxmlformats.org/officeDocument/2006/relationships/printerSettings" Target="../printerSettings/printerSettings497.bin"/><Relationship Id="rId35" Type="http://schemas.openxmlformats.org/officeDocument/2006/relationships/drawing" Target="../drawings/drawing17.xml"/><Relationship Id="rId8" Type="http://schemas.openxmlformats.org/officeDocument/2006/relationships/printerSettings" Target="../printerSettings/printerSettings4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9.bin"/><Relationship Id="rId13" Type="http://schemas.openxmlformats.org/officeDocument/2006/relationships/printerSettings" Target="../printerSettings/printerSettings514.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5" Type="http://schemas.openxmlformats.org/officeDocument/2006/relationships/printerSettings" Target="../printerSettings/printerSettings506.bin"/><Relationship Id="rId10" Type="http://schemas.openxmlformats.org/officeDocument/2006/relationships/printerSettings" Target="../printerSettings/printerSettings511.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3" Type="http://schemas.openxmlformats.org/officeDocument/2006/relationships/printerSettings" Target="../printerSettings/printerSettings37.bin"/><Relationship Id="rId21" Type="http://schemas.openxmlformats.org/officeDocument/2006/relationships/printerSettings" Target="../printerSettings/printerSettings55.bin"/><Relationship Id="rId34" Type="http://schemas.openxmlformats.org/officeDocument/2006/relationships/printerSettings" Target="../printerSettings/printerSettings68.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drawing" Target="../drawings/drawing1.xml"/><Relationship Id="rId8"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 Type="http://schemas.openxmlformats.org/officeDocument/2006/relationships/printerSettings" Target="../printerSettings/printerSettings517.bin"/><Relationship Id="rId21" Type="http://schemas.openxmlformats.org/officeDocument/2006/relationships/printerSettings" Target="../printerSettings/printerSettings535.bin"/><Relationship Id="rId34" Type="http://schemas.openxmlformats.org/officeDocument/2006/relationships/printerSettings" Target="../printerSettings/printerSettings548.bin"/><Relationship Id="rId7" Type="http://schemas.openxmlformats.org/officeDocument/2006/relationships/printerSettings" Target="../printerSettings/printerSettings521.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33" Type="http://schemas.openxmlformats.org/officeDocument/2006/relationships/printerSettings" Target="../printerSettings/printerSettings547.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29" Type="http://schemas.openxmlformats.org/officeDocument/2006/relationships/printerSettings" Target="../printerSettings/printerSettings543.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32" Type="http://schemas.openxmlformats.org/officeDocument/2006/relationships/printerSettings" Target="../printerSettings/printerSettings546.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28" Type="http://schemas.openxmlformats.org/officeDocument/2006/relationships/printerSettings" Target="../printerSettings/printerSettings542.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31" Type="http://schemas.openxmlformats.org/officeDocument/2006/relationships/printerSettings" Target="../printerSettings/printerSettings545.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printerSettings" Target="../printerSettings/printerSettings541.bin"/><Relationship Id="rId30" Type="http://schemas.openxmlformats.org/officeDocument/2006/relationships/printerSettings" Target="../printerSettings/printerSettings544.bin"/><Relationship Id="rId35" Type="http://schemas.openxmlformats.org/officeDocument/2006/relationships/drawing" Target="../drawings/drawing19.xml"/><Relationship Id="rId8" Type="http://schemas.openxmlformats.org/officeDocument/2006/relationships/printerSettings" Target="../printerSettings/printerSettings52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26" Type="http://schemas.openxmlformats.org/officeDocument/2006/relationships/printerSettings" Target="../printerSettings/printerSettings574.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5" Type="http://schemas.openxmlformats.org/officeDocument/2006/relationships/printerSettings" Target="../printerSettings/printerSettings573.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29" Type="http://schemas.openxmlformats.org/officeDocument/2006/relationships/printerSettings" Target="../printerSettings/printerSettings577.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24" Type="http://schemas.openxmlformats.org/officeDocument/2006/relationships/printerSettings" Target="../printerSettings/printerSettings572.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printerSettings" Target="../printerSettings/printerSettings571.bin"/><Relationship Id="rId28" Type="http://schemas.openxmlformats.org/officeDocument/2006/relationships/printerSettings" Target="../printerSettings/printerSettings576.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70.bin"/><Relationship Id="rId27" Type="http://schemas.openxmlformats.org/officeDocument/2006/relationships/printerSettings" Target="../printerSettings/printerSettings575.bin"/><Relationship Id="rId30"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5.bin"/><Relationship Id="rId13" Type="http://schemas.openxmlformats.org/officeDocument/2006/relationships/printerSettings" Target="../printerSettings/printerSettings590.bin"/><Relationship Id="rId18" Type="http://schemas.openxmlformats.org/officeDocument/2006/relationships/printerSettings" Target="../printerSettings/printerSettings595.bin"/><Relationship Id="rId26" Type="http://schemas.openxmlformats.org/officeDocument/2006/relationships/printerSettings" Target="../printerSettings/printerSettings603.bin"/><Relationship Id="rId3" Type="http://schemas.openxmlformats.org/officeDocument/2006/relationships/printerSettings" Target="../printerSettings/printerSettings580.bin"/><Relationship Id="rId21" Type="http://schemas.openxmlformats.org/officeDocument/2006/relationships/printerSettings" Target="../printerSettings/printerSettings598.bin"/><Relationship Id="rId7" Type="http://schemas.openxmlformats.org/officeDocument/2006/relationships/printerSettings" Target="../printerSettings/printerSettings584.bin"/><Relationship Id="rId12" Type="http://schemas.openxmlformats.org/officeDocument/2006/relationships/printerSettings" Target="../printerSettings/printerSettings589.bin"/><Relationship Id="rId17" Type="http://schemas.openxmlformats.org/officeDocument/2006/relationships/printerSettings" Target="../printerSettings/printerSettings594.bin"/><Relationship Id="rId25" Type="http://schemas.openxmlformats.org/officeDocument/2006/relationships/printerSettings" Target="../printerSettings/printerSettings602.bin"/><Relationship Id="rId2" Type="http://schemas.openxmlformats.org/officeDocument/2006/relationships/printerSettings" Target="../printerSettings/printerSettings579.bin"/><Relationship Id="rId16" Type="http://schemas.openxmlformats.org/officeDocument/2006/relationships/printerSettings" Target="../printerSettings/printerSettings593.bin"/><Relationship Id="rId20" Type="http://schemas.openxmlformats.org/officeDocument/2006/relationships/printerSettings" Target="../printerSettings/printerSettings597.bin"/><Relationship Id="rId29" Type="http://schemas.openxmlformats.org/officeDocument/2006/relationships/printerSettings" Target="../printerSettings/printerSettings606.bin"/><Relationship Id="rId1" Type="http://schemas.openxmlformats.org/officeDocument/2006/relationships/printerSettings" Target="../printerSettings/printerSettings578.bin"/><Relationship Id="rId6" Type="http://schemas.openxmlformats.org/officeDocument/2006/relationships/printerSettings" Target="../printerSettings/printerSettings583.bin"/><Relationship Id="rId11" Type="http://schemas.openxmlformats.org/officeDocument/2006/relationships/printerSettings" Target="../printerSettings/printerSettings588.bin"/><Relationship Id="rId24" Type="http://schemas.openxmlformats.org/officeDocument/2006/relationships/printerSettings" Target="../printerSettings/printerSettings601.bin"/><Relationship Id="rId5" Type="http://schemas.openxmlformats.org/officeDocument/2006/relationships/printerSettings" Target="../printerSettings/printerSettings582.bin"/><Relationship Id="rId15" Type="http://schemas.openxmlformats.org/officeDocument/2006/relationships/printerSettings" Target="../printerSettings/printerSettings592.bin"/><Relationship Id="rId23" Type="http://schemas.openxmlformats.org/officeDocument/2006/relationships/printerSettings" Target="../printerSettings/printerSettings600.bin"/><Relationship Id="rId28" Type="http://schemas.openxmlformats.org/officeDocument/2006/relationships/printerSettings" Target="../printerSettings/printerSettings605.bin"/><Relationship Id="rId10" Type="http://schemas.openxmlformats.org/officeDocument/2006/relationships/printerSettings" Target="../printerSettings/printerSettings587.bin"/><Relationship Id="rId19" Type="http://schemas.openxmlformats.org/officeDocument/2006/relationships/printerSettings" Target="../printerSettings/printerSettings596.bin"/><Relationship Id="rId4" Type="http://schemas.openxmlformats.org/officeDocument/2006/relationships/printerSettings" Target="../printerSettings/printerSettings581.bin"/><Relationship Id="rId9" Type="http://schemas.openxmlformats.org/officeDocument/2006/relationships/printerSettings" Target="../printerSettings/printerSettings586.bin"/><Relationship Id="rId14" Type="http://schemas.openxmlformats.org/officeDocument/2006/relationships/printerSettings" Target="../printerSettings/printerSettings591.bin"/><Relationship Id="rId22" Type="http://schemas.openxmlformats.org/officeDocument/2006/relationships/printerSettings" Target="../printerSettings/printerSettings599.bin"/><Relationship Id="rId27" Type="http://schemas.openxmlformats.org/officeDocument/2006/relationships/printerSettings" Target="../printerSettings/printerSettings604.bin"/><Relationship Id="rId30"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26" Type="http://schemas.openxmlformats.org/officeDocument/2006/relationships/printerSettings" Target="../printerSettings/printerSettings632.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34" Type="http://schemas.openxmlformats.org/officeDocument/2006/relationships/ctrlProp" Target="../ctrlProps/ctrlProp136.xml"/><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5" Type="http://schemas.openxmlformats.org/officeDocument/2006/relationships/printerSettings" Target="../printerSettings/printerSettings631.bin"/><Relationship Id="rId33" Type="http://schemas.openxmlformats.org/officeDocument/2006/relationships/vmlDrawing" Target="../drawings/vmlDrawing7.vml"/><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29" Type="http://schemas.openxmlformats.org/officeDocument/2006/relationships/printerSettings" Target="../printerSettings/printerSettings635.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32" Type="http://schemas.openxmlformats.org/officeDocument/2006/relationships/drawing" Target="../drawings/drawing22.xml"/><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28" Type="http://schemas.openxmlformats.org/officeDocument/2006/relationships/printerSettings" Target="../printerSettings/printerSettings634.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31" Type="http://schemas.openxmlformats.org/officeDocument/2006/relationships/printerSettings" Target="../printerSettings/printerSettings637.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 Id="rId27" Type="http://schemas.openxmlformats.org/officeDocument/2006/relationships/printerSettings" Target="../printerSettings/printerSettings633.bin"/><Relationship Id="rId30" Type="http://schemas.openxmlformats.org/officeDocument/2006/relationships/printerSettings" Target="../printerSettings/printerSettings636.bin"/><Relationship Id="rId35" Type="http://schemas.openxmlformats.org/officeDocument/2006/relationships/ctrlProp" Target="../ctrlProps/ctrlProp137.xml"/><Relationship Id="rId8" Type="http://schemas.openxmlformats.org/officeDocument/2006/relationships/printerSettings" Target="../printerSettings/printerSettings614.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34" Type="http://schemas.openxmlformats.org/officeDocument/2006/relationships/printerSettings" Target="../printerSettings/printerSettings671.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33" Type="http://schemas.openxmlformats.org/officeDocument/2006/relationships/printerSettings" Target="../printerSettings/printerSettings670.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29" Type="http://schemas.openxmlformats.org/officeDocument/2006/relationships/printerSettings" Target="../printerSettings/printerSettings666.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32" Type="http://schemas.openxmlformats.org/officeDocument/2006/relationships/printerSettings" Target="../printerSettings/printerSettings669.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28" Type="http://schemas.openxmlformats.org/officeDocument/2006/relationships/printerSettings" Target="../printerSettings/printerSettings665.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31" Type="http://schemas.openxmlformats.org/officeDocument/2006/relationships/printerSettings" Target="../printerSettings/printerSettings668.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 Id="rId27" Type="http://schemas.openxmlformats.org/officeDocument/2006/relationships/printerSettings" Target="../printerSettings/printerSettings664.bin"/><Relationship Id="rId30" Type="http://schemas.openxmlformats.org/officeDocument/2006/relationships/printerSettings" Target="../printerSettings/printerSettings667.bin"/><Relationship Id="rId35" Type="http://schemas.openxmlformats.org/officeDocument/2006/relationships/drawing" Target="../drawings/drawing23.xml"/><Relationship Id="rId8" Type="http://schemas.openxmlformats.org/officeDocument/2006/relationships/printerSettings" Target="../printerSettings/printerSettings64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9.bin"/><Relationship Id="rId13" Type="http://schemas.openxmlformats.org/officeDocument/2006/relationships/printerSettings" Target="../printerSettings/printerSettings684.bin"/><Relationship Id="rId18" Type="http://schemas.openxmlformats.org/officeDocument/2006/relationships/printerSettings" Target="../printerSettings/printerSettings689.bin"/><Relationship Id="rId26" Type="http://schemas.openxmlformats.org/officeDocument/2006/relationships/printerSettings" Target="../printerSettings/printerSettings697.bin"/><Relationship Id="rId3" Type="http://schemas.openxmlformats.org/officeDocument/2006/relationships/printerSettings" Target="../printerSettings/printerSettings674.bin"/><Relationship Id="rId21" Type="http://schemas.openxmlformats.org/officeDocument/2006/relationships/printerSettings" Target="../printerSettings/printerSettings692.bin"/><Relationship Id="rId7" Type="http://schemas.openxmlformats.org/officeDocument/2006/relationships/printerSettings" Target="../printerSettings/printerSettings678.bin"/><Relationship Id="rId12" Type="http://schemas.openxmlformats.org/officeDocument/2006/relationships/printerSettings" Target="../printerSettings/printerSettings683.bin"/><Relationship Id="rId17" Type="http://schemas.openxmlformats.org/officeDocument/2006/relationships/printerSettings" Target="../printerSettings/printerSettings688.bin"/><Relationship Id="rId25" Type="http://schemas.openxmlformats.org/officeDocument/2006/relationships/printerSettings" Target="../printerSettings/printerSettings696.bin"/><Relationship Id="rId2" Type="http://schemas.openxmlformats.org/officeDocument/2006/relationships/printerSettings" Target="../printerSettings/printerSettings673.bin"/><Relationship Id="rId16" Type="http://schemas.openxmlformats.org/officeDocument/2006/relationships/printerSettings" Target="../printerSettings/printerSettings687.bin"/><Relationship Id="rId20" Type="http://schemas.openxmlformats.org/officeDocument/2006/relationships/printerSettings" Target="../printerSettings/printerSettings691.bin"/><Relationship Id="rId29" Type="http://schemas.openxmlformats.org/officeDocument/2006/relationships/drawing" Target="../drawings/drawing24.xml"/><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11" Type="http://schemas.openxmlformats.org/officeDocument/2006/relationships/printerSettings" Target="../printerSettings/printerSettings682.bin"/><Relationship Id="rId24" Type="http://schemas.openxmlformats.org/officeDocument/2006/relationships/printerSettings" Target="../printerSettings/printerSettings695.bin"/><Relationship Id="rId5" Type="http://schemas.openxmlformats.org/officeDocument/2006/relationships/printerSettings" Target="../printerSettings/printerSettings676.bin"/><Relationship Id="rId15" Type="http://schemas.openxmlformats.org/officeDocument/2006/relationships/printerSettings" Target="../printerSettings/printerSettings686.bin"/><Relationship Id="rId23" Type="http://schemas.openxmlformats.org/officeDocument/2006/relationships/printerSettings" Target="../printerSettings/printerSettings694.bin"/><Relationship Id="rId28" Type="http://schemas.openxmlformats.org/officeDocument/2006/relationships/printerSettings" Target="../printerSettings/printerSettings699.bin"/><Relationship Id="rId10" Type="http://schemas.openxmlformats.org/officeDocument/2006/relationships/printerSettings" Target="../printerSettings/printerSettings681.bin"/><Relationship Id="rId19" Type="http://schemas.openxmlformats.org/officeDocument/2006/relationships/printerSettings" Target="../printerSettings/printerSettings690.bin"/><Relationship Id="rId4" Type="http://schemas.openxmlformats.org/officeDocument/2006/relationships/printerSettings" Target="../printerSettings/printerSettings675.bin"/><Relationship Id="rId9" Type="http://schemas.openxmlformats.org/officeDocument/2006/relationships/printerSettings" Target="../printerSettings/printerSettings680.bin"/><Relationship Id="rId14" Type="http://schemas.openxmlformats.org/officeDocument/2006/relationships/printerSettings" Target="../printerSettings/printerSettings685.bin"/><Relationship Id="rId22" Type="http://schemas.openxmlformats.org/officeDocument/2006/relationships/printerSettings" Target="../printerSettings/printerSettings693.bin"/><Relationship Id="rId27" Type="http://schemas.openxmlformats.org/officeDocument/2006/relationships/printerSettings" Target="../printerSettings/printerSettings69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7.bin"/><Relationship Id="rId13" Type="http://schemas.openxmlformats.org/officeDocument/2006/relationships/printerSettings" Target="../printerSettings/printerSettings712.bin"/><Relationship Id="rId18" Type="http://schemas.openxmlformats.org/officeDocument/2006/relationships/printerSettings" Target="../printerSettings/printerSettings717.bin"/><Relationship Id="rId3" Type="http://schemas.openxmlformats.org/officeDocument/2006/relationships/printerSettings" Target="../printerSettings/printerSettings702.bin"/><Relationship Id="rId7" Type="http://schemas.openxmlformats.org/officeDocument/2006/relationships/printerSettings" Target="../printerSettings/printerSettings706.bin"/><Relationship Id="rId12" Type="http://schemas.openxmlformats.org/officeDocument/2006/relationships/printerSettings" Target="../printerSettings/printerSettings711.bin"/><Relationship Id="rId17" Type="http://schemas.openxmlformats.org/officeDocument/2006/relationships/printerSettings" Target="../printerSettings/printerSettings716.bin"/><Relationship Id="rId2" Type="http://schemas.openxmlformats.org/officeDocument/2006/relationships/printerSettings" Target="../printerSettings/printerSettings701.bin"/><Relationship Id="rId16" Type="http://schemas.openxmlformats.org/officeDocument/2006/relationships/printerSettings" Target="../printerSettings/printerSettings715.bin"/><Relationship Id="rId20" Type="http://schemas.openxmlformats.org/officeDocument/2006/relationships/drawing" Target="../drawings/drawing25.xml"/><Relationship Id="rId1" Type="http://schemas.openxmlformats.org/officeDocument/2006/relationships/printerSettings" Target="../printerSettings/printerSettings700.bin"/><Relationship Id="rId6" Type="http://schemas.openxmlformats.org/officeDocument/2006/relationships/printerSettings" Target="../printerSettings/printerSettings705.bin"/><Relationship Id="rId11" Type="http://schemas.openxmlformats.org/officeDocument/2006/relationships/printerSettings" Target="../printerSettings/printerSettings710.bin"/><Relationship Id="rId5" Type="http://schemas.openxmlformats.org/officeDocument/2006/relationships/printerSettings" Target="../printerSettings/printerSettings704.bin"/><Relationship Id="rId15" Type="http://schemas.openxmlformats.org/officeDocument/2006/relationships/printerSettings" Target="../printerSettings/printerSettings714.bin"/><Relationship Id="rId10" Type="http://schemas.openxmlformats.org/officeDocument/2006/relationships/printerSettings" Target="../printerSettings/printerSettings709.bin"/><Relationship Id="rId19" Type="http://schemas.openxmlformats.org/officeDocument/2006/relationships/printerSettings" Target="../printerSettings/printerSettings718.bin"/><Relationship Id="rId4" Type="http://schemas.openxmlformats.org/officeDocument/2006/relationships/printerSettings" Target="../printerSettings/printerSettings703.bin"/><Relationship Id="rId9" Type="http://schemas.openxmlformats.org/officeDocument/2006/relationships/printerSettings" Target="../printerSettings/printerSettings708.bin"/><Relationship Id="rId14" Type="http://schemas.openxmlformats.org/officeDocument/2006/relationships/printerSettings" Target="../printerSettings/printerSettings713.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26.bin"/><Relationship Id="rId13" Type="http://schemas.openxmlformats.org/officeDocument/2006/relationships/printerSettings" Target="../printerSettings/printerSettings731.bin"/><Relationship Id="rId3" Type="http://schemas.openxmlformats.org/officeDocument/2006/relationships/printerSettings" Target="../printerSettings/printerSettings721.bin"/><Relationship Id="rId7" Type="http://schemas.openxmlformats.org/officeDocument/2006/relationships/printerSettings" Target="../printerSettings/printerSettings725.bin"/><Relationship Id="rId12" Type="http://schemas.openxmlformats.org/officeDocument/2006/relationships/printerSettings" Target="../printerSettings/printerSettings730.bin"/><Relationship Id="rId2" Type="http://schemas.openxmlformats.org/officeDocument/2006/relationships/printerSettings" Target="../printerSettings/printerSettings720.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5" Type="http://schemas.openxmlformats.org/officeDocument/2006/relationships/printerSettings" Target="../printerSettings/printerSettings723.bin"/><Relationship Id="rId10" Type="http://schemas.openxmlformats.org/officeDocument/2006/relationships/printerSettings" Target="../printerSettings/printerSettings728.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44.bin"/><Relationship Id="rId18" Type="http://schemas.openxmlformats.org/officeDocument/2006/relationships/printerSettings" Target="../printerSettings/printerSettings749.bin"/><Relationship Id="rId26" Type="http://schemas.openxmlformats.org/officeDocument/2006/relationships/printerSettings" Target="../printerSettings/printerSettings757.bin"/><Relationship Id="rId3" Type="http://schemas.openxmlformats.org/officeDocument/2006/relationships/printerSettings" Target="../printerSettings/printerSettings734.bin"/><Relationship Id="rId21" Type="http://schemas.openxmlformats.org/officeDocument/2006/relationships/printerSettings" Target="../printerSettings/printerSettings752.bin"/><Relationship Id="rId34" Type="http://schemas.openxmlformats.org/officeDocument/2006/relationships/printerSettings" Target="../printerSettings/printerSettings765.bin"/><Relationship Id="rId7" Type="http://schemas.openxmlformats.org/officeDocument/2006/relationships/printerSettings" Target="../printerSettings/printerSettings738.bin"/><Relationship Id="rId12" Type="http://schemas.openxmlformats.org/officeDocument/2006/relationships/printerSettings" Target="../printerSettings/printerSettings743.bin"/><Relationship Id="rId17" Type="http://schemas.openxmlformats.org/officeDocument/2006/relationships/printerSettings" Target="../printerSettings/printerSettings748.bin"/><Relationship Id="rId25" Type="http://schemas.openxmlformats.org/officeDocument/2006/relationships/printerSettings" Target="../printerSettings/printerSettings756.bin"/><Relationship Id="rId33" Type="http://schemas.openxmlformats.org/officeDocument/2006/relationships/printerSettings" Target="../printerSettings/printerSettings764.bin"/><Relationship Id="rId2" Type="http://schemas.openxmlformats.org/officeDocument/2006/relationships/printerSettings" Target="../printerSettings/printerSettings733.bin"/><Relationship Id="rId16" Type="http://schemas.openxmlformats.org/officeDocument/2006/relationships/printerSettings" Target="../printerSettings/printerSettings747.bin"/><Relationship Id="rId20" Type="http://schemas.openxmlformats.org/officeDocument/2006/relationships/printerSettings" Target="../printerSettings/printerSettings751.bin"/><Relationship Id="rId29" Type="http://schemas.openxmlformats.org/officeDocument/2006/relationships/printerSettings" Target="../printerSettings/printerSettings760.bin"/><Relationship Id="rId1" Type="http://schemas.openxmlformats.org/officeDocument/2006/relationships/printerSettings" Target="../printerSettings/printerSettings732.bin"/><Relationship Id="rId6" Type="http://schemas.openxmlformats.org/officeDocument/2006/relationships/printerSettings" Target="../printerSettings/printerSettings737.bin"/><Relationship Id="rId11" Type="http://schemas.openxmlformats.org/officeDocument/2006/relationships/printerSettings" Target="../printerSettings/printerSettings742.bin"/><Relationship Id="rId24" Type="http://schemas.openxmlformats.org/officeDocument/2006/relationships/printerSettings" Target="../printerSettings/printerSettings755.bin"/><Relationship Id="rId32" Type="http://schemas.openxmlformats.org/officeDocument/2006/relationships/printerSettings" Target="../printerSettings/printerSettings763.bin"/><Relationship Id="rId5" Type="http://schemas.openxmlformats.org/officeDocument/2006/relationships/printerSettings" Target="../printerSettings/printerSettings736.bin"/><Relationship Id="rId15" Type="http://schemas.openxmlformats.org/officeDocument/2006/relationships/printerSettings" Target="../printerSettings/printerSettings746.bin"/><Relationship Id="rId23" Type="http://schemas.openxmlformats.org/officeDocument/2006/relationships/printerSettings" Target="../printerSettings/printerSettings754.bin"/><Relationship Id="rId28" Type="http://schemas.openxmlformats.org/officeDocument/2006/relationships/printerSettings" Target="../printerSettings/printerSettings759.bin"/><Relationship Id="rId10" Type="http://schemas.openxmlformats.org/officeDocument/2006/relationships/printerSettings" Target="../printerSettings/printerSettings741.bin"/><Relationship Id="rId19" Type="http://schemas.openxmlformats.org/officeDocument/2006/relationships/printerSettings" Target="../printerSettings/printerSettings750.bin"/><Relationship Id="rId31" Type="http://schemas.openxmlformats.org/officeDocument/2006/relationships/printerSettings" Target="../printerSettings/printerSettings762.bin"/><Relationship Id="rId4" Type="http://schemas.openxmlformats.org/officeDocument/2006/relationships/printerSettings" Target="../printerSettings/printerSettings735.bin"/><Relationship Id="rId9" Type="http://schemas.openxmlformats.org/officeDocument/2006/relationships/printerSettings" Target="../printerSettings/printerSettings740.bin"/><Relationship Id="rId14" Type="http://schemas.openxmlformats.org/officeDocument/2006/relationships/printerSettings" Target="../printerSettings/printerSettings745.bin"/><Relationship Id="rId22" Type="http://schemas.openxmlformats.org/officeDocument/2006/relationships/printerSettings" Target="../printerSettings/printerSettings753.bin"/><Relationship Id="rId27" Type="http://schemas.openxmlformats.org/officeDocument/2006/relationships/printerSettings" Target="../printerSettings/printerSettings758.bin"/><Relationship Id="rId30" Type="http://schemas.openxmlformats.org/officeDocument/2006/relationships/printerSettings" Target="../printerSettings/printerSettings761.bin"/><Relationship Id="rId35" Type="http://schemas.openxmlformats.org/officeDocument/2006/relationships/drawing" Target="../drawings/drawing27.xml"/><Relationship Id="rId8" Type="http://schemas.openxmlformats.org/officeDocument/2006/relationships/printerSettings" Target="../printerSettings/printerSettings73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73.bin"/><Relationship Id="rId13" Type="http://schemas.openxmlformats.org/officeDocument/2006/relationships/printerSettings" Target="../printerSettings/printerSettings778.bin"/><Relationship Id="rId18" Type="http://schemas.openxmlformats.org/officeDocument/2006/relationships/printerSettings" Target="../printerSettings/printerSettings783.bin"/><Relationship Id="rId26" Type="http://schemas.openxmlformats.org/officeDocument/2006/relationships/printerSettings" Target="../printerSettings/printerSettings791.bin"/><Relationship Id="rId3" Type="http://schemas.openxmlformats.org/officeDocument/2006/relationships/printerSettings" Target="../printerSettings/printerSettings768.bin"/><Relationship Id="rId21" Type="http://schemas.openxmlformats.org/officeDocument/2006/relationships/printerSettings" Target="../printerSettings/printerSettings786.bin"/><Relationship Id="rId7" Type="http://schemas.openxmlformats.org/officeDocument/2006/relationships/printerSettings" Target="../printerSettings/printerSettings772.bin"/><Relationship Id="rId12" Type="http://schemas.openxmlformats.org/officeDocument/2006/relationships/printerSettings" Target="../printerSettings/printerSettings777.bin"/><Relationship Id="rId17" Type="http://schemas.openxmlformats.org/officeDocument/2006/relationships/printerSettings" Target="../printerSettings/printerSettings782.bin"/><Relationship Id="rId25" Type="http://schemas.openxmlformats.org/officeDocument/2006/relationships/printerSettings" Target="../printerSettings/printerSettings790.bin"/><Relationship Id="rId2" Type="http://schemas.openxmlformats.org/officeDocument/2006/relationships/printerSettings" Target="../printerSettings/printerSettings767.bin"/><Relationship Id="rId16" Type="http://schemas.openxmlformats.org/officeDocument/2006/relationships/printerSettings" Target="../printerSettings/printerSettings781.bin"/><Relationship Id="rId20" Type="http://schemas.openxmlformats.org/officeDocument/2006/relationships/printerSettings" Target="../printerSettings/printerSettings785.bin"/><Relationship Id="rId29" Type="http://schemas.openxmlformats.org/officeDocument/2006/relationships/printerSettings" Target="../printerSettings/printerSettings794.bin"/><Relationship Id="rId1" Type="http://schemas.openxmlformats.org/officeDocument/2006/relationships/printerSettings" Target="../printerSettings/printerSettings766.bin"/><Relationship Id="rId6" Type="http://schemas.openxmlformats.org/officeDocument/2006/relationships/printerSettings" Target="../printerSettings/printerSettings771.bin"/><Relationship Id="rId11" Type="http://schemas.openxmlformats.org/officeDocument/2006/relationships/printerSettings" Target="../printerSettings/printerSettings776.bin"/><Relationship Id="rId24" Type="http://schemas.openxmlformats.org/officeDocument/2006/relationships/printerSettings" Target="../printerSettings/printerSettings789.bin"/><Relationship Id="rId5" Type="http://schemas.openxmlformats.org/officeDocument/2006/relationships/printerSettings" Target="../printerSettings/printerSettings770.bin"/><Relationship Id="rId15" Type="http://schemas.openxmlformats.org/officeDocument/2006/relationships/printerSettings" Target="../printerSettings/printerSettings780.bin"/><Relationship Id="rId23" Type="http://schemas.openxmlformats.org/officeDocument/2006/relationships/printerSettings" Target="../printerSettings/printerSettings788.bin"/><Relationship Id="rId28" Type="http://schemas.openxmlformats.org/officeDocument/2006/relationships/printerSettings" Target="../printerSettings/printerSettings793.bin"/><Relationship Id="rId10" Type="http://schemas.openxmlformats.org/officeDocument/2006/relationships/printerSettings" Target="../printerSettings/printerSettings775.bin"/><Relationship Id="rId19" Type="http://schemas.openxmlformats.org/officeDocument/2006/relationships/printerSettings" Target="../printerSettings/printerSettings784.bin"/><Relationship Id="rId31" Type="http://schemas.openxmlformats.org/officeDocument/2006/relationships/drawing" Target="../drawings/drawing28.xml"/><Relationship Id="rId4" Type="http://schemas.openxmlformats.org/officeDocument/2006/relationships/printerSettings" Target="../printerSettings/printerSettings769.bin"/><Relationship Id="rId9" Type="http://schemas.openxmlformats.org/officeDocument/2006/relationships/printerSettings" Target="../printerSettings/printerSettings774.bin"/><Relationship Id="rId14" Type="http://schemas.openxmlformats.org/officeDocument/2006/relationships/printerSettings" Target="../printerSettings/printerSettings779.bin"/><Relationship Id="rId22" Type="http://schemas.openxmlformats.org/officeDocument/2006/relationships/printerSettings" Target="../printerSettings/printerSettings787.bin"/><Relationship Id="rId27" Type="http://schemas.openxmlformats.org/officeDocument/2006/relationships/printerSettings" Target="../printerSettings/printerSettings792.bin"/><Relationship Id="rId30" Type="http://schemas.openxmlformats.org/officeDocument/2006/relationships/printerSettings" Target="../printerSettings/printerSettings7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comments" Target="../comments1.xml"/><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vmlDrawing" Target="../drawings/vmlDrawing1.v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drawing" Target="../drawings/drawing2.xml"/><Relationship Id="rId5" Type="http://schemas.openxmlformats.org/officeDocument/2006/relationships/printerSettings" Target="../printerSettings/printerSettings73.bin"/><Relationship Id="rId10" Type="http://schemas.openxmlformats.org/officeDocument/2006/relationships/printerSettings" Target="../printerSettings/printerSettings78.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26" Type="http://schemas.openxmlformats.org/officeDocument/2006/relationships/printerSettings" Target="../printerSettings/printerSettings821.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5" Type="http://schemas.openxmlformats.org/officeDocument/2006/relationships/printerSettings" Target="../printerSettings/printerSettings820.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29" Type="http://schemas.openxmlformats.org/officeDocument/2006/relationships/printerSettings" Target="../printerSettings/printerSettings824.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24" Type="http://schemas.openxmlformats.org/officeDocument/2006/relationships/printerSettings" Target="../printerSettings/printerSettings819.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28" Type="http://schemas.openxmlformats.org/officeDocument/2006/relationships/printerSettings" Target="../printerSettings/printerSettings823.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 Id="rId27" Type="http://schemas.openxmlformats.org/officeDocument/2006/relationships/printerSettings" Target="../printerSettings/printerSettings822.bin"/><Relationship Id="rId30" Type="http://schemas.openxmlformats.org/officeDocument/2006/relationships/printerSettings" Target="../printerSettings/printerSettings82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26" Type="http://schemas.openxmlformats.org/officeDocument/2006/relationships/printerSettings" Target="../printerSettings/printerSettings117.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34" Type="http://schemas.openxmlformats.org/officeDocument/2006/relationships/printerSettings" Target="../printerSettings/printerSettings125.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printerSettings" Target="../printerSettings/printerSettings116.bin"/><Relationship Id="rId33" Type="http://schemas.openxmlformats.org/officeDocument/2006/relationships/printerSettings" Target="../printerSettings/printerSettings124.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29" Type="http://schemas.openxmlformats.org/officeDocument/2006/relationships/printerSettings" Target="../printerSettings/printerSettings120.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32" Type="http://schemas.openxmlformats.org/officeDocument/2006/relationships/printerSettings" Target="../printerSettings/printerSettings123.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28" Type="http://schemas.openxmlformats.org/officeDocument/2006/relationships/printerSettings" Target="../printerSettings/printerSettings119.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31" Type="http://schemas.openxmlformats.org/officeDocument/2006/relationships/printerSettings" Target="../printerSettings/printerSettings122.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 Id="rId27" Type="http://schemas.openxmlformats.org/officeDocument/2006/relationships/printerSettings" Target="../printerSettings/printerSettings118.bin"/><Relationship Id="rId30" Type="http://schemas.openxmlformats.org/officeDocument/2006/relationships/printerSettings" Target="../printerSettings/printerSettings121.bin"/><Relationship Id="rId35" Type="http://schemas.openxmlformats.org/officeDocument/2006/relationships/drawing" Target="../drawings/drawing4.xml"/><Relationship Id="rId8" Type="http://schemas.openxmlformats.org/officeDocument/2006/relationships/printerSettings" Target="../printerSettings/printerSettings9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xml"/><Relationship Id="rId21" Type="http://schemas.openxmlformats.org/officeDocument/2006/relationships/ctrlProp" Target="../ctrlProps/ctrlProp7.xml"/><Relationship Id="rId42" Type="http://schemas.openxmlformats.org/officeDocument/2006/relationships/ctrlProp" Target="../ctrlProps/ctrlProp28.xml"/><Relationship Id="rId47" Type="http://schemas.openxmlformats.org/officeDocument/2006/relationships/ctrlProp" Target="../ctrlProps/ctrlProp33.xml"/><Relationship Id="rId63" Type="http://schemas.openxmlformats.org/officeDocument/2006/relationships/ctrlProp" Target="../ctrlProps/ctrlProp49.xml"/><Relationship Id="rId68" Type="http://schemas.openxmlformats.org/officeDocument/2006/relationships/ctrlProp" Target="../ctrlProps/ctrlProp54.xml"/><Relationship Id="rId84" Type="http://schemas.openxmlformats.org/officeDocument/2006/relationships/ctrlProp" Target="../ctrlProps/ctrlProp70.xml"/><Relationship Id="rId16" Type="http://schemas.openxmlformats.org/officeDocument/2006/relationships/ctrlProp" Target="../ctrlProps/ctrlProp2.xml"/><Relationship Id="rId11" Type="http://schemas.openxmlformats.org/officeDocument/2006/relationships/printerSettings" Target="../printerSettings/printerSettings136.bin"/><Relationship Id="rId32" Type="http://schemas.openxmlformats.org/officeDocument/2006/relationships/ctrlProp" Target="../ctrlProps/ctrlProp18.xml"/><Relationship Id="rId37" Type="http://schemas.openxmlformats.org/officeDocument/2006/relationships/ctrlProp" Target="../ctrlProps/ctrlProp23.xml"/><Relationship Id="rId53" Type="http://schemas.openxmlformats.org/officeDocument/2006/relationships/ctrlProp" Target="../ctrlProps/ctrlProp39.xml"/><Relationship Id="rId58" Type="http://schemas.openxmlformats.org/officeDocument/2006/relationships/ctrlProp" Target="../ctrlProps/ctrlProp44.xml"/><Relationship Id="rId74" Type="http://schemas.openxmlformats.org/officeDocument/2006/relationships/ctrlProp" Target="../ctrlProps/ctrlProp60.xml"/><Relationship Id="rId79" Type="http://schemas.openxmlformats.org/officeDocument/2006/relationships/ctrlProp" Target="../ctrlProps/ctrlProp65.xml"/><Relationship Id="rId5" Type="http://schemas.openxmlformats.org/officeDocument/2006/relationships/printerSettings" Target="../printerSettings/printerSettings130.bin"/><Relationship Id="rId19" Type="http://schemas.openxmlformats.org/officeDocument/2006/relationships/ctrlProp" Target="../ctrlProps/ctrlProp5.xml"/><Relationship Id="rId14" Type="http://schemas.openxmlformats.org/officeDocument/2006/relationships/vmlDrawing" Target="../drawings/vmlDrawing2.vml"/><Relationship Id="rId22" Type="http://schemas.openxmlformats.org/officeDocument/2006/relationships/ctrlProp" Target="../ctrlProps/ctrlProp8.xml"/><Relationship Id="rId27" Type="http://schemas.openxmlformats.org/officeDocument/2006/relationships/ctrlProp" Target="../ctrlProps/ctrlProp13.xml"/><Relationship Id="rId30" Type="http://schemas.openxmlformats.org/officeDocument/2006/relationships/ctrlProp" Target="../ctrlProps/ctrlProp16.xml"/><Relationship Id="rId35" Type="http://schemas.openxmlformats.org/officeDocument/2006/relationships/ctrlProp" Target="../ctrlProps/ctrlProp21.xml"/><Relationship Id="rId43" Type="http://schemas.openxmlformats.org/officeDocument/2006/relationships/ctrlProp" Target="../ctrlProps/ctrlProp29.xml"/><Relationship Id="rId48" Type="http://schemas.openxmlformats.org/officeDocument/2006/relationships/ctrlProp" Target="../ctrlProps/ctrlProp34.xml"/><Relationship Id="rId56" Type="http://schemas.openxmlformats.org/officeDocument/2006/relationships/ctrlProp" Target="../ctrlProps/ctrlProp42.xml"/><Relationship Id="rId64" Type="http://schemas.openxmlformats.org/officeDocument/2006/relationships/ctrlProp" Target="../ctrlProps/ctrlProp50.xml"/><Relationship Id="rId69" Type="http://schemas.openxmlformats.org/officeDocument/2006/relationships/ctrlProp" Target="../ctrlProps/ctrlProp55.xml"/><Relationship Id="rId77" Type="http://schemas.openxmlformats.org/officeDocument/2006/relationships/ctrlProp" Target="../ctrlProps/ctrlProp63.xml"/><Relationship Id="rId8" Type="http://schemas.openxmlformats.org/officeDocument/2006/relationships/printerSettings" Target="../printerSettings/printerSettings133.bin"/><Relationship Id="rId51" Type="http://schemas.openxmlformats.org/officeDocument/2006/relationships/ctrlProp" Target="../ctrlProps/ctrlProp37.xml"/><Relationship Id="rId72" Type="http://schemas.openxmlformats.org/officeDocument/2006/relationships/ctrlProp" Target="../ctrlProps/ctrlProp58.xml"/><Relationship Id="rId80" Type="http://schemas.openxmlformats.org/officeDocument/2006/relationships/ctrlProp" Target="../ctrlProps/ctrlProp66.xml"/><Relationship Id="rId85" Type="http://schemas.openxmlformats.org/officeDocument/2006/relationships/ctrlProp" Target="../ctrlProps/ctrlProp71.xml"/><Relationship Id="rId3" Type="http://schemas.openxmlformats.org/officeDocument/2006/relationships/printerSettings" Target="../printerSettings/printerSettings128.bin"/><Relationship Id="rId12" Type="http://schemas.openxmlformats.org/officeDocument/2006/relationships/printerSettings" Target="../printerSettings/printerSettings137.bin"/><Relationship Id="rId17" Type="http://schemas.openxmlformats.org/officeDocument/2006/relationships/ctrlProp" Target="../ctrlProps/ctrlProp3.xml"/><Relationship Id="rId25" Type="http://schemas.openxmlformats.org/officeDocument/2006/relationships/ctrlProp" Target="../ctrlProps/ctrlProp11.xml"/><Relationship Id="rId33" Type="http://schemas.openxmlformats.org/officeDocument/2006/relationships/ctrlProp" Target="../ctrlProps/ctrlProp19.xml"/><Relationship Id="rId38" Type="http://schemas.openxmlformats.org/officeDocument/2006/relationships/ctrlProp" Target="../ctrlProps/ctrlProp24.xml"/><Relationship Id="rId46" Type="http://schemas.openxmlformats.org/officeDocument/2006/relationships/ctrlProp" Target="../ctrlProps/ctrlProp32.xml"/><Relationship Id="rId59" Type="http://schemas.openxmlformats.org/officeDocument/2006/relationships/ctrlProp" Target="../ctrlProps/ctrlProp45.xml"/><Relationship Id="rId67" Type="http://schemas.openxmlformats.org/officeDocument/2006/relationships/ctrlProp" Target="../ctrlProps/ctrlProp53.xml"/><Relationship Id="rId20" Type="http://schemas.openxmlformats.org/officeDocument/2006/relationships/ctrlProp" Target="../ctrlProps/ctrlProp6.xml"/><Relationship Id="rId41" Type="http://schemas.openxmlformats.org/officeDocument/2006/relationships/ctrlProp" Target="../ctrlProps/ctrlProp27.xml"/><Relationship Id="rId54" Type="http://schemas.openxmlformats.org/officeDocument/2006/relationships/ctrlProp" Target="../ctrlProps/ctrlProp40.xml"/><Relationship Id="rId62" Type="http://schemas.openxmlformats.org/officeDocument/2006/relationships/ctrlProp" Target="../ctrlProps/ctrlProp48.xml"/><Relationship Id="rId70" Type="http://schemas.openxmlformats.org/officeDocument/2006/relationships/ctrlProp" Target="../ctrlProps/ctrlProp56.xml"/><Relationship Id="rId75" Type="http://schemas.openxmlformats.org/officeDocument/2006/relationships/ctrlProp" Target="../ctrlProps/ctrlProp61.xml"/><Relationship Id="rId83" Type="http://schemas.openxmlformats.org/officeDocument/2006/relationships/ctrlProp" Target="../ctrlProps/ctrlProp69.xml"/><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5" Type="http://schemas.openxmlformats.org/officeDocument/2006/relationships/ctrlProp" Target="../ctrlProps/ctrlProp1.xml"/><Relationship Id="rId23" Type="http://schemas.openxmlformats.org/officeDocument/2006/relationships/ctrlProp" Target="../ctrlProps/ctrlProp9.xml"/><Relationship Id="rId28" Type="http://schemas.openxmlformats.org/officeDocument/2006/relationships/ctrlProp" Target="../ctrlProps/ctrlProp14.xml"/><Relationship Id="rId36" Type="http://schemas.openxmlformats.org/officeDocument/2006/relationships/ctrlProp" Target="../ctrlProps/ctrlProp22.xml"/><Relationship Id="rId49" Type="http://schemas.openxmlformats.org/officeDocument/2006/relationships/ctrlProp" Target="../ctrlProps/ctrlProp35.xml"/><Relationship Id="rId57" Type="http://schemas.openxmlformats.org/officeDocument/2006/relationships/ctrlProp" Target="../ctrlProps/ctrlProp43.xml"/><Relationship Id="rId10" Type="http://schemas.openxmlformats.org/officeDocument/2006/relationships/printerSettings" Target="../printerSettings/printerSettings135.bin"/><Relationship Id="rId31" Type="http://schemas.openxmlformats.org/officeDocument/2006/relationships/ctrlProp" Target="../ctrlProps/ctrlProp17.xml"/><Relationship Id="rId44" Type="http://schemas.openxmlformats.org/officeDocument/2006/relationships/ctrlProp" Target="../ctrlProps/ctrlProp30.xml"/><Relationship Id="rId52" Type="http://schemas.openxmlformats.org/officeDocument/2006/relationships/ctrlProp" Target="../ctrlProps/ctrlProp38.xml"/><Relationship Id="rId60" Type="http://schemas.openxmlformats.org/officeDocument/2006/relationships/ctrlProp" Target="../ctrlProps/ctrlProp46.xml"/><Relationship Id="rId65" Type="http://schemas.openxmlformats.org/officeDocument/2006/relationships/ctrlProp" Target="../ctrlProps/ctrlProp51.xml"/><Relationship Id="rId73" Type="http://schemas.openxmlformats.org/officeDocument/2006/relationships/ctrlProp" Target="../ctrlProps/ctrlProp59.xml"/><Relationship Id="rId78" Type="http://schemas.openxmlformats.org/officeDocument/2006/relationships/ctrlProp" Target="../ctrlProps/ctrlProp64.xml"/><Relationship Id="rId81" Type="http://schemas.openxmlformats.org/officeDocument/2006/relationships/ctrlProp" Target="../ctrlProps/ctrlProp67.xml"/><Relationship Id="rId86" Type="http://schemas.openxmlformats.org/officeDocument/2006/relationships/ctrlProp" Target="../ctrlProps/ctrlProp72.xml"/><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3" Type="http://schemas.openxmlformats.org/officeDocument/2006/relationships/drawing" Target="../drawings/drawing5.xml"/><Relationship Id="rId18" Type="http://schemas.openxmlformats.org/officeDocument/2006/relationships/ctrlProp" Target="../ctrlProps/ctrlProp4.xml"/><Relationship Id="rId39" Type="http://schemas.openxmlformats.org/officeDocument/2006/relationships/ctrlProp" Target="../ctrlProps/ctrlProp25.xml"/><Relationship Id="rId34" Type="http://schemas.openxmlformats.org/officeDocument/2006/relationships/ctrlProp" Target="../ctrlProps/ctrlProp20.xml"/><Relationship Id="rId50" Type="http://schemas.openxmlformats.org/officeDocument/2006/relationships/ctrlProp" Target="../ctrlProps/ctrlProp36.xml"/><Relationship Id="rId55" Type="http://schemas.openxmlformats.org/officeDocument/2006/relationships/ctrlProp" Target="../ctrlProps/ctrlProp41.xml"/><Relationship Id="rId76" Type="http://schemas.openxmlformats.org/officeDocument/2006/relationships/ctrlProp" Target="../ctrlProps/ctrlProp62.xml"/><Relationship Id="rId7" Type="http://schemas.openxmlformats.org/officeDocument/2006/relationships/printerSettings" Target="../printerSettings/printerSettings132.bin"/><Relationship Id="rId71" Type="http://schemas.openxmlformats.org/officeDocument/2006/relationships/ctrlProp" Target="../ctrlProps/ctrlProp57.xml"/><Relationship Id="rId2" Type="http://schemas.openxmlformats.org/officeDocument/2006/relationships/printerSettings" Target="../printerSettings/printerSettings127.bin"/><Relationship Id="rId29" Type="http://schemas.openxmlformats.org/officeDocument/2006/relationships/ctrlProp" Target="../ctrlProps/ctrlProp15.xml"/><Relationship Id="rId24" Type="http://schemas.openxmlformats.org/officeDocument/2006/relationships/ctrlProp" Target="../ctrlProps/ctrlProp10.xml"/><Relationship Id="rId40" Type="http://schemas.openxmlformats.org/officeDocument/2006/relationships/ctrlProp" Target="../ctrlProps/ctrlProp26.xml"/><Relationship Id="rId45" Type="http://schemas.openxmlformats.org/officeDocument/2006/relationships/ctrlProp" Target="../ctrlProps/ctrlProp31.xml"/><Relationship Id="rId66" Type="http://schemas.openxmlformats.org/officeDocument/2006/relationships/ctrlProp" Target="../ctrlProps/ctrlProp52.xml"/><Relationship Id="rId61" Type="http://schemas.openxmlformats.org/officeDocument/2006/relationships/ctrlProp" Target="../ctrlProps/ctrlProp47.xml"/><Relationship Id="rId82" Type="http://schemas.openxmlformats.org/officeDocument/2006/relationships/ctrlProp" Target="../ctrlProps/ctrlProp68.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50.bin"/><Relationship Id="rId18" Type="http://schemas.openxmlformats.org/officeDocument/2006/relationships/printerSettings" Target="../printerSettings/printerSettings155.bin"/><Relationship Id="rId26" Type="http://schemas.openxmlformats.org/officeDocument/2006/relationships/printerSettings" Target="../printerSettings/printerSettings163.bin"/><Relationship Id="rId3" Type="http://schemas.openxmlformats.org/officeDocument/2006/relationships/printerSettings" Target="../printerSettings/printerSettings140.bin"/><Relationship Id="rId21" Type="http://schemas.openxmlformats.org/officeDocument/2006/relationships/printerSettings" Target="../printerSettings/printerSettings158.bin"/><Relationship Id="rId34" Type="http://schemas.openxmlformats.org/officeDocument/2006/relationships/printerSettings" Target="../printerSettings/printerSettings171.bin"/><Relationship Id="rId7" Type="http://schemas.openxmlformats.org/officeDocument/2006/relationships/printerSettings" Target="../printerSettings/printerSettings144.bin"/><Relationship Id="rId12" Type="http://schemas.openxmlformats.org/officeDocument/2006/relationships/printerSettings" Target="../printerSettings/printerSettings149.bin"/><Relationship Id="rId17" Type="http://schemas.openxmlformats.org/officeDocument/2006/relationships/printerSettings" Target="../printerSettings/printerSettings154.bin"/><Relationship Id="rId25" Type="http://schemas.openxmlformats.org/officeDocument/2006/relationships/printerSettings" Target="../printerSettings/printerSettings162.bin"/><Relationship Id="rId33" Type="http://schemas.openxmlformats.org/officeDocument/2006/relationships/printerSettings" Target="../printerSettings/printerSettings170.bin"/><Relationship Id="rId2" Type="http://schemas.openxmlformats.org/officeDocument/2006/relationships/printerSettings" Target="../printerSettings/printerSettings139.bin"/><Relationship Id="rId16" Type="http://schemas.openxmlformats.org/officeDocument/2006/relationships/printerSettings" Target="../printerSettings/printerSettings153.bin"/><Relationship Id="rId20" Type="http://schemas.openxmlformats.org/officeDocument/2006/relationships/printerSettings" Target="../printerSettings/printerSettings157.bin"/><Relationship Id="rId29" Type="http://schemas.openxmlformats.org/officeDocument/2006/relationships/printerSettings" Target="../printerSettings/printerSettings166.bin"/><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11" Type="http://schemas.openxmlformats.org/officeDocument/2006/relationships/printerSettings" Target="../printerSettings/printerSettings148.bin"/><Relationship Id="rId24" Type="http://schemas.openxmlformats.org/officeDocument/2006/relationships/printerSettings" Target="../printerSettings/printerSettings161.bin"/><Relationship Id="rId32" Type="http://schemas.openxmlformats.org/officeDocument/2006/relationships/printerSettings" Target="../printerSettings/printerSettings169.bin"/><Relationship Id="rId5" Type="http://schemas.openxmlformats.org/officeDocument/2006/relationships/printerSettings" Target="../printerSettings/printerSettings142.bin"/><Relationship Id="rId15" Type="http://schemas.openxmlformats.org/officeDocument/2006/relationships/printerSettings" Target="../printerSettings/printerSettings152.bin"/><Relationship Id="rId23" Type="http://schemas.openxmlformats.org/officeDocument/2006/relationships/printerSettings" Target="../printerSettings/printerSettings160.bin"/><Relationship Id="rId28" Type="http://schemas.openxmlformats.org/officeDocument/2006/relationships/printerSettings" Target="../printerSettings/printerSettings165.bin"/><Relationship Id="rId10" Type="http://schemas.openxmlformats.org/officeDocument/2006/relationships/printerSettings" Target="../printerSettings/printerSettings147.bin"/><Relationship Id="rId19" Type="http://schemas.openxmlformats.org/officeDocument/2006/relationships/printerSettings" Target="../printerSettings/printerSettings156.bin"/><Relationship Id="rId31" Type="http://schemas.openxmlformats.org/officeDocument/2006/relationships/printerSettings" Target="../printerSettings/printerSettings168.bin"/><Relationship Id="rId4" Type="http://schemas.openxmlformats.org/officeDocument/2006/relationships/printerSettings" Target="../printerSettings/printerSettings141.bin"/><Relationship Id="rId9" Type="http://schemas.openxmlformats.org/officeDocument/2006/relationships/printerSettings" Target="../printerSettings/printerSettings146.bin"/><Relationship Id="rId14" Type="http://schemas.openxmlformats.org/officeDocument/2006/relationships/printerSettings" Target="../printerSettings/printerSettings151.bin"/><Relationship Id="rId22" Type="http://schemas.openxmlformats.org/officeDocument/2006/relationships/printerSettings" Target="../printerSettings/printerSettings159.bin"/><Relationship Id="rId27" Type="http://schemas.openxmlformats.org/officeDocument/2006/relationships/printerSettings" Target="../printerSettings/printerSettings164.bin"/><Relationship Id="rId30" Type="http://schemas.openxmlformats.org/officeDocument/2006/relationships/printerSettings" Target="../printerSettings/printerSettings167.bin"/><Relationship Id="rId35" Type="http://schemas.openxmlformats.org/officeDocument/2006/relationships/drawing" Target="../drawings/drawing6.xml"/><Relationship Id="rId8" Type="http://schemas.openxmlformats.org/officeDocument/2006/relationships/printerSettings" Target="../printerSettings/printerSettings145.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4.xml"/><Relationship Id="rId21" Type="http://schemas.openxmlformats.org/officeDocument/2006/relationships/ctrlProp" Target="../ctrlProps/ctrlProp79.xml"/><Relationship Id="rId42" Type="http://schemas.openxmlformats.org/officeDocument/2006/relationships/ctrlProp" Target="../ctrlProps/ctrlProp100.xml"/><Relationship Id="rId47" Type="http://schemas.openxmlformats.org/officeDocument/2006/relationships/ctrlProp" Target="../ctrlProps/ctrlProp105.xml"/><Relationship Id="rId63" Type="http://schemas.openxmlformats.org/officeDocument/2006/relationships/ctrlProp" Target="../ctrlProps/ctrlProp121.xml"/><Relationship Id="rId68" Type="http://schemas.openxmlformats.org/officeDocument/2006/relationships/ctrlProp" Target="../ctrlProps/ctrlProp126.xml"/><Relationship Id="rId2" Type="http://schemas.openxmlformats.org/officeDocument/2006/relationships/printerSettings" Target="../printerSettings/printerSettings173.bin"/><Relationship Id="rId16" Type="http://schemas.openxmlformats.org/officeDocument/2006/relationships/ctrlProp" Target="../ctrlProps/ctrlProp74.xml"/><Relationship Id="rId29" Type="http://schemas.openxmlformats.org/officeDocument/2006/relationships/ctrlProp" Target="../ctrlProps/ctrlProp87.xml"/><Relationship Id="rId11" Type="http://schemas.openxmlformats.org/officeDocument/2006/relationships/printerSettings" Target="../printerSettings/printerSettings182.bin"/><Relationship Id="rId24" Type="http://schemas.openxmlformats.org/officeDocument/2006/relationships/ctrlProp" Target="../ctrlProps/ctrlProp82.xml"/><Relationship Id="rId32" Type="http://schemas.openxmlformats.org/officeDocument/2006/relationships/ctrlProp" Target="../ctrlProps/ctrlProp90.xml"/><Relationship Id="rId37" Type="http://schemas.openxmlformats.org/officeDocument/2006/relationships/ctrlProp" Target="../ctrlProps/ctrlProp95.xml"/><Relationship Id="rId40" Type="http://schemas.openxmlformats.org/officeDocument/2006/relationships/ctrlProp" Target="../ctrlProps/ctrlProp98.xml"/><Relationship Id="rId45" Type="http://schemas.openxmlformats.org/officeDocument/2006/relationships/ctrlProp" Target="../ctrlProps/ctrlProp103.xml"/><Relationship Id="rId53" Type="http://schemas.openxmlformats.org/officeDocument/2006/relationships/ctrlProp" Target="../ctrlProps/ctrlProp111.xml"/><Relationship Id="rId58" Type="http://schemas.openxmlformats.org/officeDocument/2006/relationships/ctrlProp" Target="../ctrlProps/ctrlProp116.xml"/><Relationship Id="rId66" Type="http://schemas.openxmlformats.org/officeDocument/2006/relationships/ctrlProp" Target="../ctrlProps/ctrlProp124.xml"/><Relationship Id="rId74" Type="http://schemas.openxmlformats.org/officeDocument/2006/relationships/ctrlProp" Target="../ctrlProps/ctrlProp132.xml"/><Relationship Id="rId5" Type="http://schemas.openxmlformats.org/officeDocument/2006/relationships/printerSettings" Target="../printerSettings/printerSettings176.bin"/><Relationship Id="rId61" Type="http://schemas.openxmlformats.org/officeDocument/2006/relationships/ctrlProp" Target="../ctrlProps/ctrlProp119.xml"/><Relationship Id="rId19" Type="http://schemas.openxmlformats.org/officeDocument/2006/relationships/ctrlProp" Target="../ctrlProps/ctrlProp77.xml"/><Relationship Id="rId14" Type="http://schemas.openxmlformats.org/officeDocument/2006/relationships/vmlDrawing" Target="../drawings/vmlDrawing3.vml"/><Relationship Id="rId22" Type="http://schemas.openxmlformats.org/officeDocument/2006/relationships/ctrlProp" Target="../ctrlProps/ctrlProp80.xml"/><Relationship Id="rId27" Type="http://schemas.openxmlformats.org/officeDocument/2006/relationships/ctrlProp" Target="../ctrlProps/ctrlProp85.xml"/><Relationship Id="rId30" Type="http://schemas.openxmlformats.org/officeDocument/2006/relationships/ctrlProp" Target="../ctrlProps/ctrlProp88.xml"/><Relationship Id="rId35" Type="http://schemas.openxmlformats.org/officeDocument/2006/relationships/ctrlProp" Target="../ctrlProps/ctrlProp93.xml"/><Relationship Id="rId43" Type="http://schemas.openxmlformats.org/officeDocument/2006/relationships/ctrlProp" Target="../ctrlProps/ctrlProp101.xml"/><Relationship Id="rId48" Type="http://schemas.openxmlformats.org/officeDocument/2006/relationships/ctrlProp" Target="../ctrlProps/ctrlProp106.xml"/><Relationship Id="rId56" Type="http://schemas.openxmlformats.org/officeDocument/2006/relationships/ctrlProp" Target="../ctrlProps/ctrlProp114.xml"/><Relationship Id="rId64" Type="http://schemas.openxmlformats.org/officeDocument/2006/relationships/ctrlProp" Target="../ctrlProps/ctrlProp122.xml"/><Relationship Id="rId69" Type="http://schemas.openxmlformats.org/officeDocument/2006/relationships/ctrlProp" Target="../ctrlProps/ctrlProp127.xml"/><Relationship Id="rId8" Type="http://schemas.openxmlformats.org/officeDocument/2006/relationships/printerSettings" Target="../printerSettings/printerSettings179.bin"/><Relationship Id="rId51" Type="http://schemas.openxmlformats.org/officeDocument/2006/relationships/ctrlProp" Target="../ctrlProps/ctrlProp109.xml"/><Relationship Id="rId72" Type="http://schemas.openxmlformats.org/officeDocument/2006/relationships/ctrlProp" Target="../ctrlProps/ctrlProp130.xml"/><Relationship Id="rId3" Type="http://schemas.openxmlformats.org/officeDocument/2006/relationships/printerSettings" Target="../printerSettings/printerSettings174.bin"/><Relationship Id="rId12" Type="http://schemas.openxmlformats.org/officeDocument/2006/relationships/printerSettings" Target="../printerSettings/printerSettings183.bin"/><Relationship Id="rId17" Type="http://schemas.openxmlformats.org/officeDocument/2006/relationships/ctrlProp" Target="../ctrlProps/ctrlProp75.xml"/><Relationship Id="rId25" Type="http://schemas.openxmlformats.org/officeDocument/2006/relationships/ctrlProp" Target="../ctrlProps/ctrlProp83.xml"/><Relationship Id="rId33" Type="http://schemas.openxmlformats.org/officeDocument/2006/relationships/ctrlProp" Target="../ctrlProps/ctrlProp91.xml"/><Relationship Id="rId38" Type="http://schemas.openxmlformats.org/officeDocument/2006/relationships/ctrlProp" Target="../ctrlProps/ctrlProp96.xml"/><Relationship Id="rId46" Type="http://schemas.openxmlformats.org/officeDocument/2006/relationships/ctrlProp" Target="../ctrlProps/ctrlProp104.xml"/><Relationship Id="rId59" Type="http://schemas.openxmlformats.org/officeDocument/2006/relationships/ctrlProp" Target="../ctrlProps/ctrlProp117.xml"/><Relationship Id="rId67" Type="http://schemas.openxmlformats.org/officeDocument/2006/relationships/ctrlProp" Target="../ctrlProps/ctrlProp125.xml"/><Relationship Id="rId20" Type="http://schemas.openxmlformats.org/officeDocument/2006/relationships/ctrlProp" Target="../ctrlProps/ctrlProp78.xml"/><Relationship Id="rId41" Type="http://schemas.openxmlformats.org/officeDocument/2006/relationships/ctrlProp" Target="../ctrlProps/ctrlProp99.xml"/><Relationship Id="rId54" Type="http://schemas.openxmlformats.org/officeDocument/2006/relationships/ctrlProp" Target="../ctrlProps/ctrlProp112.xml"/><Relationship Id="rId62" Type="http://schemas.openxmlformats.org/officeDocument/2006/relationships/ctrlProp" Target="../ctrlProps/ctrlProp120.xml"/><Relationship Id="rId70" Type="http://schemas.openxmlformats.org/officeDocument/2006/relationships/ctrlProp" Target="../ctrlProps/ctrlProp128.xm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5" Type="http://schemas.openxmlformats.org/officeDocument/2006/relationships/ctrlProp" Target="../ctrlProps/ctrlProp73.xml"/><Relationship Id="rId23" Type="http://schemas.openxmlformats.org/officeDocument/2006/relationships/ctrlProp" Target="../ctrlProps/ctrlProp81.xml"/><Relationship Id="rId28" Type="http://schemas.openxmlformats.org/officeDocument/2006/relationships/ctrlProp" Target="../ctrlProps/ctrlProp86.xml"/><Relationship Id="rId36" Type="http://schemas.openxmlformats.org/officeDocument/2006/relationships/ctrlProp" Target="../ctrlProps/ctrlProp94.xml"/><Relationship Id="rId49" Type="http://schemas.openxmlformats.org/officeDocument/2006/relationships/ctrlProp" Target="../ctrlProps/ctrlProp107.xml"/><Relationship Id="rId57" Type="http://schemas.openxmlformats.org/officeDocument/2006/relationships/ctrlProp" Target="../ctrlProps/ctrlProp115.xml"/><Relationship Id="rId10" Type="http://schemas.openxmlformats.org/officeDocument/2006/relationships/printerSettings" Target="../printerSettings/printerSettings181.bin"/><Relationship Id="rId31" Type="http://schemas.openxmlformats.org/officeDocument/2006/relationships/ctrlProp" Target="../ctrlProps/ctrlProp89.xml"/><Relationship Id="rId44" Type="http://schemas.openxmlformats.org/officeDocument/2006/relationships/ctrlProp" Target="../ctrlProps/ctrlProp102.xml"/><Relationship Id="rId52" Type="http://schemas.openxmlformats.org/officeDocument/2006/relationships/ctrlProp" Target="../ctrlProps/ctrlProp110.xml"/><Relationship Id="rId60" Type="http://schemas.openxmlformats.org/officeDocument/2006/relationships/ctrlProp" Target="../ctrlProps/ctrlProp118.xml"/><Relationship Id="rId65" Type="http://schemas.openxmlformats.org/officeDocument/2006/relationships/ctrlProp" Target="../ctrlProps/ctrlProp123.xml"/><Relationship Id="rId73" Type="http://schemas.openxmlformats.org/officeDocument/2006/relationships/ctrlProp" Target="../ctrlProps/ctrlProp131.xm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3" Type="http://schemas.openxmlformats.org/officeDocument/2006/relationships/drawing" Target="../drawings/drawing7.xml"/><Relationship Id="rId18" Type="http://schemas.openxmlformats.org/officeDocument/2006/relationships/ctrlProp" Target="../ctrlProps/ctrlProp76.xml"/><Relationship Id="rId39" Type="http://schemas.openxmlformats.org/officeDocument/2006/relationships/ctrlProp" Target="../ctrlProps/ctrlProp97.xml"/><Relationship Id="rId34" Type="http://schemas.openxmlformats.org/officeDocument/2006/relationships/ctrlProp" Target="../ctrlProps/ctrlProp92.xml"/><Relationship Id="rId50" Type="http://schemas.openxmlformats.org/officeDocument/2006/relationships/ctrlProp" Target="../ctrlProps/ctrlProp108.xml"/><Relationship Id="rId55" Type="http://schemas.openxmlformats.org/officeDocument/2006/relationships/ctrlProp" Target="../ctrlProps/ctrlProp113.xml"/><Relationship Id="rId7" Type="http://schemas.openxmlformats.org/officeDocument/2006/relationships/printerSettings" Target="../printerSettings/printerSettings178.bin"/><Relationship Id="rId71" Type="http://schemas.openxmlformats.org/officeDocument/2006/relationships/ctrlProp" Target="../ctrlProps/ctrlProp129.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196.bin"/><Relationship Id="rId18" Type="http://schemas.openxmlformats.org/officeDocument/2006/relationships/printerSettings" Target="../printerSettings/printerSettings201.bin"/><Relationship Id="rId26" Type="http://schemas.openxmlformats.org/officeDocument/2006/relationships/printerSettings" Target="../printerSettings/printerSettings209.bin"/><Relationship Id="rId3" Type="http://schemas.openxmlformats.org/officeDocument/2006/relationships/printerSettings" Target="../printerSettings/printerSettings186.bin"/><Relationship Id="rId21" Type="http://schemas.openxmlformats.org/officeDocument/2006/relationships/printerSettings" Target="../printerSettings/printerSettings204.bin"/><Relationship Id="rId34" Type="http://schemas.openxmlformats.org/officeDocument/2006/relationships/printerSettings" Target="../printerSettings/printerSettings217.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17" Type="http://schemas.openxmlformats.org/officeDocument/2006/relationships/printerSettings" Target="../printerSettings/printerSettings200.bin"/><Relationship Id="rId25" Type="http://schemas.openxmlformats.org/officeDocument/2006/relationships/printerSettings" Target="../printerSettings/printerSettings208.bin"/><Relationship Id="rId33" Type="http://schemas.openxmlformats.org/officeDocument/2006/relationships/printerSettings" Target="../printerSettings/printerSettings216.bin"/><Relationship Id="rId2" Type="http://schemas.openxmlformats.org/officeDocument/2006/relationships/printerSettings" Target="../printerSettings/printerSettings185.bin"/><Relationship Id="rId16" Type="http://schemas.openxmlformats.org/officeDocument/2006/relationships/printerSettings" Target="../printerSettings/printerSettings199.bin"/><Relationship Id="rId20" Type="http://schemas.openxmlformats.org/officeDocument/2006/relationships/printerSettings" Target="../printerSettings/printerSettings203.bin"/><Relationship Id="rId29" Type="http://schemas.openxmlformats.org/officeDocument/2006/relationships/printerSettings" Target="../printerSettings/printerSettings212.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24" Type="http://schemas.openxmlformats.org/officeDocument/2006/relationships/printerSettings" Target="../printerSettings/printerSettings207.bin"/><Relationship Id="rId32" Type="http://schemas.openxmlformats.org/officeDocument/2006/relationships/printerSettings" Target="../printerSettings/printerSettings215.bin"/><Relationship Id="rId5" Type="http://schemas.openxmlformats.org/officeDocument/2006/relationships/printerSettings" Target="../printerSettings/printerSettings188.bin"/><Relationship Id="rId15" Type="http://schemas.openxmlformats.org/officeDocument/2006/relationships/printerSettings" Target="../printerSettings/printerSettings198.bin"/><Relationship Id="rId23" Type="http://schemas.openxmlformats.org/officeDocument/2006/relationships/printerSettings" Target="../printerSettings/printerSettings206.bin"/><Relationship Id="rId28" Type="http://schemas.openxmlformats.org/officeDocument/2006/relationships/printerSettings" Target="../printerSettings/printerSettings211.bin"/><Relationship Id="rId10" Type="http://schemas.openxmlformats.org/officeDocument/2006/relationships/printerSettings" Target="../printerSettings/printerSettings193.bin"/><Relationship Id="rId19" Type="http://schemas.openxmlformats.org/officeDocument/2006/relationships/printerSettings" Target="../printerSettings/printerSettings202.bin"/><Relationship Id="rId31" Type="http://schemas.openxmlformats.org/officeDocument/2006/relationships/printerSettings" Target="../printerSettings/printerSettings214.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 Id="rId14" Type="http://schemas.openxmlformats.org/officeDocument/2006/relationships/printerSettings" Target="../printerSettings/printerSettings197.bin"/><Relationship Id="rId22" Type="http://schemas.openxmlformats.org/officeDocument/2006/relationships/printerSettings" Target="../printerSettings/printerSettings205.bin"/><Relationship Id="rId27" Type="http://schemas.openxmlformats.org/officeDocument/2006/relationships/printerSettings" Target="../printerSettings/printerSettings210.bin"/><Relationship Id="rId30" Type="http://schemas.openxmlformats.org/officeDocument/2006/relationships/printerSettings" Target="../printerSettings/printerSettings213.bin"/><Relationship Id="rId35" Type="http://schemas.openxmlformats.org/officeDocument/2006/relationships/drawing" Target="../drawings/drawing8.xml"/><Relationship Id="rId8" Type="http://schemas.openxmlformats.org/officeDocument/2006/relationships/printerSettings" Target="../printerSettings/printerSettings1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
  <sheetViews>
    <sheetView showRuler="0" zoomScaleNormal="115" workbookViewId="0">
      <selection activeCell="B5" sqref="B5"/>
    </sheetView>
  </sheetViews>
  <sheetFormatPr defaultColWidth="9.140625"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0" t="s">
        <v>1000</v>
      </c>
      <c r="B1" s="982" t="s">
        <v>1055</v>
      </c>
      <c r="C1" s="983"/>
      <c r="D1" s="983"/>
      <c r="E1" s="983"/>
      <c r="F1" s="983"/>
      <c r="G1" s="983"/>
      <c r="H1" s="983"/>
    </row>
    <row r="2" spans="1:8" ht="30.75" customHeight="1">
      <c r="A2" s="160" t="s">
        <v>171</v>
      </c>
      <c r="B2" s="35" t="s">
        <v>1026</v>
      </c>
    </row>
    <row r="3" spans="1:8" ht="51.75" customHeight="1">
      <c r="A3" s="160" t="s">
        <v>299</v>
      </c>
      <c r="B3" s="982" t="s">
        <v>1056</v>
      </c>
      <c r="C3" s="982"/>
      <c r="D3" s="982"/>
      <c r="E3" s="982"/>
      <c r="F3" s="982"/>
      <c r="G3" s="982"/>
      <c r="H3" s="919"/>
    </row>
    <row r="4" spans="1:8">
      <c r="B4" s="984"/>
      <c r="C4" s="984"/>
    </row>
    <row r="5" spans="1:8" ht="16.5">
      <c r="A5" s="160" t="s">
        <v>117</v>
      </c>
      <c r="B5" s="210">
        <v>5</v>
      </c>
      <c r="C5" s="166" t="s">
        <v>118</v>
      </c>
      <c r="D5" s="35"/>
    </row>
    <row r="6" spans="1:8">
      <c r="B6" s="210"/>
      <c r="C6" s="692"/>
      <c r="D6" s="35"/>
    </row>
    <row r="7" spans="1:8" ht="16.5">
      <c r="A7" s="198"/>
    </row>
    <row r="9" spans="1:8" ht="16.5">
      <c r="B9" s="476"/>
    </row>
  </sheetData>
  <sheetProtection formatColumns="0" formatRows="0" selectLockedCells="1"/>
  <customSheetViews>
    <customSheetView guid="{5476C51C-4037-4B28-A818-10D7CDF0C66A}" state="hidden" showRuler="0">
      <selection activeCell="B5" sqref="B5"/>
      <pageMargins left="0.75" right="0.75" top="1" bottom="1" header="0.5" footer="0.5"/>
      <pageSetup orientation="portrait" r:id="rId1"/>
      <headerFooter alignWithMargins="0"/>
    </customSheetView>
    <customSheetView guid="{3B0AB1ED-5866-4A43-AA03-026CB8F4E20E}" scale="115" state="hidden" showRuler="0">
      <selection activeCell="B6" sqref="B6"/>
      <pageMargins left="0.75" right="0.75" top="1" bottom="1" header="0.5" footer="0.5"/>
      <pageSetup orientation="portrait" r:id="rId2"/>
      <headerFooter alignWithMargins="0"/>
    </customSheetView>
    <customSheetView guid="{45814E31-7EF7-46D4-AAA9-9580F481731A}" scale="115" state="hidden" showRuler="0">
      <selection activeCell="D9" sqref="D9"/>
      <pageMargins left="0.75" right="0.75" top="1" bottom="1" header="0.5" footer="0.5"/>
      <pageSetup orientation="portrait" r:id="rId3"/>
      <headerFooter alignWithMargins="0"/>
    </customSheetView>
    <customSheetView guid="{A8583C01-5E6A-4469-ADCA-440E12AA8084}" state="hidden" showRuler="0">
      <selection activeCell="F8" sqref="F8"/>
      <pageMargins left="0.75" right="0.75" top="1" bottom="1" header="0.5" footer="0.5"/>
      <pageSetup orientation="portrait" r:id="rId4"/>
      <headerFooter alignWithMargins="0"/>
    </customSheetView>
    <customSheetView guid="{3836A67F-51F8-4B52-B51D-937DC398CD1F}" scale="115" showRuler="0">
      <selection activeCell="A22" sqref="A22:E22"/>
      <pageMargins left="0.75" right="0.75" top="1" bottom="1" header="0.5" footer="0.5"/>
      <pageSetup orientation="portrait" r:id="rId5"/>
      <headerFooter alignWithMargins="0"/>
    </customSheetView>
    <customSheetView guid="{05855B4F-D61E-4C97-B759-B2F96767F6F8}" state="hidden" showRuler="0">
      <selection activeCell="B1" sqref="B1:H1"/>
      <pageMargins left="0.75" right="0.75" top="1" bottom="1" header="0.5" footer="0.5"/>
      <pageSetup orientation="portrait" r:id="rId6"/>
      <headerFooter alignWithMargins="0"/>
    </customSheetView>
    <customSheetView guid="{82E8A0F5-0020-4355-95CF-28601763A783}" state="hidden" showRuler="0">
      <selection activeCell="B3" sqref="B3:H3"/>
      <pageMargins left="0.75" right="0.75" top="1" bottom="1" header="0.5" footer="0.5"/>
      <pageSetup orientation="portrait" r:id="rId7"/>
      <headerFooter alignWithMargins="0"/>
    </customSheetView>
    <customSheetView guid="{340562B9-6CEE-4962-8D7D-CA1C6778F52C}" showRuler="0">
      <selection activeCell="E9" sqref="E9"/>
      <pageMargins left="0.75" right="0.75" top="1" bottom="1" header="0.5" footer="0.5"/>
      <pageSetup orientation="portrait" r:id="rId8"/>
      <headerFooter alignWithMargins="0"/>
    </customSheetView>
    <customSheetView guid="{38BECF6E-1A53-4F98-87B9-44F2C5F77E08}" state="hidden" showRuler="0">
      <selection activeCell="K10" sqref="K10"/>
      <pageMargins left="0.75" right="0.75" top="1" bottom="1" header="0.5" footer="0.5"/>
      <pageSetup orientation="portrait" r:id="rId9"/>
      <headerFooter alignWithMargins="0"/>
    </customSheetView>
    <customSheetView guid="{8E3ED18F-7B8F-4A1C-969D-A70DC3B696C3}" state="hidden" showRuler="0">
      <selection activeCell="E8" sqref="E8"/>
      <pageMargins left="0.75" right="0.75" top="1" bottom="1" header="0.5" footer="0.5"/>
      <pageSetup orientation="portrait" r:id="rId10"/>
      <headerFooter alignWithMargins="0"/>
    </customSheetView>
    <customSheetView guid="{477F7E43-D393-45BA-B99B-D838E4629B5D}" state="hidden" showRuler="0">
      <selection activeCell="E8" sqref="E8"/>
      <pageMargins left="0.75" right="0.75" top="1" bottom="1" header="0.5" footer="0.5"/>
      <pageSetup orientation="portrait" r:id="rId11"/>
      <headerFooter alignWithMargins="0"/>
    </customSheetView>
    <customSheetView guid="{240327DD-375F-45D4-BA52-89AFD79FE6A1}" state="hidden" showRuler="0">
      <selection activeCell="B6" sqref="B6"/>
      <pageMargins left="0.75" right="0.75" top="1" bottom="1" header="0.5" footer="0.5"/>
      <pageSetup orientation="portrait" r:id="rId12"/>
      <headerFooter alignWithMargins="0"/>
    </customSheetView>
    <customSheetView guid="{DC28ED1E-3E35-4094-9C2B-5C0A1C1D459C}" state="hidden" showRuler="0">
      <selection activeCell="B1" sqref="B1:H1"/>
      <pageMargins left="0.75" right="0.75" top="1" bottom="1" header="0.5" footer="0.5"/>
      <pageSetup orientation="portrait" r:id="rId13"/>
      <headerFooter alignWithMargins="0"/>
    </customSheetView>
    <customSheetView guid="{7A9EA6D6-4DDF-43D9-92E6-C6AFAD14E266}" state="hidden" showRuler="0">
      <selection activeCell="D6" sqref="D6"/>
      <pageMargins left="0.75" right="0.75" top="1" bottom="1" header="0.5" footer="0.5"/>
      <pageSetup orientation="portrait" r:id="rId14"/>
      <headerFooter alignWithMargins="0"/>
    </customSheetView>
    <customSheetView guid="{43BCBF1E-CDCF-4541-8D79-87EDCECBC1FD}" state="hidden" showRuler="0">
      <selection activeCell="D10" sqref="D1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A3F641DF-CF1D-48E3-AFDC-E52726A449CB}" state="hidden" showRuler="0">
      <pageMargins left="0.75" right="0.75" top="1" bottom="1" header="0.5" footer="0.5"/>
      <pageSetup orientation="portrait" r:id="rId17"/>
      <headerFooter alignWithMargins="0"/>
    </customSheetView>
    <customSheetView guid="{8E7B022F-1113-4BA2-B2BA-8EDBE02A2557}" state="hidden" showRuler="0">
      <pageMargins left="0.75" right="0.75" top="1" bottom="1" header="0.5" footer="0.5"/>
      <pageSetup orientation="portrait" r:id="rId18"/>
      <headerFooter alignWithMargins="0"/>
    </customSheetView>
    <customSheetView guid="{CD4CA1A8-824A-452F-BDBA-32A47C1B3013}" state="hidden" showRuler="0">
      <selection activeCell="B10" sqref="B10"/>
      <pageMargins left="0.75" right="0.75" top="1" bottom="1" header="0.5" footer="0.5"/>
      <pageSetup orientation="portrait" r:id="rId19"/>
      <headerFooter alignWithMargins="0"/>
    </customSheetView>
    <customSheetView guid="{494F6778-23FE-4AAC-B37D-6C7543FC13B9}" state="hidden" showRuler="0">
      <selection activeCell="F6" sqref="F6"/>
      <pageMargins left="0.75" right="0.75" top="1" bottom="1" header="0.5" footer="0.5"/>
      <pageSetup orientation="portrait" r:id="rId20"/>
      <headerFooter alignWithMargins="0"/>
    </customSheetView>
    <customSheetView guid="{F9FE2C60-2849-4C32-B532-2B1A89FFA9CD}" state="hidden" showRuler="0">
      <selection activeCell="F8" sqref="F8"/>
      <pageMargins left="0.75" right="0.75" top="1" bottom="1" header="0.5" footer="0.5"/>
      <pageSetup orientation="portrait" r:id="rId21"/>
      <headerFooter alignWithMargins="0"/>
    </customSheetView>
    <customSheetView guid="{FE4EC9C4-31B9-4D40-8323-5B16C3BC840F}" state="hidden" showRuler="0">
      <selection activeCell="H11" sqref="H11"/>
      <pageMargins left="0.75" right="0.75" top="1" bottom="1" header="0.5" footer="0.5"/>
      <pageSetup orientation="portrait" r:id="rId22"/>
      <headerFooter alignWithMargins="0"/>
    </customSheetView>
    <customSheetView guid="{C5EDD9E3-0801-4479-8600-A80B0FCFDF0B}" state="hidden" showRuler="0">
      <selection activeCell="C9" sqref="C9"/>
      <pageMargins left="0.75" right="0.75" top="1" bottom="1" header="0.5" footer="0.5"/>
      <pageSetup orientation="portrait" r:id="rId23"/>
      <headerFooter alignWithMargins="0"/>
    </customSheetView>
    <customSheetView guid="{15A19D23-A9FD-4FC1-B7B0-F2D16BDFC729}" state="hidden" showRuler="0">
      <selection activeCell="E8" sqref="E8"/>
      <pageMargins left="0.75" right="0.75" top="1" bottom="1" header="0.5" footer="0.5"/>
      <pageSetup orientation="portrait" r:id="rId24"/>
      <headerFooter alignWithMargins="0"/>
    </customSheetView>
    <customSheetView guid="{97C0FC0E-800C-45C9-895E-E91A3F1ADBA4}" state="hidden" showRuler="0">
      <selection activeCell="D8" sqref="D8"/>
      <pageMargins left="0.75" right="0.75" top="1" bottom="1" header="0.5" footer="0.5"/>
      <pageSetup orientation="portrait" r:id="rId25"/>
      <headerFooter alignWithMargins="0"/>
    </customSheetView>
    <customSheetView guid="{CB7992C9-ABA5-4C7D-8C49-1E1D8E8875C7}" state="hidden" showRuler="0">
      <selection activeCell="D9" sqref="D9"/>
      <pageMargins left="0.75" right="0.75" top="1" bottom="1" header="0.5" footer="0.5"/>
      <pageSetup orientation="portrait" r:id="rId26"/>
      <headerFooter alignWithMargins="0"/>
    </customSheetView>
    <customSheetView guid="{E51D3662-FFCE-4FD6-A590-7DDC9E38C41F}" state="hidden" showRuler="0">
      <selection activeCell="E14" sqref="E14"/>
      <pageMargins left="0.75" right="0.75" top="1" bottom="1" header="0.5" footer="0.5"/>
      <pageSetup orientation="portrait" r:id="rId27"/>
      <headerFooter alignWithMargins="0"/>
    </customSheetView>
    <customSheetView guid="{2CF6F19D-227C-4840-A9E1-6C944B0145DB}" scale="115" state="hidden" showRuler="0">
      <selection activeCell="H6" sqref="H6"/>
      <pageMargins left="0.75" right="0.75" top="1" bottom="1" header="0.5" footer="0.5"/>
      <pageSetup orientation="portrait" r:id="rId28"/>
      <headerFooter alignWithMargins="0"/>
    </customSheetView>
    <customSheetView guid="{22E98F9C-C2D1-498E-A22F-610A9D935107}" scale="115" state="hidden" showRuler="0">
      <selection activeCell="D9" sqref="D9"/>
      <pageMargins left="0.75" right="0.75" top="1" bottom="1" header="0.5" footer="0.5"/>
      <pageSetup orientation="portrait" r:id="rId29"/>
      <headerFooter alignWithMargins="0"/>
    </customSheetView>
    <customSheetView guid="{F69C7555-C61D-4F7A-9432-A1A8E6C1D167}" scale="115" state="hidden" showRuler="0">
      <selection activeCell="B7" sqref="B7"/>
      <pageMargins left="0.75" right="0.75" top="1" bottom="1" header="0.5" footer="0.5"/>
      <pageSetup orientation="portrait" r:id="rId30"/>
      <headerFooter alignWithMargins="0"/>
    </customSheetView>
    <customSheetView guid="{1C46EBB3-B065-41C0-9C89-6B0653776FC2}" scale="115" state="hidden" showRuler="0">
      <selection activeCell="B6" sqref="B6"/>
      <pageMargins left="0.75" right="0.75" top="1" bottom="1" header="0.5" footer="0.5"/>
      <pageSetup orientation="portrait" r:id="rId31"/>
      <headerFooter alignWithMargins="0"/>
    </customSheetView>
    <customSheetView guid="{DADC952D-E162-4FBD-AB22-9C1A7E7CACD8}" scale="115" state="hidden" showRuler="0">
      <selection activeCell="B6" sqref="B6"/>
      <pageMargins left="0.75" right="0.75" top="1" bottom="1" header="0.5" footer="0.5"/>
      <pageSetup orientation="portrait" r:id="rId32"/>
      <headerFooter alignWithMargins="0"/>
    </customSheetView>
    <customSheetView guid="{ABDD40A7-66B9-43CC-B63B-09D98A5A40BE}" state="hidden" showRuler="0">
      <selection activeCell="B6" sqref="B6"/>
      <pageMargins left="0.75" right="0.75" top="1" bottom="1" header="0.5" footer="0.5"/>
      <pageSetup orientation="portrait" r:id="rId33"/>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pageSetUpPr fitToPage="1"/>
  </sheetPr>
  <dimension ref="A1:AL40"/>
  <sheetViews>
    <sheetView showGridLines="0" showZeros="0" view="pageBreakPreview" topLeftCell="A10" zoomScale="115" zoomScaleSheetLayoutView="115" workbookViewId="0">
      <selection activeCell="D16" sqref="D16"/>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0"/>
    <col min="9" max="38" width="9.140625" style="251"/>
    <col min="39" max="16384" width="9.140625" style="26"/>
  </cols>
  <sheetData>
    <row r="1" spans="1:38" s="719" customFormat="1" ht="20.25" customHeight="1">
      <c r="A1" s="1376" t="str">
        <f>'Attach 3(JV)'!A1</f>
        <v>Specification No. :CC/NT/COND/DOM/A06/22/00592</v>
      </c>
      <c r="B1" s="1376"/>
      <c r="C1" s="1376"/>
      <c r="D1" s="732"/>
      <c r="E1" s="733" t="str">
        <f>"Attachment-4(A) "&amp; 'Attach 3(JV)'!AT1</f>
        <v xml:space="preserve">Attachment-4(A) </v>
      </c>
      <c r="F1" s="734"/>
      <c r="G1" s="734"/>
      <c r="H1" s="734"/>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row>
    <row r="2" spans="1:38" ht="11.1" customHeight="1"/>
    <row r="3" spans="1:38" ht="89.25"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252"/>
      <c r="G3" s="253"/>
      <c r="H3" s="252"/>
    </row>
    <row r="4" spans="1:38" ht="11.1" customHeight="1">
      <c r="A4" s="29"/>
      <c r="H4" s="254"/>
      <c r="I4" s="255"/>
    </row>
    <row r="5" spans="1:38" ht="20.100000000000001" customHeight="1">
      <c r="A5" s="1038" t="s">
        <v>344</v>
      </c>
      <c r="B5" s="1038"/>
      <c r="C5" s="1038"/>
      <c r="D5" s="1038"/>
      <c r="E5" s="1038"/>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4" t="str">
        <f>'Attach 3(JV)'!A8</f>
        <v/>
      </c>
      <c r="B8" s="1044"/>
      <c r="C8" s="1044"/>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336</v>
      </c>
      <c r="B9" s="1374" t="str">
        <f>'Attach 3(JV)'!B9</f>
        <v/>
      </c>
      <c r="C9" s="1374"/>
      <c r="D9" s="12" t="str">
        <f>'Attach 3(JV)'!E9</f>
        <v>Power Grid Corporation of India Ltd.,</v>
      </c>
      <c r="H9" s="254"/>
      <c r="I9" s="256"/>
    </row>
    <row r="10" spans="1:38" ht="20.100000000000001" customHeight="1">
      <c r="A10" s="14" t="s">
        <v>338</v>
      </c>
      <c r="B10" s="1374" t="str">
        <f>'Attach 3(JV)'!B10</f>
        <v/>
      </c>
      <c r="C10" s="1374"/>
      <c r="D10" s="12" t="str">
        <f>'Attach 3(JV)'!E10</f>
        <v>"Saudamini", Plot No. 2, Sector 29</v>
      </c>
      <c r="H10" s="254"/>
      <c r="I10" s="256"/>
    </row>
    <row r="11" spans="1:38" ht="20.100000000000001" customHeight="1">
      <c r="B11" s="1374" t="str">
        <f>'Attach 3(JV)'!B11</f>
        <v/>
      </c>
      <c r="C11" s="1374"/>
      <c r="D11" s="12" t="str">
        <f>'Attach 3(JV)'!E11</f>
        <v>Gurgaon (Haryana) - 122001</v>
      </c>
    </row>
    <row r="12" spans="1:38" ht="15" customHeight="1">
      <c r="A12" s="33"/>
      <c r="B12" s="1374" t="str">
        <f>'Attach 3(JV)'!B12</f>
        <v/>
      </c>
      <c r="C12" s="1374"/>
      <c r="D12" s="12"/>
    </row>
    <row r="13" spans="1:38" ht="20.100000000000001" customHeight="1">
      <c r="A13" s="30" t="s">
        <v>331</v>
      </c>
      <c r="D13" s="43"/>
    </row>
    <row r="14" spans="1:38" ht="79.5" customHeight="1">
      <c r="A14" s="1377" t="s">
        <v>345</v>
      </c>
      <c r="B14" s="1377"/>
      <c r="C14" s="1377"/>
      <c r="D14" s="1377"/>
      <c r="E14" s="1377"/>
    </row>
    <row r="15" spans="1:38" ht="20.100000000000001" customHeight="1">
      <c r="A15" s="161" t="s">
        <v>351</v>
      </c>
      <c r="B15" s="161" t="s">
        <v>352</v>
      </c>
      <c r="C15" s="161" t="s">
        <v>353</v>
      </c>
      <c r="D15" s="161" t="s">
        <v>332</v>
      </c>
      <c r="E15" s="161" t="s">
        <v>333</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7" t="s">
        <v>346</v>
      </c>
      <c r="B22" s="1377"/>
      <c r="C22" s="1377"/>
      <c r="D22" s="1377"/>
      <c r="E22" s="1377"/>
    </row>
    <row r="23" spans="1:38" s="155" customFormat="1" ht="15.95"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8">
        <f>'Attach 3(JV)'!E24</f>
        <v>0</v>
      </c>
      <c r="E25" s="1378"/>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1"/>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6"/>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1"/>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3"/>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4"/>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31"/>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2"/>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4"/>
  <headerFooter alignWithMargins="0">
    <oddFooter>&amp;R&amp;"Book Antiqua,Bold"&amp;8 Page &amp;P of &amp;N</oddFooter>
  </headerFooter>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pageSetUpPr fitToPage="1"/>
  </sheetPr>
  <dimension ref="A1:I35"/>
  <sheetViews>
    <sheetView showGridLines="0" view="pageBreakPreview" topLeftCell="A13" zoomScale="115" zoomScaleSheetLayoutView="115" workbookViewId="0">
      <selection activeCell="B19" sqref="B19:E19"/>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19" customFormat="1" ht="19.5" customHeight="1">
      <c r="A1" s="1376" t="str">
        <f>'Attach 3(JV)'!A1</f>
        <v>Specification No. :CC/NT/COND/DOM/A06/22/00592</v>
      </c>
      <c r="B1" s="1376"/>
      <c r="C1" s="1376"/>
      <c r="D1" s="1376"/>
      <c r="E1" s="733" t="str">
        <f>"Attachment-4(B) "&amp; 'Attach 3(JV)'!AT1</f>
        <v xml:space="preserve">Attachment-4(B) </v>
      </c>
      <c r="F1" s="718"/>
      <c r="G1" s="718"/>
      <c r="H1" s="718"/>
    </row>
    <row r="3" spans="1:9" ht="83.25"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27"/>
      <c r="G3" s="28"/>
      <c r="H3" s="27"/>
    </row>
    <row r="4" spans="1:9" ht="20.100000000000001" customHeight="1">
      <c r="A4" s="29"/>
      <c r="H4" s="31"/>
      <c r="I4" s="11"/>
    </row>
    <row r="5" spans="1:9" ht="20.100000000000001" customHeight="1">
      <c r="A5" s="1038" t="s">
        <v>344</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336</v>
      </c>
      <c r="B9" s="1374" t="str">
        <f>'Attach 3(JV)'!B9</f>
        <v/>
      </c>
      <c r="C9" s="1374"/>
      <c r="D9" s="1374"/>
      <c r="E9" s="12" t="str">
        <f>'Attach 3(JV)'!E9</f>
        <v>Power Grid Corporation of India Ltd.,</v>
      </c>
      <c r="H9" s="31"/>
      <c r="I9" s="13"/>
    </row>
    <row r="10" spans="1:9" ht="20.100000000000001" customHeight="1">
      <c r="A10" s="14" t="s">
        <v>338</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0" t="s">
        <v>331</v>
      </c>
    </row>
    <row r="14" spans="1:9" ht="20.100000000000001" customHeight="1">
      <c r="A14" s="33"/>
    </row>
    <row r="15" spans="1:9" ht="87.75" customHeight="1">
      <c r="A15" s="1380" t="s">
        <v>354</v>
      </c>
      <c r="B15" s="1380"/>
      <c r="C15" s="1380"/>
      <c r="D15" s="1380"/>
      <c r="E15" s="1380"/>
    </row>
    <row r="16" spans="1:9" ht="30" customHeight="1">
      <c r="A16" s="102" t="s">
        <v>347</v>
      </c>
      <c r="B16" s="1379"/>
      <c r="C16" s="1379"/>
      <c r="D16" s="1379"/>
      <c r="E16" s="1379"/>
    </row>
    <row r="17" spans="1:5" ht="30" customHeight="1">
      <c r="A17" s="102" t="s">
        <v>348</v>
      </c>
      <c r="B17" s="1379"/>
      <c r="C17" s="1379"/>
      <c r="D17" s="1379"/>
      <c r="E17" s="1379"/>
    </row>
    <row r="18" spans="1:5" ht="30" customHeight="1">
      <c r="A18" s="102" t="s">
        <v>349</v>
      </c>
      <c r="B18" s="1379"/>
      <c r="C18" s="1379"/>
      <c r="D18" s="1379"/>
      <c r="E18" s="1379"/>
    </row>
    <row r="19" spans="1:5" ht="30" customHeight="1">
      <c r="A19" s="44" t="s">
        <v>350</v>
      </c>
      <c r="B19" s="1379"/>
      <c r="C19" s="1379"/>
      <c r="D19" s="1379"/>
      <c r="E19" s="1379"/>
    </row>
    <row r="20" spans="1:5" ht="30" customHeight="1">
      <c r="A20" s="44" t="s">
        <v>73</v>
      </c>
      <c r="B20" s="1379"/>
      <c r="C20" s="1379"/>
      <c r="D20" s="1379"/>
      <c r="E20" s="1379"/>
    </row>
    <row r="21" spans="1:5" ht="30" customHeight="1">
      <c r="A21" s="44" t="s">
        <v>76</v>
      </c>
      <c r="B21" s="1379"/>
      <c r="C21" s="1379"/>
      <c r="D21" s="1379"/>
      <c r="E21" s="1379"/>
    </row>
    <row r="22" spans="1:5" ht="16.5" customHeight="1">
      <c r="A22" s="151"/>
      <c r="B22" s="152"/>
      <c r="C22" s="152"/>
      <c r="D22" s="152"/>
      <c r="E22" s="152"/>
    </row>
    <row r="23" spans="1:5" ht="27.95" customHeight="1">
      <c r="D23" s="38"/>
    </row>
    <row r="24" spans="1:5" ht="27.95" customHeight="1">
      <c r="A24" s="37" t="s">
        <v>6</v>
      </c>
      <c r="B24" s="73">
        <f>'Attach 3(JV)'!B24</f>
        <v>0</v>
      </c>
      <c r="D24" s="38" t="s">
        <v>4</v>
      </c>
      <c r="E24" s="300">
        <f>'Attach 3(JV)'!E24</f>
        <v>0</v>
      </c>
    </row>
    <row r="25" spans="1:5" ht="27.95" customHeight="1">
      <c r="A25" s="37" t="s">
        <v>7</v>
      </c>
      <c r="B25" s="300">
        <f>'Attach 3(JV)'!B25</f>
        <v>0</v>
      </c>
      <c r="D25" s="38" t="s">
        <v>5</v>
      </c>
      <c r="E25" s="300">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3"/>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7"/>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7"/>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29"/>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0"/>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31"/>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2"/>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4"/>
  <headerFooter alignWithMargins="0">
    <oddFooter>&amp;R&amp;"Book Antiqua,Bold"&amp;8 Page &amp;P of &amp;N</oddFooter>
  </headerFooter>
  <drawing r:id="rId3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pageSetUpPr fitToPage="1"/>
  </sheetPr>
  <dimension ref="A1:I110"/>
  <sheetViews>
    <sheetView showGridLines="0" view="pageBreakPreview" zoomScale="85" zoomScaleSheetLayoutView="85" workbookViewId="0">
      <selection activeCell="A42" sqref="A42"/>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19" customFormat="1" ht="14.25">
      <c r="A1" s="1376" t="str">
        <f>'Attach 3(JV)'!A1</f>
        <v>Specification No. :CC/NT/COND/DOM/A06/22/00592</v>
      </c>
      <c r="B1" s="1376"/>
      <c r="C1" s="1376"/>
      <c r="D1" s="1387" t="str">
        <f>"Attachment-5 " &amp; 'Attach 3(JV)'!AT1</f>
        <v xml:space="preserve">Attachment-5 </v>
      </c>
      <c r="E1" s="1387"/>
      <c r="F1" s="718"/>
      <c r="G1" s="718"/>
      <c r="H1" s="718"/>
    </row>
    <row r="2" spans="1:9" ht="8.1" customHeight="1"/>
    <row r="3" spans="1:9" ht="51"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27"/>
      <c r="G3" s="28"/>
      <c r="H3" s="27"/>
    </row>
    <row r="4" spans="1:9" ht="42" hidden="1" customHeight="1">
      <c r="A4" s="29"/>
      <c r="H4" s="31"/>
      <c r="I4" s="11"/>
    </row>
    <row r="5" spans="1:9" ht="20.100000000000001" customHeight="1">
      <c r="A5" s="1038" t="s">
        <v>355</v>
      </c>
      <c r="B5" s="1038"/>
      <c r="C5" s="1038"/>
      <c r="D5" s="1038"/>
      <c r="E5" s="1038"/>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4" t="str">
        <f>'Attach 3(JV)'!A8</f>
        <v/>
      </c>
      <c r="B8" s="1044"/>
      <c r="C8" s="1044"/>
      <c r="D8" s="12" t="str">
        <f>'Attach 3(JV)'!E8</f>
        <v>Contract Services</v>
      </c>
      <c r="H8" s="31"/>
      <c r="I8" s="13"/>
    </row>
    <row r="9" spans="1:9" ht="20.100000000000001" customHeight="1">
      <c r="A9" s="14" t="s">
        <v>336</v>
      </c>
      <c r="B9" s="1374" t="str">
        <f>'Attach 3(JV)'!B9</f>
        <v/>
      </c>
      <c r="C9" s="1374"/>
      <c r="D9" s="12" t="str">
        <f>'Attach 3(JV)'!E9</f>
        <v>Power Grid Corporation of India Ltd.,</v>
      </c>
      <c r="H9" s="31"/>
      <c r="I9" s="13"/>
    </row>
    <row r="10" spans="1:9" ht="20.100000000000001" customHeight="1">
      <c r="A10" s="14" t="s">
        <v>338</v>
      </c>
      <c r="B10" s="1374" t="str">
        <f>'Attach 3(JV)'!B10</f>
        <v/>
      </c>
      <c r="C10" s="1374"/>
      <c r="D10" s="12" t="str">
        <f>'Attach 3(JV)'!E10</f>
        <v>"Saudamini", Plot No. 2, Sector 29</v>
      </c>
      <c r="H10" s="31"/>
      <c r="I10" s="13"/>
    </row>
    <row r="11" spans="1:9" ht="20.100000000000001" customHeight="1">
      <c r="B11" s="1374" t="str">
        <f>'Attach 3(JV)'!B11</f>
        <v/>
      </c>
      <c r="C11" s="1374"/>
      <c r="D11" s="12" t="str">
        <f>'Attach 3(JV)'!E11</f>
        <v>Gurgaon (Haryana) - 122001</v>
      </c>
    </row>
    <row r="12" spans="1:9" ht="17.25" customHeight="1">
      <c r="A12" s="33"/>
      <c r="B12" s="1374" t="str">
        <f>'Attach 3(JV)'!B12</f>
        <v/>
      </c>
      <c r="C12" s="1374"/>
      <c r="D12" s="12"/>
    </row>
    <row r="13" spans="1:9" ht="20.100000000000001" customHeight="1">
      <c r="A13" s="30" t="s">
        <v>331</v>
      </c>
      <c r="D13" s="43"/>
    </row>
    <row r="14" spans="1:9" ht="45.75" customHeight="1">
      <c r="A14" s="1273" t="s">
        <v>356</v>
      </c>
      <c r="B14" s="1273"/>
      <c r="C14" s="1273"/>
      <c r="D14" s="1273"/>
      <c r="E14" s="1273"/>
      <c r="F14" s="35"/>
      <c r="G14" s="35"/>
      <c r="H14" s="35"/>
    </row>
    <row r="15" spans="1:9" ht="32.1" customHeight="1">
      <c r="A15" s="1382" t="s">
        <v>334</v>
      </c>
      <c r="B15" s="1382" t="s">
        <v>353</v>
      </c>
      <c r="C15" s="1382" t="s">
        <v>357</v>
      </c>
      <c r="D15" s="1384" t="s">
        <v>358</v>
      </c>
      <c r="E15" s="1385"/>
      <c r="F15" s="35"/>
      <c r="G15" s="35"/>
      <c r="H15" s="35"/>
    </row>
    <row r="16" spans="1:9" ht="19.5" customHeight="1">
      <c r="A16" s="1383"/>
      <c r="B16" s="1383"/>
      <c r="C16" s="1383"/>
      <c r="D16" s="48" t="s">
        <v>359</v>
      </c>
      <c r="E16" s="48" t="s">
        <v>360</v>
      </c>
      <c r="F16" s="35"/>
      <c r="G16" s="35"/>
      <c r="H16" s="35"/>
    </row>
    <row r="17" spans="1:8" ht="21.95" customHeight="1">
      <c r="A17" s="145">
        <v>1</v>
      </c>
      <c r="B17" s="313"/>
      <c r="C17" s="313"/>
      <c r="D17" s="313"/>
      <c r="E17" s="313"/>
      <c r="F17" s="35"/>
      <c r="G17" s="35"/>
      <c r="H17" s="35"/>
    </row>
    <row r="18" spans="1:8" ht="21.95" customHeight="1">
      <c r="A18" s="146">
        <v>2</v>
      </c>
      <c r="B18" s="313"/>
      <c r="C18" s="313"/>
      <c r="D18" s="313"/>
      <c r="E18" s="313"/>
      <c r="F18" s="35"/>
      <c r="G18" s="35"/>
      <c r="H18" s="35"/>
    </row>
    <row r="19" spans="1:8" ht="21.95" customHeight="1">
      <c r="A19" s="146">
        <v>3</v>
      </c>
      <c r="B19" s="313"/>
      <c r="C19" s="313"/>
      <c r="D19" s="313"/>
      <c r="E19" s="313"/>
      <c r="F19" s="35"/>
      <c r="G19" s="35"/>
      <c r="H19" s="35"/>
    </row>
    <row r="20" spans="1:8" ht="21.95" customHeight="1">
      <c r="A20" s="146">
        <v>4</v>
      </c>
      <c r="B20" s="313"/>
      <c r="C20" s="313"/>
      <c r="D20" s="313"/>
      <c r="E20" s="313"/>
      <c r="F20" s="224"/>
      <c r="G20" s="224"/>
      <c r="H20" s="226" t="b">
        <v>0</v>
      </c>
    </row>
    <row r="21" spans="1:8" ht="21.95"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8" t="s">
        <v>491</v>
      </c>
      <c r="B24" s="1389"/>
      <c r="C24" s="1389"/>
      <c r="D24" s="1389"/>
      <c r="E24" s="1389"/>
      <c r="F24" s="221"/>
      <c r="G24" s="221"/>
      <c r="H24" s="214"/>
    </row>
    <row r="25" spans="1:8" ht="54.75" hidden="1" customHeight="1">
      <c r="A25" s="1386" t="s">
        <v>78</v>
      </c>
      <c r="B25" s="1386"/>
      <c r="C25" s="1386"/>
      <c r="D25" s="1386"/>
      <c r="E25" s="1386"/>
      <c r="F25" s="213"/>
      <c r="G25" s="213"/>
      <c r="H25" s="214"/>
    </row>
    <row r="26" spans="1:8" ht="32.1" hidden="1" customHeight="1">
      <c r="A26" s="1382" t="s">
        <v>334</v>
      </c>
      <c r="B26" s="1382" t="s">
        <v>353</v>
      </c>
      <c r="C26" s="1382" t="s">
        <v>96</v>
      </c>
      <c r="D26" s="1384" t="s">
        <v>97</v>
      </c>
      <c r="E26" s="1385"/>
      <c r="F26" s="35"/>
      <c r="G26" s="35"/>
      <c r="H26" s="35"/>
    </row>
    <row r="27" spans="1:8" ht="22.5" hidden="1" customHeight="1">
      <c r="A27" s="1383"/>
      <c r="B27" s="1383"/>
      <c r="C27" s="1383"/>
      <c r="D27" s="48" t="s">
        <v>98</v>
      </c>
      <c r="E27" s="48" t="s">
        <v>99</v>
      </c>
      <c r="F27" s="35"/>
      <c r="G27" s="35"/>
      <c r="H27" s="35"/>
    </row>
    <row r="28" spans="1:8" ht="21.95" hidden="1" customHeight="1">
      <c r="A28" s="211">
        <v>1</v>
      </c>
      <c r="B28" s="312"/>
      <c r="C28" s="312"/>
      <c r="D28" s="312"/>
      <c r="E28" s="312"/>
      <c r="F28" s="35"/>
      <c r="G28" s="35"/>
      <c r="H28" s="35"/>
    </row>
    <row r="29" spans="1:8" ht="21.95" hidden="1" customHeight="1">
      <c r="A29" s="211">
        <v>2</v>
      </c>
      <c r="B29" s="312"/>
      <c r="C29" s="312"/>
      <c r="D29" s="312"/>
      <c r="E29" s="312"/>
    </row>
    <row r="30" spans="1:8" ht="21.95"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5" customHeight="1">
      <c r="A33" s="37" t="s">
        <v>6</v>
      </c>
      <c r="B33" s="73">
        <f>'Attach 3(JV)'!B24</f>
        <v>0</v>
      </c>
      <c r="D33" s="38" t="s">
        <v>4</v>
      </c>
      <c r="E33" s="300">
        <f>'Attach 3(JV)'!E24</f>
        <v>0</v>
      </c>
    </row>
    <row r="34" spans="1:5" ht="15.95" customHeight="1">
      <c r="A34" s="37" t="s">
        <v>7</v>
      </c>
      <c r="B34" s="300">
        <f>'Attach 3(JV)'!B25</f>
        <v>0</v>
      </c>
      <c r="D34" s="38" t="s">
        <v>5</v>
      </c>
      <c r="E34" s="300">
        <f>'Attach 3(JV)'!E25</f>
        <v>0</v>
      </c>
    </row>
    <row r="35" spans="1:5" ht="15.95" customHeight="1">
      <c r="A35" s="26"/>
      <c r="B35" s="26"/>
      <c r="C35" s="38"/>
      <c r="D35" s="26"/>
      <c r="E35" s="26"/>
    </row>
    <row r="36" spans="1:5" ht="20.100000000000001" customHeight="1">
      <c r="A36" s="22" t="str">
        <f>A1</f>
        <v>Specification No. :CC/NT/COND/DOM/A06/22/00592</v>
      </c>
      <c r="B36" s="23"/>
      <c r="C36" s="23"/>
      <c r="D36" s="23"/>
      <c r="E36" s="42" t="str">
        <f>"Annexure I to " &amp;D1</f>
        <v xml:space="preserve">Annexure I to Attachment-5 </v>
      </c>
    </row>
    <row r="37" spans="1:5" ht="18" customHeight="1">
      <c r="A37" s="39"/>
    </row>
    <row r="38" spans="1:5" ht="18" customHeight="1">
      <c r="A38" s="1381" t="s">
        <v>355</v>
      </c>
      <c r="B38" s="1381"/>
      <c r="C38" s="1381"/>
      <c r="D38" s="1381"/>
      <c r="E38" s="1381"/>
    </row>
    <row r="39" spans="1:5" ht="18" customHeight="1">
      <c r="B39" s="104"/>
    </row>
    <row r="40" spans="1:5" ht="42" customHeight="1">
      <c r="A40" s="1392" t="s">
        <v>334</v>
      </c>
      <c r="B40" s="1394" t="s">
        <v>353</v>
      </c>
      <c r="C40" s="1394" t="s">
        <v>357</v>
      </c>
      <c r="D40" s="1384" t="s">
        <v>358</v>
      </c>
      <c r="E40" s="1385"/>
    </row>
    <row r="41" spans="1:5" ht="23.25" customHeight="1">
      <c r="A41" s="1393"/>
      <c r="B41" s="1395"/>
      <c r="C41" s="1395"/>
      <c r="D41" s="48" t="s">
        <v>359</v>
      </c>
      <c r="E41" s="48" t="s">
        <v>360</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:CC/NT/COND/DOM/A06/22/00592</v>
      </c>
      <c r="B73" s="23"/>
      <c r="C73" s="23"/>
      <c r="D73" s="23"/>
      <c r="E73" s="42" t="str">
        <f>E36</f>
        <v xml:space="preserve">Annexure I to Attachment-5 </v>
      </c>
    </row>
    <row r="74" spans="1:5" ht="18" customHeight="1">
      <c r="A74" s="39"/>
    </row>
    <row r="75" spans="1:5" ht="18" customHeight="1">
      <c r="A75" s="1381" t="s">
        <v>355</v>
      </c>
      <c r="B75" s="1381"/>
      <c r="C75" s="1381"/>
      <c r="D75" s="1381"/>
      <c r="E75" s="1381"/>
    </row>
    <row r="76" spans="1:5" ht="18" customHeight="1">
      <c r="B76" s="104"/>
    </row>
    <row r="77" spans="1:5" ht="37.5" customHeight="1">
      <c r="A77" s="1392" t="s">
        <v>334</v>
      </c>
      <c r="B77" s="1394" t="s">
        <v>353</v>
      </c>
      <c r="C77" s="1394" t="s">
        <v>358</v>
      </c>
      <c r="D77" s="1390" t="s">
        <v>358</v>
      </c>
      <c r="E77" s="1391"/>
    </row>
    <row r="78" spans="1:5" ht="24" customHeight="1">
      <c r="A78" s="1393"/>
      <c r="B78" s="1396"/>
      <c r="C78" s="1396"/>
      <c r="D78" s="50" t="s">
        <v>359</v>
      </c>
      <c r="E78" s="50" t="s">
        <v>360</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7"/>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4"/>
  <headerFooter alignWithMargins="0">
    <oddFooter>&amp;R&amp;"Book Antiqua,Bold"&amp;8 Page &amp;P of &amp;N</oddFooter>
  </headerFooter>
  <rowBreaks count="1" manualBreakCount="1">
    <brk id="72" max="4" man="1"/>
  </rowBreaks>
  <drawing r:id="rId35"/>
  <legacyDrawing r:id="rId36"/>
  <mc:AlternateContent xmlns:mc="http://schemas.openxmlformats.org/markup-compatibility/2006">
    <mc:Choice Requires="x14">
      <controls>
        <mc:AlternateContent xmlns:mc="http://schemas.openxmlformats.org/markup-compatibility/2006">
          <mc:Choice Requires="x14">
            <control shapeId="9235" r:id="rId37"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11"/>
    <pageSetUpPr fitToPage="1"/>
  </sheetPr>
  <dimension ref="A1:I74"/>
  <sheetViews>
    <sheetView view="pageBreakPreview" topLeftCell="A4" zoomScaleNormal="100" zoomScaleSheetLayoutView="100" workbookViewId="0">
      <selection activeCell="B22" sqref="B22"/>
    </sheetView>
  </sheetViews>
  <sheetFormatPr defaultColWidth="9.140625" defaultRowHeight="15.75"/>
  <cols>
    <col min="1" max="1" width="12.140625" style="387" customWidth="1"/>
    <col min="2" max="2" width="28.5703125" style="387" customWidth="1"/>
    <col min="3" max="3" width="36.7109375" style="387" customWidth="1"/>
    <col min="4" max="4" width="15" style="387" customWidth="1"/>
    <col min="5" max="5" width="26" style="387" customWidth="1"/>
    <col min="6" max="7" width="9.140625" style="387"/>
    <col min="8" max="8" width="10.42578125" style="387" hidden="1" customWidth="1"/>
    <col min="9" max="16384" width="9.140625" style="388"/>
  </cols>
  <sheetData>
    <row r="1" spans="1:9" s="740" customFormat="1" ht="24.75" customHeight="1">
      <c r="A1" s="736" t="str">
        <f>'Attach 3(JV)'!A1</f>
        <v>Specification No. :CC/NT/COND/DOM/A06/22/00592</v>
      </c>
      <c r="B1" s="737"/>
      <c r="C1" s="737"/>
      <c r="D1" s="737"/>
      <c r="E1" s="738" t="s">
        <v>512</v>
      </c>
      <c r="F1" s="739"/>
      <c r="G1" s="739"/>
      <c r="H1" s="739"/>
    </row>
    <row r="2" spans="1:9" ht="8.1" customHeight="1"/>
    <row r="3" spans="1:9" ht="60"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389"/>
      <c r="G3" s="389"/>
      <c r="H3" s="389"/>
    </row>
    <row r="4" spans="1:9" ht="8.1" customHeight="1">
      <c r="A4" s="390"/>
      <c r="H4" s="391"/>
      <c r="I4" s="392"/>
    </row>
    <row r="5" spans="1:9" ht="27.75" customHeight="1">
      <c r="A5" s="1397" t="s">
        <v>513</v>
      </c>
      <c r="B5" s="1397"/>
      <c r="C5" s="1397"/>
      <c r="D5" s="1397"/>
      <c r="E5" s="1397"/>
      <c r="F5" s="393"/>
      <c r="H5" s="391"/>
      <c r="I5" s="394"/>
    </row>
    <row r="6" spans="1:9" ht="8.1" customHeight="1">
      <c r="A6" s="395"/>
      <c r="H6" s="391"/>
      <c r="I6" s="394"/>
    </row>
    <row r="7" spans="1:9" ht="20.100000000000001" customHeight="1">
      <c r="A7" s="393"/>
      <c r="B7" s="395"/>
      <c r="C7" s="395"/>
      <c r="H7" s="391"/>
      <c r="I7" s="394"/>
    </row>
    <row r="8" spans="1:9" ht="26.25" customHeight="1">
      <c r="A8" s="1398" t="str">
        <f>'[16]Attach 3(QR)'!A8:D8</f>
        <v>Bidder's Name and Address:</v>
      </c>
      <c r="B8" s="1398"/>
      <c r="C8" s="1398"/>
      <c r="D8" s="396" t="str">
        <f>'[16]Attach 3(JV)'!E7</f>
        <v>To:</v>
      </c>
      <c r="H8" s="391"/>
      <c r="I8" s="394"/>
    </row>
    <row r="9" spans="1:9" ht="23.25" customHeight="1">
      <c r="A9" s="1048" t="str">
        <f>'Attach 3(JV)'!A8</f>
        <v/>
      </c>
      <c r="B9" s="1048"/>
      <c r="C9" s="544"/>
      <c r="D9" s="397" t="str">
        <f>'[16]Attach 3(JV)'!E8</f>
        <v>Contract Services</v>
      </c>
      <c r="H9" s="391"/>
      <c r="I9" s="394"/>
    </row>
    <row r="10" spans="1:9" ht="26.25" customHeight="1">
      <c r="A10" s="398" t="s">
        <v>336</v>
      </c>
      <c r="B10" s="1399" t="str">
        <f>'Attach 3(JV)'!B9</f>
        <v/>
      </c>
      <c r="C10" s="1399"/>
      <c r="D10" s="397" t="str">
        <f>'[16]Attach 3(JV)'!E9</f>
        <v>Power Grid Corporation of India Ltd.,</v>
      </c>
      <c r="F10" s="399"/>
      <c r="H10" s="391"/>
      <c r="I10" s="394"/>
    </row>
    <row r="11" spans="1:9" ht="16.5">
      <c r="A11" s="398" t="s">
        <v>338</v>
      </c>
      <c r="B11" s="1400" t="str">
        <f>'Attach 3(JV)'!B10</f>
        <v/>
      </c>
      <c r="C11" s="1400"/>
      <c r="D11" s="397" t="str">
        <f>'[16]Attach 3(JV)'!E10</f>
        <v>"Saudamini", Plot No. 2, Sector 29</v>
      </c>
      <c r="H11" s="391"/>
      <c r="I11" s="394"/>
    </row>
    <row r="12" spans="1:9">
      <c r="B12" s="1400" t="str">
        <f>'Attach 3(JV)'!B11</f>
        <v/>
      </c>
      <c r="C12" s="1400"/>
      <c r="D12" s="397" t="str">
        <f>'[16]Attach 3(JV)'!E11</f>
        <v>Gurgaon (Haryana) - 122001</v>
      </c>
    </row>
    <row r="13" spans="1:9" ht="21" customHeight="1">
      <c r="A13" s="395"/>
      <c r="B13" s="1400" t="str">
        <f>'Attach 3(JV)'!B12</f>
        <v/>
      </c>
      <c r="C13" s="1400"/>
      <c r="D13" s="397"/>
    </row>
    <row r="14" spans="1:9" ht="20.100000000000001" customHeight="1">
      <c r="A14" s="387" t="s">
        <v>331</v>
      </c>
      <c r="D14" s="400"/>
    </row>
    <row r="15" spans="1:9" ht="63" customHeight="1">
      <c r="A15" s="401">
        <v>1</v>
      </c>
      <c r="B15" s="1401" t="s">
        <v>514</v>
      </c>
      <c r="C15" s="1401"/>
      <c r="D15" s="1401"/>
      <c r="E15" s="1401"/>
    </row>
    <row r="16" spans="1:9" ht="32.1" customHeight="1">
      <c r="A16" s="1402" t="s">
        <v>334</v>
      </c>
      <c r="B16" s="1402" t="s">
        <v>353</v>
      </c>
      <c r="C16" s="1402" t="s">
        <v>357</v>
      </c>
      <c r="D16" s="1404" t="s">
        <v>515</v>
      </c>
      <c r="E16" s="1405"/>
    </row>
    <row r="17" spans="1:8" ht="41.25" customHeight="1">
      <c r="A17" s="1403"/>
      <c r="B17" s="1403"/>
      <c r="C17" s="1403"/>
      <c r="D17" s="402" t="s">
        <v>359</v>
      </c>
      <c r="E17" s="402" t="s">
        <v>516</v>
      </c>
    </row>
    <row r="18" spans="1:8" ht="21.75" customHeight="1">
      <c r="A18" s="403">
        <v>1</v>
      </c>
      <c r="B18" s="404"/>
      <c r="C18" s="404"/>
      <c r="D18" s="404"/>
      <c r="E18" s="404"/>
    </row>
    <row r="19" spans="1:8" ht="21.95" customHeight="1">
      <c r="A19" s="405">
        <v>2</v>
      </c>
      <c r="B19" s="406"/>
      <c r="C19" s="406"/>
      <c r="D19" s="406"/>
      <c r="E19" s="406"/>
    </row>
    <row r="20" spans="1:8" ht="21.95" customHeight="1">
      <c r="A20" s="405">
        <v>3</v>
      </c>
      <c r="B20" s="406"/>
      <c r="C20" s="406"/>
      <c r="D20" s="406"/>
      <c r="E20" s="406"/>
    </row>
    <row r="21" spans="1:8" ht="21.95"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6" t="s">
        <v>517</v>
      </c>
      <c r="C23" s="1406"/>
      <c r="D23" s="1406"/>
      <c r="E23" s="1406"/>
      <c r="F23" s="407"/>
      <c r="G23" s="407"/>
      <c r="H23" s="411"/>
    </row>
    <row r="24" spans="1:8" ht="18" customHeight="1">
      <c r="A24" s="413"/>
      <c r="B24" s="414"/>
      <c r="C24" s="414"/>
      <c r="D24" s="414"/>
      <c r="E24" s="414"/>
      <c r="F24" s="415"/>
      <c r="G24" s="415"/>
      <c r="H24" s="416"/>
    </row>
    <row r="25" spans="1:8" ht="54.75" hidden="1" customHeight="1">
      <c r="A25" s="1407" t="s">
        <v>78</v>
      </c>
      <c r="B25" s="1407"/>
      <c r="C25" s="1407"/>
      <c r="D25" s="1407"/>
      <c r="E25" s="1407"/>
      <c r="F25" s="417"/>
      <c r="G25" s="417"/>
      <c r="H25" s="416"/>
    </row>
    <row r="26" spans="1:8" ht="32.1" hidden="1" customHeight="1">
      <c r="A26" s="1408" t="s">
        <v>334</v>
      </c>
      <c r="B26" s="1408" t="s">
        <v>353</v>
      </c>
      <c r="C26" s="1408" t="s">
        <v>96</v>
      </c>
      <c r="D26" s="1195" t="s">
        <v>97</v>
      </c>
      <c r="E26" s="1196"/>
    </row>
    <row r="27" spans="1:8" ht="22.5" hidden="1" customHeight="1">
      <c r="A27" s="1409"/>
      <c r="B27" s="1409"/>
      <c r="C27" s="1409"/>
      <c r="D27" s="418" t="s">
        <v>98</v>
      </c>
      <c r="E27" s="418" t="s">
        <v>99</v>
      </c>
    </row>
    <row r="28" spans="1:8" ht="21.95" hidden="1" customHeight="1">
      <c r="A28" s="419">
        <v>1</v>
      </c>
      <c r="B28" s="420"/>
      <c r="C28" s="420"/>
      <c r="D28" s="420"/>
      <c r="E28" s="420"/>
    </row>
    <row r="29" spans="1:8" ht="21.95" hidden="1" customHeight="1">
      <c r="A29" s="419">
        <v>2</v>
      </c>
      <c r="B29" s="420"/>
      <c r="C29" s="420"/>
      <c r="D29" s="420"/>
      <c r="E29" s="420"/>
    </row>
    <row r="30" spans="1:8" ht="37.5" hidden="1" customHeight="1">
      <c r="A30" s="419">
        <v>3</v>
      </c>
      <c r="B30" s="420"/>
      <c r="C30" s="420"/>
      <c r="D30" s="420"/>
      <c r="E30" s="420"/>
    </row>
    <row r="31" spans="1:8" ht="15.95" customHeight="1">
      <c r="A31" s="421"/>
      <c r="B31" s="421"/>
      <c r="C31" s="421"/>
      <c r="D31" s="421"/>
      <c r="E31" s="421"/>
    </row>
    <row r="32" spans="1:8" ht="15.95" customHeight="1">
      <c r="A32" s="421"/>
      <c r="B32" s="421"/>
      <c r="C32" s="422"/>
      <c r="D32" s="421"/>
      <c r="E32" s="421"/>
    </row>
    <row r="33" spans="1:9" ht="15.95" customHeight="1">
      <c r="A33" s="423" t="s">
        <v>6</v>
      </c>
      <c r="B33" s="436">
        <f>'Attach 3(JV)'!B24</f>
        <v>0</v>
      </c>
      <c r="C33" s="422" t="s">
        <v>4</v>
      </c>
      <c r="D33" s="1410">
        <f>'Attach 3(JV)'!E24</f>
        <v>0</v>
      </c>
      <c r="E33" s="1410"/>
    </row>
    <row r="34" spans="1:9" ht="15.95" customHeight="1">
      <c r="A34" s="423" t="s">
        <v>7</v>
      </c>
      <c r="B34" s="437">
        <f>'Attach 3(JV)'!B25</f>
        <v>0</v>
      </c>
      <c r="C34" s="422" t="s">
        <v>5</v>
      </c>
      <c r="D34" s="1410">
        <f>'Attach 3(JV)'!E25</f>
        <v>0</v>
      </c>
      <c r="E34" s="1410"/>
    </row>
    <row r="35" spans="1:9" s="387" customFormat="1" ht="15.75" customHeight="1">
      <c r="A35" s="388"/>
      <c r="B35" s="388"/>
      <c r="C35" s="422"/>
      <c r="D35" s="388"/>
      <c r="E35" s="388"/>
      <c r="I35" s="388"/>
    </row>
    <row r="36" spans="1:9" s="387" customFormat="1" ht="19.5" customHeight="1">
      <c r="A36" s="427" t="str">
        <f>A1</f>
        <v>Specification No. :CC/NT/COND/DOM/A06/22/00592</v>
      </c>
      <c r="B36" s="428"/>
      <c r="C36" s="428"/>
      <c r="D36" s="428"/>
      <c r="E36" s="429" t="str">
        <f>E1</f>
        <v>Attachment-5A</v>
      </c>
      <c r="I36" s="388"/>
    </row>
    <row r="37" spans="1:9" s="387" customFormat="1" ht="18" customHeight="1">
      <c r="A37" s="425"/>
      <c r="I37" s="388"/>
    </row>
    <row r="38" spans="1:9" s="387" customFormat="1" ht="30" customHeight="1">
      <c r="A38" s="1411" t="s">
        <v>355</v>
      </c>
      <c r="B38" s="1411"/>
      <c r="C38" s="1411"/>
      <c r="D38" s="1411"/>
      <c r="E38" s="1411"/>
      <c r="I38" s="388"/>
    </row>
    <row r="39" spans="1:9" s="387" customFormat="1" ht="18" customHeight="1">
      <c r="B39" s="421"/>
      <c r="I39" s="388"/>
    </row>
    <row r="40" spans="1:9" s="387" customFormat="1" ht="36" customHeight="1">
      <c r="A40" s="1412" t="s">
        <v>334</v>
      </c>
      <c r="B40" s="1058" t="s">
        <v>353</v>
      </c>
      <c r="C40" s="1408" t="s">
        <v>357</v>
      </c>
      <c r="D40" s="1413" t="s">
        <v>515</v>
      </c>
      <c r="E40" s="1414"/>
      <c r="I40" s="388"/>
    </row>
    <row r="41" spans="1:9" s="387" customFormat="1" ht="36" customHeight="1">
      <c r="A41" s="1070"/>
      <c r="B41" s="1409"/>
      <c r="C41" s="1409"/>
      <c r="D41" s="418" t="s">
        <v>359</v>
      </c>
      <c r="E41" s="418" t="s">
        <v>518</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519</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3"/>
  <headerFooter alignWithMargins="0">
    <oddFooter xml:space="preserve">&amp;R&amp;"Book Antiqua,Bold"&amp;8 Page &amp;P </oddFooter>
  </headerFooter>
  <rowBreaks count="1" manualBreakCount="1">
    <brk id="35" max="4" man="1"/>
  </rowBreaks>
  <drawing r:id="rId14"/>
  <legacyDrawing r:id="rId15"/>
  <mc:AlternateContent xmlns:mc="http://schemas.openxmlformats.org/markup-compatibility/2006">
    <mc:Choice Requires="x14">
      <controls>
        <mc:AlternateContent xmlns:mc="http://schemas.openxmlformats.org/markup-compatibility/2006">
          <mc:Choice Requires="x14">
            <control shapeId="74753" r:id="rId16"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pageSetUpPr fitToPage="1"/>
  </sheetPr>
  <dimension ref="A1:Z51"/>
  <sheetViews>
    <sheetView showGridLines="0" view="pageBreakPreview" zoomScale="85" zoomScaleSheetLayoutView="85" workbookViewId="0">
      <selection activeCell="A36" sqref="A36"/>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19" customFormat="1" ht="16.5" customHeight="1">
      <c r="A1" s="1376" t="str">
        <f>'Attach 3(JV)'!A1</f>
        <v>Specification No. :CC/NT/COND/DOM/A06/22/00592</v>
      </c>
      <c r="B1" s="1376"/>
      <c r="C1" s="1376"/>
      <c r="D1" s="1376"/>
      <c r="E1" s="733" t="str">
        <f>"Attachment-6 " &amp; 'Attach 3(JV)'!AT1</f>
        <v xml:space="preserve">Attachment-6 </v>
      </c>
      <c r="F1" s="718"/>
      <c r="G1" s="718"/>
      <c r="H1" s="718"/>
      <c r="Z1" s="741"/>
    </row>
    <row r="2" spans="1:26" ht="3.75" customHeight="1">
      <c r="Z2" s="169"/>
    </row>
    <row r="3" spans="1:26" ht="63.75"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27"/>
      <c r="G3" s="28"/>
      <c r="H3" s="27"/>
    </row>
    <row r="4" spans="1:26" ht="6.75" customHeight="1">
      <c r="A4" s="29"/>
      <c r="H4" s="31"/>
      <c r="I4" s="11"/>
    </row>
    <row r="5" spans="1:26" ht="20.100000000000001" customHeight="1">
      <c r="A5" s="1038" t="s">
        <v>44</v>
      </c>
      <c r="B5" s="1038"/>
      <c r="C5" s="1038"/>
      <c r="D5" s="1038"/>
      <c r="E5" s="1038"/>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4" t="str">
        <f>'Attach 3(JV)'!A8</f>
        <v/>
      </c>
      <c r="B8" s="1044"/>
      <c r="C8" s="1044"/>
      <c r="D8" s="1044"/>
      <c r="E8" s="12" t="str">
        <f>'Attach 3(JV)'!E8</f>
        <v>Contract Services</v>
      </c>
      <c r="H8" s="31"/>
      <c r="I8" s="13"/>
    </row>
    <row r="9" spans="1:26" ht="20.100000000000001" customHeight="1">
      <c r="A9" s="14" t="s">
        <v>336</v>
      </c>
      <c r="B9" s="1374" t="str">
        <f>'Attach 3(JV)'!B9</f>
        <v/>
      </c>
      <c r="C9" s="1374"/>
      <c r="D9" s="1374"/>
      <c r="E9" s="12" t="str">
        <f>'Attach 3(JV)'!E9</f>
        <v>Power Grid Corporation of India Ltd.,</v>
      </c>
      <c r="H9" s="31"/>
      <c r="I9" s="13"/>
    </row>
    <row r="10" spans="1:26" ht="20.100000000000001" customHeight="1">
      <c r="A10" s="14" t="s">
        <v>338</v>
      </c>
      <c r="B10" s="1374" t="str">
        <f>'Attach 3(JV)'!B10</f>
        <v/>
      </c>
      <c r="C10" s="1374"/>
      <c r="D10" s="1374"/>
      <c r="E10" s="12" t="str">
        <f>'Attach 3(JV)'!E10</f>
        <v>"Saudamini", Plot No. 2, Sector 29</v>
      </c>
      <c r="H10" s="31"/>
      <c r="I10" s="13"/>
    </row>
    <row r="11" spans="1:26" ht="20.100000000000001" customHeight="1">
      <c r="B11" s="1374" t="str">
        <f>'Attach 3(JV)'!B11</f>
        <v/>
      </c>
      <c r="C11" s="1374"/>
      <c r="D11" s="1374"/>
      <c r="E11" s="12" t="str">
        <f>'Attach 3(JV)'!E11</f>
        <v>Gurgaon (Haryana) - 122001</v>
      </c>
    </row>
    <row r="12" spans="1:26" ht="17.25" customHeight="1">
      <c r="A12" s="33"/>
      <c r="B12" s="1374" t="str">
        <f>'Attach 3(JV)'!B12</f>
        <v/>
      </c>
      <c r="C12" s="1374"/>
      <c r="D12" s="1374"/>
      <c r="E12" s="12"/>
    </row>
    <row r="13" spans="1:26" ht="21" customHeight="1">
      <c r="A13" s="30" t="s">
        <v>331</v>
      </c>
      <c r="B13" s="148"/>
      <c r="C13" s="148"/>
      <c r="D13" s="148"/>
    </row>
    <row r="14" spans="1:26" ht="45" customHeight="1">
      <c r="A14" s="1273" t="s">
        <v>45</v>
      </c>
      <c r="B14" s="1273"/>
      <c r="C14" s="1273"/>
      <c r="D14" s="1273"/>
      <c r="E14" s="1273"/>
      <c r="F14" s="35"/>
      <c r="G14" s="35"/>
      <c r="H14" s="35"/>
    </row>
    <row r="15" spans="1:26" ht="12" customHeight="1">
      <c r="A15" s="33"/>
      <c r="B15" s="33"/>
      <c r="C15" s="33"/>
      <c r="D15" s="33"/>
      <c r="E15" s="33"/>
      <c r="F15" s="35"/>
      <c r="G15" s="35"/>
      <c r="H15" s="35"/>
    </row>
    <row r="16" spans="1:26" ht="42" customHeight="1">
      <c r="A16" s="48" t="s">
        <v>334</v>
      </c>
      <c r="B16" s="48" t="s">
        <v>46</v>
      </c>
      <c r="C16" s="1417" t="s">
        <v>47</v>
      </c>
      <c r="D16" s="1417"/>
      <c r="E16" s="48" t="s">
        <v>48</v>
      </c>
      <c r="F16" s="35"/>
      <c r="G16" s="35"/>
      <c r="H16" s="35"/>
    </row>
    <row r="17" spans="1:9" ht="21" customHeight="1">
      <c r="A17" s="311"/>
      <c r="B17" s="311"/>
      <c r="C17" s="1415"/>
      <c r="D17" s="1416"/>
      <c r="E17" s="311"/>
      <c r="F17" s="35"/>
      <c r="G17" s="35"/>
      <c r="H17" s="35"/>
    </row>
    <row r="18" spans="1:9" ht="21" customHeight="1">
      <c r="A18" s="311"/>
      <c r="B18" s="311"/>
      <c r="C18" s="1415"/>
      <c r="D18" s="1416"/>
      <c r="E18" s="311"/>
      <c r="F18" s="35"/>
      <c r="G18" s="35"/>
      <c r="H18" s="35"/>
    </row>
    <row r="19" spans="1:9" ht="21" customHeight="1">
      <c r="A19" s="311"/>
      <c r="B19" s="311"/>
      <c r="C19" s="1418"/>
      <c r="D19" s="1418"/>
      <c r="E19" s="311"/>
      <c r="F19" s="187"/>
      <c r="G19" s="187"/>
      <c r="H19" s="187"/>
    </row>
    <row r="20" spans="1:9" ht="21" customHeight="1">
      <c r="A20" s="311"/>
      <c r="B20" s="311"/>
      <c r="C20" s="1418"/>
      <c r="D20" s="1418"/>
      <c r="E20" s="311"/>
      <c r="F20" s="227"/>
      <c r="G20" s="227"/>
      <c r="H20" s="225" t="b">
        <v>0</v>
      </c>
      <c r="I20" s="155"/>
    </row>
    <row r="21" spans="1:9" ht="21" customHeight="1">
      <c r="A21" s="311"/>
      <c r="B21" s="311"/>
      <c r="C21" s="1418"/>
      <c r="D21" s="1418"/>
      <c r="E21" s="311"/>
      <c r="F21" s="227"/>
      <c r="G21" s="227"/>
      <c r="H21" s="228"/>
    </row>
    <row r="22" spans="1:9" ht="16.5" customHeight="1">
      <c r="D22" s="33"/>
      <c r="E22" s="33"/>
      <c r="F22" s="187"/>
      <c r="G22" s="187"/>
      <c r="H22" s="187"/>
      <c r="I22" s="155"/>
    </row>
    <row r="23" spans="1:9" s="25" customFormat="1" ht="51.75" customHeight="1">
      <c r="A23" s="1380" t="s">
        <v>49</v>
      </c>
      <c r="B23" s="1380"/>
      <c r="C23" s="1380"/>
      <c r="D23" s="1380"/>
      <c r="E23" s="1380"/>
      <c r="F23" s="35"/>
      <c r="G23" s="35"/>
      <c r="H23" s="35"/>
    </row>
    <row r="24" spans="1:9" s="25" customFormat="1" ht="96.75" customHeight="1">
      <c r="A24" s="1380" t="s">
        <v>50</v>
      </c>
      <c r="B24" s="1380"/>
      <c r="C24" s="1380"/>
      <c r="D24" s="1380"/>
      <c r="E24" s="1380"/>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:CC/NT/COND/DOM/A06/22/00592</v>
      </c>
      <c r="B30" s="34"/>
      <c r="C30" s="34"/>
      <c r="D30" s="34"/>
      <c r="E30" s="62" t="str">
        <f>"Annexure I to" &amp; E1</f>
        <v xml:space="preserve">Annexure I toAttachment-6 </v>
      </c>
      <c r="F30" s="53"/>
      <c r="G30" s="53"/>
      <c r="H30" s="53"/>
    </row>
    <row r="31" spans="1:9" ht="15.75" customHeight="1">
      <c r="A31" s="1420"/>
      <c r="B31" s="1420"/>
      <c r="C31" s="1420"/>
      <c r="D31" s="1420"/>
      <c r="E31" s="1420"/>
    </row>
    <row r="32" spans="1:9" ht="20.100000000000001" customHeight="1">
      <c r="A32" s="1419" t="str">
        <f>A5</f>
        <v>(Alternative, Deviations and Exceptions to the Provisions)</v>
      </c>
      <c r="B32" s="1419"/>
      <c r="C32" s="1419"/>
      <c r="D32" s="1419"/>
      <c r="E32" s="1419"/>
    </row>
    <row r="33" spans="1:5" ht="20.100000000000001" customHeight="1">
      <c r="A33" s="1419" t="s">
        <v>173</v>
      </c>
      <c r="B33" s="1419"/>
      <c r="C33" s="1419"/>
      <c r="D33" s="1419"/>
      <c r="E33" s="1419"/>
    </row>
    <row r="34" spans="1:5" ht="20.100000000000001" customHeight="1"/>
    <row r="35" spans="1:5" ht="42" customHeight="1">
      <c r="A35" s="48" t="s">
        <v>334</v>
      </c>
      <c r="B35" s="48" t="s">
        <v>46</v>
      </c>
      <c r="C35" s="1417" t="s">
        <v>47</v>
      </c>
      <c r="D35" s="1417"/>
      <c r="E35" s="48" t="s">
        <v>48</v>
      </c>
    </row>
    <row r="36" spans="1:5" ht="39.950000000000003" customHeight="1">
      <c r="A36" s="311"/>
      <c r="B36" s="311"/>
      <c r="C36" s="1415"/>
      <c r="D36" s="1416"/>
      <c r="E36" s="311"/>
    </row>
    <row r="37" spans="1:5" ht="39.950000000000003" customHeight="1">
      <c r="A37" s="311"/>
      <c r="B37" s="311"/>
      <c r="C37" s="1415"/>
      <c r="D37" s="1416"/>
      <c r="E37" s="311"/>
    </row>
    <row r="38" spans="1:5" ht="39.950000000000003" customHeight="1">
      <c r="A38" s="311"/>
      <c r="B38" s="311"/>
      <c r="C38" s="1415"/>
      <c r="D38" s="1416"/>
      <c r="E38" s="311"/>
    </row>
    <row r="39" spans="1:5" ht="39.950000000000003" customHeight="1">
      <c r="A39" s="311"/>
      <c r="B39" s="311"/>
      <c r="C39" s="1415"/>
      <c r="D39" s="1416"/>
      <c r="E39" s="311"/>
    </row>
    <row r="40" spans="1:5" ht="39.950000000000003" customHeight="1">
      <c r="A40" s="311"/>
      <c r="B40" s="311"/>
      <c r="C40" s="1415"/>
      <c r="D40" s="1416"/>
      <c r="E40" s="311"/>
    </row>
    <row r="41" spans="1:5" ht="39.950000000000003" customHeight="1">
      <c r="A41" s="311"/>
      <c r="B41" s="311"/>
      <c r="C41" s="1415"/>
      <c r="D41" s="1416"/>
      <c r="E41" s="311"/>
    </row>
    <row r="42" spans="1:5" ht="39.950000000000003" customHeight="1">
      <c r="A42" s="311"/>
      <c r="B42" s="311"/>
      <c r="C42" s="1415"/>
      <c r="D42" s="1416"/>
      <c r="E42" s="311"/>
    </row>
    <row r="43" spans="1:5" ht="39.950000000000003" customHeight="1">
      <c r="A43" s="311"/>
      <c r="B43" s="311"/>
      <c r="C43" s="1415"/>
      <c r="D43" s="1416"/>
      <c r="E43" s="311"/>
    </row>
    <row r="44" spans="1:5" ht="39.950000000000003" customHeight="1">
      <c r="A44" s="311"/>
      <c r="B44" s="311"/>
      <c r="C44" s="1415"/>
      <c r="D44" s="1416"/>
      <c r="E44" s="311"/>
    </row>
    <row r="45" spans="1:5" ht="39.950000000000003" customHeight="1">
      <c r="A45" s="311"/>
      <c r="B45" s="311"/>
      <c r="C45" s="1415"/>
      <c r="D45" s="1416"/>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7"/>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9"/>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3"/>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4"/>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2"/>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6"/>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4"/>
  <headerFooter alignWithMargins="0">
    <oddFooter>&amp;R&amp;"Book Antiqua,Bold"&amp;8 Page &amp;P of &amp;N</oddFooter>
  </headerFooter>
  <drawing r:id="rId35"/>
  <legacyDrawing r:id="rId36"/>
  <mc:AlternateContent xmlns:mc="http://schemas.openxmlformats.org/markup-compatibility/2006">
    <mc:Choice Requires="x14">
      <controls>
        <mc:AlternateContent xmlns:mc="http://schemas.openxmlformats.org/markup-compatibility/2006">
          <mc:Choice Requires="x14">
            <control shapeId="10254" r:id="rId37"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fitToPage="1"/>
  </sheetPr>
  <dimension ref="A1:I38"/>
  <sheetViews>
    <sheetView showGridLines="0" view="pageBreakPreview" topLeftCell="A7" zoomScaleSheetLayoutView="100"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19" customFormat="1" ht="15.75" customHeight="1">
      <c r="A1" s="1376" t="str">
        <f>'Attach 3(JV)'!A1</f>
        <v>Specification No. :CC/NT/COND/DOM/A06/22/00592</v>
      </c>
      <c r="B1" s="1376"/>
      <c r="C1" s="1376"/>
      <c r="D1" s="1376"/>
      <c r="E1" s="717" t="str">
        <f>"Attachment-7 " &amp; 'Attach 3(JV)'!AT1</f>
        <v xml:space="preserve">Attachment-7 </v>
      </c>
      <c r="F1" s="718"/>
      <c r="G1" s="718"/>
      <c r="H1" s="718"/>
    </row>
    <row r="2" spans="1:9">
      <c r="E2" s="277"/>
    </row>
    <row r="3" spans="1:9" ht="83.25"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27"/>
      <c r="G3" s="28"/>
      <c r="H3" s="27"/>
    </row>
    <row r="4" spans="1:9" ht="20.100000000000001" customHeight="1">
      <c r="A4" s="29"/>
      <c r="H4" s="31"/>
      <c r="I4" s="11"/>
    </row>
    <row r="5" spans="1:9" ht="20.100000000000001" customHeight="1">
      <c r="A5" s="1038" t="s">
        <v>176</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59" t="str">
        <f>'Attach 3(JV)'!E8</f>
        <v>Contract Services</v>
      </c>
      <c r="H8" s="31"/>
      <c r="I8" s="13"/>
    </row>
    <row r="9" spans="1:9" ht="20.100000000000001" customHeight="1">
      <c r="A9" s="14" t="s">
        <v>336</v>
      </c>
      <c r="B9" s="1041" t="str">
        <f>'Attach 3(JV)'!B9</f>
        <v/>
      </c>
      <c r="C9" s="1041"/>
      <c r="D9" s="1041"/>
      <c r="E9" s="159" t="str">
        <f>'Attach 3(JV)'!E9</f>
        <v>Power Grid Corporation of India Ltd.,</v>
      </c>
      <c r="H9" s="31"/>
      <c r="I9" s="13"/>
    </row>
    <row r="10" spans="1:9" ht="20.100000000000001" customHeight="1">
      <c r="A10" s="14" t="s">
        <v>338</v>
      </c>
      <c r="B10" s="1041" t="str">
        <f>'Attach 3(JV)'!B10</f>
        <v/>
      </c>
      <c r="C10" s="1041"/>
      <c r="D10" s="1041"/>
      <c r="E10" s="159" t="str">
        <f>'Attach 3(JV)'!E10</f>
        <v>"Saudamini", Plot No. 2, Sector 29</v>
      </c>
      <c r="H10" s="31"/>
      <c r="I10" s="13"/>
    </row>
    <row r="11" spans="1:9" ht="20.100000000000001" customHeight="1">
      <c r="B11" s="1041" t="str">
        <f>'Attach 3(JV)'!B11</f>
        <v/>
      </c>
      <c r="C11" s="1041"/>
      <c r="D11" s="1041"/>
      <c r="E11" s="159" t="str">
        <f>'Attach 3(JV)'!E11</f>
        <v>Gurgaon (Haryana) - 122001</v>
      </c>
    </row>
    <row r="12" spans="1:9" ht="20.100000000000001" customHeight="1">
      <c r="A12" s="33"/>
      <c r="B12" s="1041" t="str">
        <f>'Attach 3(JV)'!B12</f>
        <v/>
      </c>
      <c r="C12" s="1041"/>
      <c r="D12" s="1041"/>
      <c r="E12" s="16"/>
    </row>
    <row r="13" spans="1:9" ht="20.100000000000001" customHeight="1">
      <c r="B13" s="104"/>
      <c r="C13" s="104"/>
      <c r="D13" s="104"/>
    </row>
    <row r="14" spans="1:9" ht="20.100000000000001" customHeight="1">
      <c r="A14" s="33"/>
      <c r="B14" s="104"/>
      <c r="C14" s="104"/>
      <c r="D14" s="104"/>
    </row>
    <row r="15" spans="1:9" ht="27.75" customHeight="1">
      <c r="A15" s="1419" t="s">
        <v>177</v>
      </c>
      <c r="B15" s="1419"/>
      <c r="C15" s="1419"/>
      <c r="D15" s="1419"/>
      <c r="E15" s="1419"/>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3"/>
  <headerFooter alignWithMargins="0">
    <oddFooter>&amp;R&amp;"Book Antiqua,Bold"&amp;8 Page &amp;P of &amp;N</oddFooter>
  </headerFooter>
  <drawing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J63"/>
  <sheetViews>
    <sheetView showGridLines="0" view="pageBreakPreview" topLeftCell="A13" zoomScale="85" zoomScaleSheetLayoutView="85" workbookViewId="0">
      <selection activeCell="E34" sqref="E21:H3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2" t="str">
        <f>'Attach 3(JV)'!A1</f>
        <v>Specification No. :CC/NT/COND/DOM/A06/22/00592</v>
      </c>
      <c r="B1" s="1372"/>
      <c r="C1" s="1372"/>
      <c r="D1" s="1372"/>
      <c r="E1" s="743"/>
      <c r="F1" s="708"/>
      <c r="G1" s="708"/>
      <c r="H1" s="742" t="s">
        <v>775</v>
      </c>
    </row>
    <row r="2" spans="1:8" ht="15" customHeight="1"/>
    <row r="3" spans="1:8" ht="60.75"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1455"/>
      <c r="G3" s="1455"/>
      <c r="H3" s="1455"/>
    </row>
    <row r="4" spans="1:8" ht="15" customHeight="1">
      <c r="A4" s="29"/>
      <c r="G4" s="31"/>
    </row>
    <row r="5" spans="1:8" ht="20.100000000000001" customHeight="1">
      <c r="A5" s="1038" t="s">
        <v>361</v>
      </c>
      <c r="B5" s="1038"/>
      <c r="C5" s="1038"/>
      <c r="D5" s="1038"/>
      <c r="E5" s="1038"/>
      <c r="F5" s="1038"/>
      <c r="G5" s="1038"/>
      <c r="H5" s="1038"/>
    </row>
    <row r="6" spans="1:8" ht="12.75" customHeight="1">
      <c r="A6" s="33"/>
      <c r="G6" s="31"/>
    </row>
    <row r="7" spans="1:8" ht="20.100000000000001" customHeight="1">
      <c r="A7" s="34" t="str">
        <f>'Attach 3(JV)'!A7</f>
        <v>Bidder’s Name and Address :</v>
      </c>
      <c r="E7" s="30" t="s">
        <v>335</v>
      </c>
      <c r="G7" s="31"/>
    </row>
    <row r="8" spans="1:8" ht="36" customHeight="1">
      <c r="A8" s="1044" t="str">
        <f>'Attach 3(JV)'!A8</f>
        <v/>
      </c>
      <c r="B8" s="1044"/>
      <c r="C8" s="1044"/>
      <c r="D8" s="1044"/>
      <c r="E8" s="30" t="s">
        <v>337</v>
      </c>
      <c r="G8" s="31"/>
    </row>
    <row r="9" spans="1:8" ht="20.100000000000001" customHeight="1">
      <c r="A9" s="14" t="s">
        <v>336</v>
      </c>
      <c r="B9" s="1374" t="str">
        <f>'Attach 3(JV)'!B9</f>
        <v/>
      </c>
      <c r="C9" s="1374"/>
      <c r="D9" s="1374"/>
      <c r="E9" s="30" t="s">
        <v>339</v>
      </c>
      <c r="G9" s="31"/>
    </row>
    <row r="10" spans="1:8" ht="20.100000000000001" customHeight="1">
      <c r="A10" s="14" t="s">
        <v>338</v>
      </c>
      <c r="B10" s="1374" t="str">
        <f>'Attach 3(JV)'!B10</f>
        <v/>
      </c>
      <c r="C10" s="1374"/>
      <c r="D10" s="1374"/>
      <c r="E10" s="30" t="s">
        <v>172</v>
      </c>
      <c r="G10" s="31"/>
    </row>
    <row r="11" spans="1:8" ht="20.100000000000001" customHeight="1">
      <c r="B11" s="1374" t="str">
        <f>'Attach 3(JV)'!B11</f>
        <v/>
      </c>
      <c r="C11" s="1374"/>
      <c r="D11" s="1374"/>
      <c r="E11" s="30" t="s">
        <v>340</v>
      </c>
    </row>
    <row r="12" spans="1:8" ht="20.100000000000001" customHeight="1">
      <c r="A12" s="33"/>
      <c r="B12" s="1374" t="str">
        <f>'Attach 3(JV)'!B12</f>
        <v/>
      </c>
      <c r="C12" s="1374"/>
      <c r="D12" s="1374"/>
      <c r="E12" s="12"/>
    </row>
    <row r="13" spans="1:8" ht="13.5" customHeight="1">
      <c r="A13" s="33"/>
      <c r="B13" s="150"/>
      <c r="C13" s="150"/>
      <c r="D13" s="150"/>
    </row>
    <row r="14" spans="1:8" ht="20.100000000000001" customHeight="1">
      <c r="A14" s="30" t="s">
        <v>331</v>
      </c>
    </row>
    <row r="15" spans="1:8" ht="15" customHeight="1">
      <c r="A15" s="33"/>
    </row>
    <row r="16" spans="1:8" ht="99.75" customHeight="1">
      <c r="A16" s="1456"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Conductor Package CD01 for supply of ACSR Zebra conductor for transmission line corresponding to Tower Package TW03 associated with Transmission Network Expansion in Gujarat to increase its ATC from ISTS: Part B &amp; Part C. 
 for the period commencing from the effective date of Contract to us :</v>
      </c>
      <c r="B16" s="1456"/>
      <c r="C16" s="1456"/>
      <c r="D16" s="1456"/>
      <c r="E16" s="1456"/>
      <c r="F16" s="1456"/>
      <c r="G16" s="1456"/>
      <c r="H16" s="1456"/>
    </row>
    <row r="17" spans="1:8" ht="14.25" customHeight="1">
      <c r="A17" s="33"/>
      <c r="B17" s="33"/>
      <c r="C17" s="33"/>
      <c r="D17" s="33"/>
      <c r="E17" s="33"/>
      <c r="F17" s="35"/>
      <c r="G17" s="35"/>
    </row>
    <row r="18" spans="1:8" ht="24.75" customHeight="1">
      <c r="A18" s="1440" t="s">
        <v>334</v>
      </c>
      <c r="B18" s="1448" t="s">
        <v>373</v>
      </c>
      <c r="C18" s="1449"/>
      <c r="D18" s="1450"/>
      <c r="E18" s="1457" t="s">
        <v>974</v>
      </c>
      <c r="F18" s="1458"/>
      <c r="G18" s="1458"/>
      <c r="H18" s="1459"/>
    </row>
    <row r="19" spans="1:8" ht="62.25" customHeight="1">
      <c r="A19" s="1441"/>
      <c r="B19" s="1451"/>
      <c r="C19" s="1452"/>
      <c r="D19" s="1453"/>
      <c r="E19" s="1460"/>
      <c r="F19" s="1461"/>
      <c r="G19" s="1461"/>
      <c r="H19" s="1462"/>
    </row>
    <row r="20" spans="1:8" ht="20.100000000000001" customHeight="1">
      <c r="A20" s="1442">
        <v>1</v>
      </c>
      <c r="B20" s="1445" t="s">
        <v>362</v>
      </c>
      <c r="C20" s="1445"/>
      <c r="D20" s="1445"/>
      <c r="E20" s="1463"/>
      <c r="F20" s="1464"/>
      <c r="G20" s="1464"/>
      <c r="H20" s="1465"/>
    </row>
    <row r="21" spans="1:8" ht="20.100000000000001" customHeight="1">
      <c r="A21" s="1442"/>
      <c r="B21" s="1444" t="s">
        <v>363</v>
      </c>
      <c r="C21" s="1444"/>
      <c r="D21" s="1444"/>
      <c r="E21" s="1466"/>
      <c r="F21" s="1467"/>
      <c r="G21" s="1467"/>
      <c r="H21" s="1468"/>
    </row>
    <row r="22" spans="1:8" ht="20.100000000000001" customHeight="1">
      <c r="A22" s="1442"/>
      <c r="B22" s="1426" t="s">
        <v>364</v>
      </c>
      <c r="C22" s="1426"/>
      <c r="D22" s="1426"/>
      <c r="E22" s="1433"/>
      <c r="F22" s="1434"/>
      <c r="G22" s="1434"/>
      <c r="H22" s="1435"/>
    </row>
    <row r="23" spans="1:8" ht="20.100000000000001" hidden="1" customHeight="1">
      <c r="A23" s="1442">
        <v>2</v>
      </c>
      <c r="B23" s="1445" t="s">
        <v>365</v>
      </c>
      <c r="C23" s="1445"/>
      <c r="D23" s="1445"/>
      <c r="E23" s="1436"/>
      <c r="F23" s="1437"/>
      <c r="G23" s="1437"/>
      <c r="H23" s="1438"/>
    </row>
    <row r="24" spans="1:8" ht="20.100000000000001" hidden="1" customHeight="1">
      <c r="A24" s="1442"/>
      <c r="B24" s="1444" t="s">
        <v>363</v>
      </c>
      <c r="C24" s="1444"/>
      <c r="D24" s="1444"/>
      <c r="E24" s="1430"/>
      <c r="F24" s="1431"/>
      <c r="G24" s="1431"/>
      <c r="H24" s="1432"/>
    </row>
    <row r="25" spans="1:8" ht="20.100000000000001" hidden="1" customHeight="1">
      <c r="A25" s="1442"/>
      <c r="B25" s="1426" t="s">
        <v>364</v>
      </c>
      <c r="C25" s="1426"/>
      <c r="D25" s="1426"/>
      <c r="E25" s="1433"/>
      <c r="F25" s="1434"/>
      <c r="G25" s="1434"/>
      <c r="H25" s="1435"/>
    </row>
    <row r="26" spans="1:8" ht="20.100000000000001" hidden="1" customHeight="1">
      <c r="A26" s="1442">
        <v>3</v>
      </c>
      <c r="B26" s="1445" t="s">
        <v>366</v>
      </c>
      <c r="C26" s="1445"/>
      <c r="D26" s="1445"/>
      <c r="E26" s="1436"/>
      <c r="F26" s="1437"/>
      <c r="G26" s="1437"/>
      <c r="H26" s="1438"/>
    </row>
    <row r="27" spans="1:8" ht="20.100000000000001" hidden="1" customHeight="1">
      <c r="A27" s="1442"/>
      <c r="B27" s="1444" t="s">
        <v>363</v>
      </c>
      <c r="C27" s="1444"/>
      <c r="D27" s="1444"/>
      <c r="E27" s="1430"/>
      <c r="F27" s="1431"/>
      <c r="G27" s="1431"/>
      <c r="H27" s="1432"/>
    </row>
    <row r="28" spans="1:8" ht="20.100000000000001" hidden="1" customHeight="1">
      <c r="A28" s="1442"/>
      <c r="B28" s="1426" t="s">
        <v>364</v>
      </c>
      <c r="C28" s="1426"/>
      <c r="D28" s="1426"/>
      <c r="E28" s="1433"/>
      <c r="F28" s="1434"/>
      <c r="G28" s="1434"/>
      <c r="H28" s="1435"/>
    </row>
    <row r="29" spans="1:8" ht="20.100000000000001" hidden="1" customHeight="1">
      <c r="A29" s="1442">
        <v>4</v>
      </c>
      <c r="B29" s="1445" t="s">
        <v>367</v>
      </c>
      <c r="C29" s="1445"/>
      <c r="D29" s="1445"/>
      <c r="E29" s="1436"/>
      <c r="F29" s="1437"/>
      <c r="G29" s="1437"/>
      <c r="H29" s="1438"/>
    </row>
    <row r="30" spans="1:8" ht="20.100000000000001" hidden="1" customHeight="1">
      <c r="A30" s="1442"/>
      <c r="B30" s="1444" t="s">
        <v>363</v>
      </c>
      <c r="C30" s="1444"/>
      <c r="D30" s="1444"/>
      <c r="E30" s="1430"/>
      <c r="F30" s="1431"/>
      <c r="G30" s="1431"/>
      <c r="H30" s="1432"/>
    </row>
    <row r="31" spans="1:8" ht="20.100000000000001" hidden="1" customHeight="1">
      <c r="A31" s="1442"/>
      <c r="B31" s="1426" t="s">
        <v>364</v>
      </c>
      <c r="C31" s="1426"/>
      <c r="D31" s="1426"/>
      <c r="E31" s="1433"/>
      <c r="F31" s="1434"/>
      <c r="G31" s="1434"/>
      <c r="H31" s="1435"/>
    </row>
    <row r="32" spans="1:8" ht="20.100000000000001" customHeight="1">
      <c r="A32" s="1442">
        <v>2</v>
      </c>
      <c r="B32" s="1445" t="s">
        <v>368</v>
      </c>
      <c r="C32" s="1445"/>
      <c r="D32" s="1445"/>
      <c r="E32" s="1436"/>
      <c r="F32" s="1437"/>
      <c r="G32" s="1437"/>
      <c r="H32" s="1438"/>
    </row>
    <row r="33" spans="1:10" ht="20.100000000000001" customHeight="1">
      <c r="A33" s="1442"/>
      <c r="B33" s="1444" t="s">
        <v>363</v>
      </c>
      <c r="C33" s="1444"/>
      <c r="D33" s="1444"/>
      <c r="E33" s="1430"/>
      <c r="F33" s="1431"/>
      <c r="G33" s="1431"/>
      <c r="H33" s="1432"/>
    </row>
    <row r="34" spans="1:10" ht="20.100000000000001" customHeight="1">
      <c r="A34" s="1442"/>
      <c r="B34" s="1426" t="s">
        <v>364</v>
      </c>
      <c r="C34" s="1426"/>
      <c r="D34" s="1426"/>
      <c r="E34" s="1433"/>
      <c r="F34" s="1434"/>
      <c r="G34" s="1434"/>
      <c r="H34" s="1435"/>
    </row>
    <row r="35" spans="1:10" ht="20.100000000000001" hidden="1" customHeight="1">
      <c r="A35" s="45">
        <v>6</v>
      </c>
      <c r="B35" s="1443" t="s">
        <v>369</v>
      </c>
      <c r="C35" s="1443"/>
      <c r="D35" s="1443"/>
      <c r="E35" s="1427"/>
      <c r="F35" s="1428"/>
      <c r="G35" s="1428"/>
      <c r="H35" s="1429"/>
    </row>
    <row r="36" spans="1:10" ht="20.100000000000001" hidden="1" customHeight="1">
      <c r="A36" s="1442">
        <v>7</v>
      </c>
      <c r="B36" s="1445" t="s">
        <v>370</v>
      </c>
      <c r="C36" s="1445"/>
      <c r="D36" s="1445"/>
      <c r="E36" s="1436"/>
      <c r="F36" s="1437"/>
      <c r="G36" s="1437"/>
      <c r="H36" s="1438"/>
    </row>
    <row r="37" spans="1:10" ht="20.100000000000001" hidden="1" customHeight="1">
      <c r="A37" s="1442"/>
      <c r="B37" s="1444" t="s">
        <v>363</v>
      </c>
      <c r="C37" s="1444"/>
      <c r="D37" s="1444"/>
      <c r="E37" s="1430"/>
      <c r="F37" s="1431"/>
      <c r="G37" s="1431"/>
      <c r="H37" s="1432"/>
    </row>
    <row r="38" spans="1:10" ht="20.100000000000001" hidden="1" customHeight="1">
      <c r="A38" s="1442"/>
      <c r="B38" s="1426" t="s">
        <v>364</v>
      </c>
      <c r="C38" s="1426"/>
      <c r="D38" s="1426"/>
      <c r="E38" s="1433"/>
      <c r="F38" s="1434"/>
      <c r="G38" s="1434"/>
      <c r="H38" s="1435"/>
    </row>
    <row r="39" spans="1:10" ht="20.100000000000001" hidden="1" customHeight="1">
      <c r="A39" s="1442">
        <v>8</v>
      </c>
      <c r="B39" s="1445" t="s">
        <v>371</v>
      </c>
      <c r="C39" s="1445"/>
      <c r="D39" s="1445"/>
      <c r="E39" s="1436"/>
      <c r="F39" s="1437"/>
      <c r="G39" s="1437"/>
      <c r="H39" s="1438"/>
    </row>
    <row r="40" spans="1:10" ht="20.100000000000001" hidden="1" customHeight="1">
      <c r="A40" s="1442"/>
      <c r="B40" s="1444" t="s">
        <v>363</v>
      </c>
      <c r="C40" s="1444"/>
      <c r="D40" s="1444"/>
      <c r="E40" s="1421"/>
      <c r="F40" s="1422"/>
      <c r="G40" s="1422"/>
      <c r="H40" s="1423"/>
    </row>
    <row r="41" spans="1:10" ht="20.100000000000001" hidden="1" customHeight="1">
      <c r="A41" s="1442"/>
      <c r="B41" s="1426" t="s">
        <v>364</v>
      </c>
      <c r="C41" s="1426"/>
      <c r="D41" s="1426"/>
      <c r="E41" s="1433"/>
      <c r="F41" s="1434"/>
      <c r="G41" s="1434"/>
      <c r="H41" s="1435"/>
    </row>
    <row r="42" spans="1:10" ht="20.100000000000001" hidden="1" customHeight="1">
      <c r="A42" s="1442">
        <v>9</v>
      </c>
      <c r="B42" s="1445" t="s">
        <v>372</v>
      </c>
      <c r="C42" s="1445"/>
      <c r="D42" s="1445"/>
      <c r="E42" s="1436"/>
      <c r="F42" s="1437"/>
      <c r="G42" s="1437"/>
      <c r="H42" s="1438"/>
    </row>
    <row r="43" spans="1:10" ht="20.100000000000001" hidden="1" customHeight="1">
      <c r="A43" s="1442"/>
      <c r="B43" s="1444" t="s">
        <v>363</v>
      </c>
      <c r="C43" s="1444"/>
      <c r="D43" s="1444"/>
      <c r="E43" s="1421"/>
      <c r="F43" s="1422"/>
      <c r="G43" s="1422"/>
      <c r="H43" s="1423"/>
    </row>
    <row r="44" spans="1:10" ht="21.75" hidden="1" customHeight="1">
      <c r="A44" s="1442"/>
      <c r="B44" s="1426" t="s">
        <v>364</v>
      </c>
      <c r="C44" s="1426"/>
      <c r="D44" s="1426"/>
      <c r="E44" s="1424"/>
      <c r="F44" s="1425"/>
      <c r="G44" s="1425"/>
      <c r="H44" s="1425"/>
      <c r="I44" s="744"/>
      <c r="J44" s="745"/>
    </row>
    <row r="45" spans="1:10" ht="15" customHeight="1">
      <c r="A45" s="29"/>
      <c r="F45" s="710"/>
      <c r="G45" s="711"/>
      <c r="H45" s="712"/>
    </row>
    <row r="46" spans="1:10" ht="18" customHeight="1">
      <c r="A46" s="1446"/>
      <c r="B46" s="1447"/>
      <c r="C46" s="1447"/>
      <c r="D46" s="1447"/>
      <c r="E46" s="1447"/>
      <c r="F46" s="713"/>
      <c r="G46" s="713"/>
      <c r="H46" s="712"/>
    </row>
    <row r="47" spans="1:10" ht="18" customHeight="1">
      <c r="A47" s="547" t="str">
        <f>IF(E21&gt;5,"You are exceeding the completion schedule of 5 months as specified in the bidding documents.", IF(E22&gt;5,"You are exceeding the completion schedule of 5 months as specified in the bidding documents.",IF(E32&gt;5,"You are exceeding the completion schedule of 5 months as specified in the bidding documents.",IF(E33&gt;5,"You are exceeding the completion schedule of 5 months as specified in the bidding documents.",""))))</f>
        <v/>
      </c>
      <c r="B47" s="981"/>
      <c r="C47" s="981"/>
      <c r="D47" s="981"/>
      <c r="E47" s="981"/>
      <c r="F47" s="61"/>
      <c r="G47" s="61"/>
      <c r="H47" s="155"/>
    </row>
    <row r="48" spans="1:10" ht="18" customHeight="1">
      <c r="A48" s="547"/>
      <c r="B48" s="547"/>
      <c r="C48" s="547"/>
      <c r="D48" s="547"/>
      <c r="E48" s="547"/>
    </row>
    <row r="49" spans="1:7" ht="29.25" customHeight="1">
      <c r="A49" s="37" t="s">
        <v>6</v>
      </c>
      <c r="B49" s="73">
        <f>'Attach 3(JV)'!B24</f>
        <v>0</v>
      </c>
      <c r="D49" s="38"/>
      <c r="E49" s="552"/>
      <c r="F49" s="38" t="s">
        <v>4</v>
      </c>
      <c r="G49" s="40">
        <f>'Attach 3(JV)'!E24</f>
        <v>0</v>
      </c>
    </row>
    <row r="50" spans="1:7" ht="22.5" customHeight="1">
      <c r="A50" s="37" t="s">
        <v>7</v>
      </c>
      <c r="B50" s="300">
        <f>'Attach 3(JV)'!B25</f>
        <v>0</v>
      </c>
      <c r="D50" s="38"/>
      <c r="E50" s="552"/>
      <c r="F50" s="38" t="s">
        <v>5</v>
      </c>
      <c r="G50" s="40">
        <f>'Attach 3(JV)'!E25</f>
        <v>0</v>
      </c>
    </row>
    <row r="51" spans="1:7" ht="8.25" customHeight="1">
      <c r="D51" s="38"/>
      <c r="E51" s="41"/>
    </row>
    <row r="52" spans="1:7" ht="12" customHeight="1">
      <c r="A52" s="39"/>
    </row>
    <row r="53" spans="1:7" ht="61.5" customHeight="1">
      <c r="A53" s="47" t="s">
        <v>376</v>
      </c>
      <c r="B53" s="1439" t="s">
        <v>375</v>
      </c>
      <c r="C53" s="1439"/>
      <c r="D53" s="1439"/>
      <c r="E53" s="548"/>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CFB5" sheet="1" formatColumns="0" formatRows="0" selectLockedCells="1"/>
  <customSheetViews>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3"/>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6"/>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7"/>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2"/>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7"/>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2"/>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7"/>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29"/>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formula1>15</formula1>
    </dataValidation>
    <dataValidation type="whole" operator="lessThanOrEqual" allowBlank="1" showInputMessage="1" showErrorMessage="1" error="The completion period shall not exceed 15 months" prompt="The completion period shall not exceed 15 months" sqref="I44:J44">
      <formula1>15</formula1>
    </dataValidation>
    <dataValidation type="decimal" allowBlank="1" showInputMessage="1" showErrorMessage="1" error="Enter period in numeric figure only !" sqref="F26:G26 F35:G39 E41:G43 F23:G23 F29:G33 E21:E33 E35:E39">
      <formula1>0</formula1>
      <formula2>100</formula2>
    </dataValidation>
    <dataValidation type="whole" operator="lessThanOrEqual" allowBlank="1" showInputMessage="1" showErrorMessage="1" prompt="Completion period should not exceed 14 months" sqref="E44:H44">
      <formula1>14</formula1>
    </dataValidation>
    <dataValidation operator="lessThanOrEqual" allowBlank="1" showInputMessage="1" showErrorMessage="1" error="Enter period in numeric figure only !" sqref="E34:H34"/>
  </dataValidations>
  <pageMargins left="0.45" right="0.38" top="0.57999999999999996" bottom="0.6" header="0.34" footer="0.35"/>
  <pageSetup scale="80" fitToHeight="0" orientation="portrait" r:id="rId34"/>
  <headerFooter alignWithMargins="0">
    <oddFooter>&amp;R&amp;"Book Antiqua,Bold"&amp;8 Page &amp;P of &amp;N</oddFooter>
  </headerFooter>
  <drawing r:id="rId3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6" customFormat="1" ht="22.5" customHeight="1">
      <c r="A1" s="1372" t="str">
        <f>'Attach 3(JV)'!A1</f>
        <v>Specification No. :CC/NT/COND/DOM/A06/22/00592</v>
      </c>
      <c r="B1" s="1372"/>
      <c r="C1" s="1372"/>
      <c r="D1" s="1372"/>
      <c r="E1" s="714"/>
      <c r="F1" s="709" t="str">
        <f>"Attachment-10 " &amp; 'Attach 3(JV)'!AT1</f>
        <v xml:space="preserve">Attachment-10 </v>
      </c>
      <c r="G1" s="715"/>
      <c r="H1" s="715"/>
    </row>
    <row r="3" spans="1:10" ht="54.75"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1455"/>
      <c r="G3" s="9"/>
      <c r="H3" s="3"/>
    </row>
    <row r="4" spans="1:10" ht="20.100000000000001" customHeight="1">
      <c r="A4" s="5"/>
      <c r="H4" s="10"/>
      <c r="I4" s="11"/>
    </row>
    <row r="5" spans="1:10" ht="20.100000000000001" customHeight="1">
      <c r="A5" s="1471" t="s">
        <v>374</v>
      </c>
      <c r="B5" s="1471"/>
      <c r="C5" s="1471"/>
      <c r="D5" s="1471"/>
      <c r="E5" s="1471"/>
      <c r="F5" s="1471"/>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9" t="str">
        <f>'Attach 3(JV)'!A8</f>
        <v/>
      </c>
      <c r="B8" s="1469"/>
      <c r="C8" s="1469"/>
      <c r="D8" s="1469"/>
      <c r="E8" s="12" t="str">
        <f>'Attach 3(JV)'!E8</f>
        <v>Contract Services</v>
      </c>
      <c r="H8" s="10"/>
      <c r="I8" s="13"/>
    </row>
    <row r="9" spans="1:10" ht="20.100000000000001" customHeight="1">
      <c r="A9" s="14" t="s">
        <v>336</v>
      </c>
      <c r="B9" s="1374" t="str">
        <f>'Attach 3(JV)'!B9</f>
        <v/>
      </c>
      <c r="C9" s="1374"/>
      <c r="D9" s="1374"/>
      <c r="E9" s="12" t="str">
        <f>'Attach 3(JV)'!E9</f>
        <v>Power Grid Corporation of India Ltd.,</v>
      </c>
      <c r="H9" s="10"/>
      <c r="I9" s="13"/>
    </row>
    <row r="10" spans="1:10" ht="20.100000000000001" customHeight="1">
      <c r="A10" s="14" t="s">
        <v>338</v>
      </c>
      <c r="B10" s="1374" t="str">
        <f>'Attach 3(JV)'!B10</f>
        <v/>
      </c>
      <c r="C10" s="1374"/>
      <c r="D10" s="1374"/>
      <c r="E10" s="12" t="str">
        <f>'Attach 3(JV)'!E10</f>
        <v>"Saudamini", Plot No. 2, Sector 29</v>
      </c>
      <c r="H10" s="10"/>
      <c r="I10" s="394"/>
    </row>
    <row r="11" spans="1:10" ht="20.100000000000001" customHeight="1">
      <c r="B11" s="1374" t="str">
        <f>'Attach 3(JV)'!B11</f>
        <v/>
      </c>
      <c r="C11" s="1374"/>
      <c r="D11" s="1374"/>
      <c r="E11" s="12" t="str">
        <f>'Attach 3(JV)'!E11</f>
        <v>Gurgaon (Haryana) - 122001</v>
      </c>
    </row>
    <row r="12" spans="1:10" ht="20.100000000000001" customHeight="1">
      <c r="A12" s="6"/>
      <c r="B12" s="1374" t="str">
        <f>'Attach 3(JV)'!B12</f>
        <v/>
      </c>
      <c r="C12" s="1374"/>
      <c r="D12" s="1374"/>
      <c r="E12" s="12"/>
    </row>
    <row r="13" spans="1:10" ht="20.100000000000001" customHeight="1">
      <c r="A13" s="6"/>
    </row>
    <row r="14" spans="1:10" ht="37.5" customHeight="1">
      <c r="A14" s="1470" t="s">
        <v>983</v>
      </c>
      <c r="B14" s="1470"/>
      <c r="C14" s="1470"/>
      <c r="D14" s="1470"/>
      <c r="E14" s="1470"/>
      <c r="F14" s="1470"/>
      <c r="G14" s="2"/>
      <c r="H14" s="2"/>
      <c r="J14" s="726"/>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4"/>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7"/>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29"/>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0"/>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4"/>
  <headerFooter alignWithMargins="0">
    <oddFooter>&amp;R&amp;"Book Antiqua,Bold"&amp;8 Page &amp;P of &amp;N</oddFooter>
  </headerFooter>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pageSetUpPr fitToPage="1"/>
  </sheetPr>
  <dimension ref="A1:Z86"/>
  <sheetViews>
    <sheetView showGridLines="0" view="pageBreakPreview" zoomScale="70" zoomScaleSheetLayoutView="70" workbookViewId="0">
      <selection activeCell="E18" sqref="E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42.75" customHeight="1">
      <c r="A1" s="1372" t="str">
        <f>'Attach 3(JV)'!A1</f>
        <v>Specification No. :CC/NT/COND/DOM/A06/22/00592</v>
      </c>
      <c r="B1" s="1372"/>
      <c r="C1" s="1372"/>
      <c r="D1" s="1476" t="str">
        <f>"Attachment-11 " &amp; 'Attach 3(JV)'!AT1</f>
        <v xml:space="preserve">Attachment-11 </v>
      </c>
      <c r="E1" s="1476"/>
      <c r="F1" s="101"/>
      <c r="G1" s="101"/>
      <c r="H1" s="101"/>
    </row>
    <row r="2" spans="1:26" ht="13.5" customHeight="1">
      <c r="Z2" s="169">
        <f>'Attach 3(JV)'!Z2</f>
        <v>0</v>
      </c>
    </row>
    <row r="3" spans="1:26" ht="57.75" customHeight="1">
      <c r="A3" s="1454" t="str">
        <f>'Attach 3(QR)'!A3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27"/>
      <c r="G3" s="28"/>
      <c r="H3" s="27"/>
    </row>
    <row r="4" spans="1:26" ht="19.5" customHeight="1">
      <c r="A4" s="29"/>
      <c r="H4" s="31"/>
      <c r="I4" s="11"/>
    </row>
    <row r="5" spans="1:26" ht="21.75" customHeight="1">
      <c r="A5" s="1038" t="s">
        <v>377</v>
      </c>
      <c r="B5" s="1038"/>
      <c r="C5" s="1038"/>
      <c r="D5" s="1038"/>
      <c r="E5" s="1038"/>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4" t="str">
        <f>'Attach 3(JV)'!A8</f>
        <v/>
      </c>
      <c r="B8" s="1044"/>
      <c r="C8" s="1044"/>
      <c r="D8" s="12" t="str">
        <f>'Attach 3(JV)'!E8</f>
        <v>Contract Services</v>
      </c>
      <c r="H8" s="31"/>
      <c r="I8" s="13"/>
    </row>
    <row r="9" spans="1:26" ht="19.5" customHeight="1">
      <c r="A9" s="14" t="s">
        <v>336</v>
      </c>
      <c r="B9" s="1374" t="str">
        <f>'Attach 3(JV)'!B9</f>
        <v/>
      </c>
      <c r="C9" s="1374"/>
      <c r="D9" s="12" t="str">
        <f>'Attach 3(JV)'!E9</f>
        <v>Power Grid Corporation of India Ltd.,</v>
      </c>
      <c r="H9" s="31"/>
      <c r="I9" s="13"/>
    </row>
    <row r="10" spans="1:26" ht="19.5" customHeight="1">
      <c r="A10" s="14" t="s">
        <v>338</v>
      </c>
      <c r="B10" s="1374" t="str">
        <f>'Attach 3(JV)'!B10</f>
        <v/>
      </c>
      <c r="C10" s="1374"/>
      <c r="D10" s="12" t="str">
        <f>'Attach 3(JV)'!E10</f>
        <v>"Saudamini", Plot No. 2, Sector 29</v>
      </c>
      <c r="H10" s="31"/>
      <c r="I10" s="13"/>
    </row>
    <row r="11" spans="1:26" ht="19.5" customHeight="1">
      <c r="B11" s="1374" t="str">
        <f>'Attach 3(JV)'!B11</f>
        <v/>
      </c>
      <c r="C11" s="1374"/>
      <c r="D11" s="12" t="str">
        <f>'Attach 3(JV)'!E11</f>
        <v>Gurgaon (Haryana) - 122001</v>
      </c>
    </row>
    <row r="12" spans="1:26" ht="19.5" customHeight="1">
      <c r="A12" s="33"/>
      <c r="B12" s="1374" t="str">
        <f>'Attach 3(JV)'!B12</f>
        <v/>
      </c>
      <c r="C12" s="1374"/>
      <c r="D12" s="12"/>
    </row>
    <row r="13" spans="1:26" ht="19.5" customHeight="1">
      <c r="A13" s="30" t="s">
        <v>331</v>
      </c>
      <c r="D13" s="43"/>
    </row>
    <row r="14" spans="1:26" ht="9.9499999999999993" customHeight="1">
      <c r="A14" s="33"/>
    </row>
    <row r="15" spans="1:26" ht="184.5" customHeight="1">
      <c r="A15" s="1472" t="s">
        <v>500</v>
      </c>
      <c r="B15" s="1273"/>
      <c r="C15" s="1273"/>
      <c r="D15" s="1273"/>
      <c r="E15" s="1273"/>
      <c r="F15" s="35"/>
      <c r="G15" s="35"/>
      <c r="H15" s="35"/>
    </row>
    <row r="16" spans="1:26" ht="19.5" customHeight="1">
      <c r="A16" s="33"/>
      <c r="B16" s="33"/>
      <c r="C16" s="33"/>
      <c r="D16" s="33"/>
      <c r="E16" s="33"/>
      <c r="F16" s="35"/>
      <c r="G16" s="35"/>
      <c r="H16" s="35"/>
    </row>
    <row r="17" spans="1:8" s="25" customFormat="1" ht="72" customHeight="1">
      <c r="A17" s="48" t="s">
        <v>334</v>
      </c>
      <c r="B17" s="1417" t="s">
        <v>107</v>
      </c>
      <c r="C17" s="1417"/>
      <c r="D17" s="48" t="s">
        <v>108</v>
      </c>
      <c r="E17" s="48" t="s">
        <v>501</v>
      </c>
      <c r="G17" s="35"/>
      <c r="H17" s="35"/>
    </row>
    <row r="18" spans="1:8" ht="26.1" customHeight="1">
      <c r="A18" s="109">
        <v>1</v>
      </c>
      <c r="B18" s="1477"/>
      <c r="C18" s="1477"/>
      <c r="D18" s="310"/>
      <c r="E18" s="310"/>
      <c r="F18" s="35"/>
      <c r="G18" s="35"/>
      <c r="H18" s="35"/>
    </row>
    <row r="19" spans="1:8" ht="26.1" customHeight="1">
      <c r="A19" s="109">
        <v>2</v>
      </c>
      <c r="B19" s="1477"/>
      <c r="C19" s="1477"/>
      <c r="D19" s="310"/>
      <c r="E19" s="310"/>
      <c r="F19" s="35"/>
      <c r="G19" s="35"/>
      <c r="H19" s="35"/>
    </row>
    <row r="20" spans="1:8" ht="26.1" customHeight="1">
      <c r="A20" s="109">
        <v>3</v>
      </c>
      <c r="B20" s="1477"/>
      <c r="C20" s="1477"/>
      <c r="D20" s="310"/>
      <c r="E20" s="310"/>
      <c r="F20" s="35"/>
      <c r="G20" s="35"/>
      <c r="H20" s="35"/>
    </row>
    <row r="21" spans="1:8" ht="26.1" customHeight="1">
      <c r="A21" s="109">
        <v>4</v>
      </c>
      <c r="B21" s="1477"/>
      <c r="C21" s="1477"/>
      <c r="D21" s="310"/>
      <c r="E21" s="310"/>
      <c r="F21" s="35"/>
      <c r="G21" s="35"/>
      <c r="H21" s="35"/>
    </row>
    <row r="22" spans="1:8" ht="26.1" customHeight="1">
      <c r="A22" s="109">
        <v>5</v>
      </c>
      <c r="B22" s="1477"/>
      <c r="C22" s="1477"/>
      <c r="D22" s="310"/>
      <c r="E22" s="310"/>
      <c r="F22" s="35"/>
      <c r="G22" s="35"/>
      <c r="H22" s="35"/>
    </row>
    <row r="23" spans="1:8" ht="26.1" customHeight="1">
      <c r="A23" s="109">
        <v>6</v>
      </c>
      <c r="B23" s="1477"/>
      <c r="C23" s="1477"/>
      <c r="D23" s="310"/>
      <c r="E23" s="310"/>
      <c r="F23" s="35"/>
      <c r="G23" s="35"/>
      <c r="H23" s="35"/>
    </row>
    <row r="24" spans="1:8" ht="26.1" customHeight="1">
      <c r="A24" s="33"/>
      <c r="B24" s="33"/>
      <c r="C24" s="33"/>
      <c r="D24" s="33"/>
      <c r="E24" s="33"/>
      <c r="F24" s="35"/>
      <c r="G24" s="35"/>
      <c r="H24" s="35"/>
    </row>
    <row r="25" spans="1:8" ht="84.75" customHeight="1">
      <c r="A25" s="1472" t="s">
        <v>502</v>
      </c>
      <c r="B25" s="1273"/>
      <c r="C25" s="1273"/>
      <c r="D25" s="1273"/>
      <c r="E25" s="1273"/>
    </row>
    <row r="26" spans="1:8" ht="149.25" customHeight="1">
      <c r="A26" s="1472" t="s">
        <v>503</v>
      </c>
      <c r="B26" s="1273"/>
      <c r="C26" s="1273"/>
      <c r="D26" s="1273"/>
      <c r="E26" s="1273"/>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3" t="s">
        <v>504</v>
      </c>
      <c r="B29" s="1473"/>
      <c r="C29" s="1473"/>
      <c r="D29" s="1473"/>
      <c r="E29" s="1473"/>
    </row>
    <row r="30" spans="1:8" ht="20.100000000000001" customHeight="1">
      <c r="A30" s="22" t="str">
        <f>A1</f>
        <v>Specification No. :CC/NT/COND/DOM/A06/22/00592</v>
      </c>
      <c r="B30" s="23"/>
      <c r="C30" s="23"/>
      <c r="D30" s="23"/>
      <c r="E30" s="24" t="str">
        <f>D1</f>
        <v xml:space="preserve">Attachment-11 </v>
      </c>
    </row>
    <row r="31" spans="1:8" ht="19.5" customHeight="1"/>
    <row r="32" spans="1:8" ht="48" customHeight="1">
      <c r="A32" s="1475" t="str">
        <f>A3</f>
        <v xml:space="preserve">Conductor Package CD01 for supply of ACSR Zebra conductor for transmission line corresponding to Tower Package TW03 associated with Transmission Network Expansion in Gujarat to increase its ATC from ISTS: Part B &amp; Part C. 
</v>
      </c>
      <c r="B32" s="1475"/>
      <c r="C32" s="1475"/>
      <c r="D32" s="1475"/>
      <c r="E32" s="1475"/>
    </row>
    <row r="33" spans="1:5" ht="19.5" customHeight="1">
      <c r="A33" s="29"/>
    </row>
    <row r="34" spans="1:5" ht="19.5" customHeight="1">
      <c r="A34" s="1419" t="s">
        <v>377</v>
      </c>
      <c r="B34" s="1419"/>
      <c r="C34" s="1419"/>
      <c r="D34" s="1419"/>
      <c r="E34" s="1419"/>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336</v>
      </c>
      <c r="B38" s="1374" t="str">
        <f>'Attach 3(JV)'!B17:D17</f>
        <v>Ram Lal</v>
      </c>
      <c r="C38" s="1374"/>
      <c r="D38" s="12" t="str">
        <f>D9</f>
        <v>Power Grid Corporation of India Ltd.,</v>
      </c>
    </row>
    <row r="39" spans="1:5" ht="19.5" customHeight="1">
      <c r="A39" s="14" t="s">
        <v>338</v>
      </c>
      <c r="B39" s="1374" t="str">
        <f>'Attach 3(JV)'!B18:D18</f>
        <v>G5</v>
      </c>
      <c r="C39" s="1374"/>
      <c r="D39" s="12" t="str">
        <f>D10</f>
        <v>"Saudamini", Plot No. 2, Sector 29</v>
      </c>
    </row>
    <row r="40" spans="1:5" ht="19.5" customHeight="1">
      <c r="B40" s="1374" t="str">
        <f>'Attach 3(JV)'!B19:D19</f>
        <v>Gurgaon</v>
      </c>
      <c r="C40" s="1374"/>
      <c r="D40" s="12" t="str">
        <f>D11</f>
        <v>Gurgaon (Haryana) - 122001</v>
      </c>
    </row>
    <row r="41" spans="1:5" ht="19.5" customHeight="1">
      <c r="A41" s="33"/>
      <c r="B41" s="1374" t="str">
        <f>'Attach 3(JV)'!B20:D20</f>
        <v/>
      </c>
      <c r="C41" s="1374"/>
      <c r="D41" s="12"/>
    </row>
    <row r="42" spans="1:5" ht="19.5" customHeight="1">
      <c r="A42" s="30" t="s">
        <v>331</v>
      </c>
      <c r="D42" s="43"/>
    </row>
    <row r="43" spans="1:5" ht="19.5" customHeight="1">
      <c r="A43" s="33"/>
    </row>
    <row r="44" spans="1:5" ht="33.75" customHeight="1">
      <c r="A44" s="1273" t="s">
        <v>378</v>
      </c>
      <c r="B44" s="1273"/>
      <c r="C44" s="1273"/>
      <c r="D44" s="1273"/>
      <c r="E44" s="1273"/>
    </row>
    <row r="45" spans="1:5" ht="19.5" customHeight="1">
      <c r="A45" s="33"/>
      <c r="B45" s="33"/>
      <c r="C45" s="33"/>
      <c r="D45" s="33"/>
      <c r="E45" s="33"/>
    </row>
    <row r="46" spans="1:5" ht="72" customHeight="1">
      <c r="A46" s="48" t="s">
        <v>334</v>
      </c>
      <c r="B46" s="1417" t="s">
        <v>107</v>
      </c>
      <c r="C46" s="1417"/>
      <c r="D46" s="48" t="s">
        <v>108</v>
      </c>
      <c r="E46" s="48" t="s">
        <v>109</v>
      </c>
    </row>
    <row r="47" spans="1:5" ht="25.5" customHeight="1">
      <c r="A47" s="109">
        <v>1</v>
      </c>
      <c r="B47" s="1474"/>
      <c r="C47" s="1474"/>
      <c r="D47" s="314"/>
      <c r="E47" s="314"/>
    </row>
    <row r="48" spans="1:5" ht="25.5" customHeight="1">
      <c r="A48" s="109">
        <v>2</v>
      </c>
      <c r="B48" s="1474"/>
      <c r="C48" s="1474"/>
      <c r="D48" s="314"/>
      <c r="E48" s="314"/>
    </row>
    <row r="49" spans="1:5" ht="25.5" customHeight="1">
      <c r="A49" s="109">
        <v>3</v>
      </c>
      <c r="B49" s="1474"/>
      <c r="C49" s="1474"/>
      <c r="D49" s="314"/>
      <c r="E49" s="314"/>
    </row>
    <row r="50" spans="1:5" ht="25.5" customHeight="1">
      <c r="A50" s="109">
        <v>4</v>
      </c>
      <c r="B50" s="1474"/>
      <c r="C50" s="1474"/>
      <c r="D50" s="314"/>
      <c r="E50" s="314"/>
    </row>
    <row r="51" spans="1:5" ht="25.5" customHeight="1">
      <c r="A51" s="109">
        <v>5</v>
      </c>
      <c r="B51" s="1474"/>
      <c r="C51" s="1474"/>
      <c r="D51" s="314"/>
      <c r="E51" s="314"/>
    </row>
    <row r="52" spans="1:5" ht="25.5" customHeight="1">
      <c r="A52" s="109">
        <v>6</v>
      </c>
      <c r="B52" s="1474"/>
      <c r="C52" s="1474"/>
      <c r="D52" s="314"/>
      <c r="E52" s="314"/>
    </row>
    <row r="53" spans="1:5" ht="27.95" customHeight="1">
      <c r="A53" s="33"/>
      <c r="B53" s="33"/>
      <c r="C53" s="33"/>
      <c r="D53" s="33"/>
      <c r="E53" s="33"/>
    </row>
    <row r="54" spans="1:5" ht="27.95" customHeight="1">
      <c r="A54" s="219"/>
      <c r="B54" s="219"/>
      <c r="C54" s="219"/>
      <c r="D54" s="219"/>
      <c r="E54" s="219"/>
    </row>
    <row r="55" spans="1:5" ht="27.95" customHeight="1">
      <c r="A55" s="219" t="s">
        <v>6</v>
      </c>
      <c r="B55" s="73">
        <f>B27</f>
        <v>0</v>
      </c>
      <c r="C55" s="219" t="s">
        <v>4</v>
      </c>
      <c r="D55" s="219">
        <f>E27</f>
        <v>0</v>
      </c>
      <c r="E55" s="219"/>
    </row>
    <row r="56" spans="1:5" ht="27.95" customHeight="1">
      <c r="A56" s="219" t="s">
        <v>7</v>
      </c>
      <c r="B56" s="219">
        <f>B28</f>
        <v>0</v>
      </c>
      <c r="C56" s="219" t="s">
        <v>5</v>
      </c>
      <c r="D56" s="219">
        <f>E28</f>
        <v>0</v>
      </c>
      <c r="E56" s="219"/>
    </row>
    <row r="57" spans="1:5" ht="27.95" customHeight="1">
      <c r="A57" s="219"/>
      <c r="B57" s="219"/>
      <c r="C57" s="219"/>
      <c r="D57" s="219"/>
      <c r="E57" s="219"/>
    </row>
    <row r="58" spans="1:5" ht="19.5" customHeight="1">
      <c r="A58" s="22" t="str">
        <f>A30</f>
        <v>Specification No. :CC/NT/COND/DOM/A06/22/00592</v>
      </c>
      <c r="B58" s="23"/>
      <c r="C58" s="23"/>
      <c r="D58" s="23"/>
      <c r="E58" s="24" t="str">
        <f>E30</f>
        <v xml:space="preserve">Attachment-11 </v>
      </c>
    </row>
    <row r="59" spans="1:5" ht="19.5" customHeight="1"/>
    <row r="60" spans="1:5" ht="48" customHeight="1">
      <c r="A60" s="1475" t="str">
        <f>A32</f>
        <v xml:space="preserve">Conductor Package CD01 for supply of ACSR Zebra conductor for transmission line corresponding to Tower Package TW03 associated with Transmission Network Expansion in Gujarat to increase its ATC from ISTS: Part B &amp; Part C. 
</v>
      </c>
      <c r="B60" s="1475"/>
      <c r="C60" s="1475"/>
      <c r="D60" s="1475"/>
      <c r="E60" s="1475"/>
    </row>
    <row r="61" spans="1:5" ht="19.5" customHeight="1">
      <c r="A61" s="29"/>
    </row>
    <row r="62" spans="1:5" ht="19.5" customHeight="1">
      <c r="A62" s="1419" t="s">
        <v>377</v>
      </c>
      <c r="B62" s="1419"/>
      <c r="C62" s="1419"/>
      <c r="D62" s="1419"/>
      <c r="E62" s="1419"/>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336</v>
      </c>
      <c r="B66" s="1374" t="str">
        <f>'Attach 3(JV)'!E17</f>
        <v/>
      </c>
      <c r="C66" s="1374"/>
      <c r="D66" s="12" t="str">
        <f>D9</f>
        <v>Power Grid Corporation of India Ltd.,</v>
      </c>
    </row>
    <row r="67" spans="1:5" ht="19.5" customHeight="1">
      <c r="A67" s="14" t="s">
        <v>338</v>
      </c>
      <c r="B67" s="1374" t="str">
        <f>'Attach 3(JV)'!E18</f>
        <v/>
      </c>
      <c r="C67" s="1374"/>
      <c r="D67" s="12" t="str">
        <f>D10</f>
        <v>"Saudamini", Plot No. 2, Sector 29</v>
      </c>
    </row>
    <row r="68" spans="1:5" ht="19.5" customHeight="1">
      <c r="B68" s="1374" t="str">
        <f>'Attach 3(JV)'!E19</f>
        <v/>
      </c>
      <c r="C68" s="1374"/>
      <c r="D68" s="12" t="str">
        <f>D11</f>
        <v>Gurgaon (Haryana) - 122001</v>
      </c>
    </row>
    <row r="69" spans="1:5" ht="19.5" customHeight="1">
      <c r="A69" s="33"/>
      <c r="B69" s="1374" t="str">
        <f>'Attach 3(JV)'!E20</f>
        <v/>
      </c>
      <c r="C69" s="1374"/>
      <c r="D69" s="12"/>
    </row>
    <row r="70" spans="1:5" ht="19.5" customHeight="1">
      <c r="A70" s="30" t="s">
        <v>331</v>
      </c>
      <c r="D70" s="43"/>
    </row>
    <row r="71" spans="1:5" ht="19.5" customHeight="1">
      <c r="A71" s="33"/>
    </row>
    <row r="72" spans="1:5" ht="33.75" customHeight="1">
      <c r="A72" s="1273" t="s">
        <v>378</v>
      </c>
      <c r="B72" s="1273"/>
      <c r="C72" s="1273"/>
      <c r="D72" s="1273"/>
      <c r="E72" s="1273"/>
    </row>
    <row r="73" spans="1:5" ht="19.5" customHeight="1">
      <c r="A73" s="33"/>
      <c r="B73" s="33"/>
      <c r="C73" s="33"/>
      <c r="D73" s="33"/>
      <c r="E73" s="33"/>
    </row>
    <row r="74" spans="1:5" ht="72" customHeight="1">
      <c r="A74" s="48" t="s">
        <v>334</v>
      </c>
      <c r="B74" s="1417" t="s">
        <v>107</v>
      </c>
      <c r="C74" s="1417"/>
      <c r="D74" s="48" t="s">
        <v>108</v>
      </c>
      <c r="E74" s="48" t="s">
        <v>109</v>
      </c>
    </row>
    <row r="75" spans="1:5" ht="25.5" customHeight="1">
      <c r="A75" s="109">
        <v>1</v>
      </c>
      <c r="B75" s="1474"/>
      <c r="C75" s="1474"/>
      <c r="D75" s="314"/>
      <c r="E75" s="314"/>
    </row>
    <row r="76" spans="1:5" ht="25.5" customHeight="1">
      <c r="A76" s="109">
        <v>2</v>
      </c>
      <c r="B76" s="1474"/>
      <c r="C76" s="1474"/>
      <c r="D76" s="314"/>
      <c r="E76" s="314"/>
    </row>
    <row r="77" spans="1:5" ht="25.5" customHeight="1">
      <c r="A77" s="109">
        <v>3</v>
      </c>
      <c r="B77" s="1474"/>
      <c r="C77" s="1474"/>
      <c r="D77" s="314"/>
      <c r="E77" s="314"/>
    </row>
    <row r="78" spans="1:5" ht="25.5" customHeight="1">
      <c r="A78" s="109">
        <v>4</v>
      </c>
      <c r="B78" s="1474"/>
      <c r="C78" s="1474"/>
      <c r="D78" s="314"/>
      <c r="E78" s="314"/>
    </row>
    <row r="79" spans="1:5" ht="25.5" customHeight="1">
      <c r="A79" s="109">
        <v>5</v>
      </c>
      <c r="B79" s="1474"/>
      <c r="C79" s="1474"/>
      <c r="D79" s="314"/>
      <c r="E79" s="314"/>
    </row>
    <row r="80" spans="1:5" ht="25.5" customHeight="1">
      <c r="A80" s="109">
        <v>6</v>
      </c>
      <c r="B80" s="1474"/>
      <c r="C80" s="1474"/>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7"/>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4"/>
  <headerFooter alignWithMargins="0">
    <oddFooter>&amp;R&amp;"Book Antiqua,Bold"&amp;8 Page &amp;P of &amp;N</oddFooter>
  </headerFooter>
  <drawing r:id="rId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48"/>
  <sheetViews>
    <sheetView showGridLines="0" showZeros="0" view="pageBreakPreview" topLeftCell="A8" zoomScale="85" zoomScaleNormal="100" zoomScaleSheetLayoutView="85" workbookViewId="0">
      <selection activeCell="L16" sqref="L16"/>
    </sheetView>
  </sheetViews>
  <sheetFormatPr defaultColWidth="9.140625" defaultRowHeight="16.5"/>
  <cols>
    <col min="1" max="1" width="14.28515625" style="342" customWidth="1"/>
    <col min="2" max="2" width="32.5703125" style="342" customWidth="1"/>
    <col min="3" max="3" width="35.140625" style="342" customWidth="1"/>
    <col min="4" max="4" width="33.5703125" style="342" customWidth="1"/>
    <col min="5" max="5" width="20" style="342" customWidth="1"/>
    <col min="6" max="6" width="14.7109375" style="342" hidden="1" customWidth="1"/>
    <col min="7" max="8" width="0" style="520" hidden="1" customWidth="1"/>
    <col min="9" max="16384" width="9.140625" style="520"/>
  </cols>
  <sheetData>
    <row r="1" spans="1:7" s="722" customFormat="1" ht="20.25" customHeight="1">
      <c r="A1" s="1372" t="str">
        <f>'Attach 3(JV)'!A1</f>
        <v>Specification No. :CC/NT/COND/DOM/A06/22/00592</v>
      </c>
      <c r="B1" s="1372"/>
      <c r="C1" s="1372"/>
      <c r="D1" s="1372"/>
      <c r="E1" s="720" t="s">
        <v>602</v>
      </c>
      <c r="F1" s="721"/>
    </row>
    <row r="3" spans="1:7" ht="60"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521"/>
    </row>
    <row r="4" spans="1:7" ht="1.5" hidden="1" customHeight="1">
      <c r="A4" s="346"/>
      <c r="F4" s="31"/>
      <c r="G4" s="11"/>
    </row>
    <row r="5" spans="1:7" ht="20.100000000000001" customHeight="1">
      <c r="A5" s="1478" t="s">
        <v>379</v>
      </c>
      <c r="B5" s="1478"/>
      <c r="C5" s="1478"/>
      <c r="D5" s="1478"/>
      <c r="E5" s="1478"/>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79" t="str">
        <f>'Attach 3(JV)'!A8</f>
        <v/>
      </c>
      <c r="B8" s="1479"/>
      <c r="C8" s="1479"/>
      <c r="D8" s="523" t="str">
        <f>'[17]Attach 3 (JV)'!F6</f>
        <v>Contract Services</v>
      </c>
      <c r="F8" s="31"/>
      <c r="G8" s="13"/>
    </row>
    <row r="9" spans="1:7">
      <c r="A9" s="14" t="s">
        <v>336</v>
      </c>
      <c r="B9" s="1480" t="str">
        <f>'Attach 3(JV)'!B9</f>
        <v/>
      </c>
      <c r="C9" s="1480"/>
      <c r="D9" s="523" t="str">
        <f>'[17]Attach 3 (JV)'!F7</f>
        <v>Power Grid Corporation of India Ltd.,</v>
      </c>
      <c r="F9" s="31"/>
      <c r="G9" s="13"/>
    </row>
    <row r="10" spans="1:7">
      <c r="A10" s="14" t="s">
        <v>338</v>
      </c>
      <c r="B10" s="1374" t="str">
        <f>'Attach 3(JV)'!B10</f>
        <v/>
      </c>
      <c r="C10" s="1374"/>
      <c r="D10" s="523" t="str">
        <f>'[17]Attach 3 (JV)'!F8</f>
        <v>"Saudamini", Plot No.-2</v>
      </c>
      <c r="F10" s="31"/>
      <c r="G10" s="13"/>
    </row>
    <row r="11" spans="1:7">
      <c r="B11" s="1374" t="str">
        <f>'Attach 3(JV)'!B11</f>
        <v/>
      </c>
      <c r="C11" s="1374"/>
      <c r="D11" s="523" t="str">
        <f>'[17]Attach 3 (JV)'!F9</f>
        <v xml:space="preserve">Sector-29, </v>
      </c>
    </row>
    <row r="12" spans="1:7">
      <c r="A12" s="348"/>
      <c r="B12" s="1374" t="str">
        <f>'Attach 3(JV)'!B12</f>
        <v/>
      </c>
      <c r="C12" s="1374"/>
      <c r="D12" s="524" t="str">
        <f>'[17]Attach 3 (JV)'!F10</f>
        <v>Gurgaon (Haryana) - 122001</v>
      </c>
    </row>
    <row r="13" spans="1:7" ht="9.9499999999999993" customHeight="1">
      <c r="A13" s="348"/>
      <c r="B13" s="150"/>
      <c r="C13" s="150"/>
    </row>
    <row r="14" spans="1:7" ht="20.100000000000001" customHeight="1">
      <c r="A14" s="342" t="s">
        <v>331</v>
      </c>
    </row>
    <row r="15" spans="1:7" ht="45.75" customHeight="1">
      <c r="A15" s="1484" t="s">
        <v>1053</v>
      </c>
      <c r="B15" s="1484"/>
      <c r="C15" s="1484"/>
      <c r="D15" s="1484"/>
      <c r="E15" s="1484"/>
    </row>
    <row r="16" spans="1:7" ht="80.25" customHeight="1">
      <c r="A16" s="516" t="s">
        <v>334</v>
      </c>
      <c r="B16" s="516" t="s">
        <v>603</v>
      </c>
      <c r="C16" s="516" t="s">
        <v>380</v>
      </c>
      <c r="D16" s="516" t="s">
        <v>381</v>
      </c>
      <c r="E16" s="516" t="s">
        <v>1060</v>
      </c>
    </row>
    <row r="17" spans="1:6" ht="13.5" customHeight="1">
      <c r="A17" s="534">
        <v>1</v>
      </c>
      <c r="B17" s="534">
        <v>2</v>
      </c>
      <c r="C17" s="534">
        <v>3</v>
      </c>
      <c r="D17" s="534">
        <v>4</v>
      </c>
      <c r="E17" s="534">
        <v>5</v>
      </c>
    </row>
    <row r="18" spans="1:6" ht="32.25" hidden="1" customHeight="1">
      <c r="A18" s="517" t="s">
        <v>604</v>
      </c>
      <c r="B18" s="517"/>
      <c r="C18" s="517"/>
      <c r="D18" s="517"/>
      <c r="E18" s="517"/>
    </row>
    <row r="19" spans="1:6" s="526" customFormat="1" ht="32.25" hidden="1" customHeight="1">
      <c r="A19" s="1485" t="s">
        <v>636</v>
      </c>
      <c r="B19" s="1486"/>
      <c r="C19" s="1486"/>
      <c r="D19" s="1487"/>
      <c r="E19" s="518"/>
      <c r="F19" s="525"/>
    </row>
    <row r="20" spans="1:6" s="528" customFormat="1" ht="40.5" hidden="1" customHeight="1">
      <c r="A20" s="549" t="s">
        <v>637</v>
      </c>
      <c r="B20" s="1481" t="s">
        <v>791</v>
      </c>
      <c r="C20" s="1481"/>
      <c r="D20" s="1481"/>
      <c r="E20" s="1481"/>
      <c r="F20" s="527"/>
    </row>
    <row r="21" spans="1:6" ht="20.100000000000001" hidden="1" customHeight="1">
      <c r="A21" s="535" t="s">
        <v>407</v>
      </c>
      <c r="B21" s="535" t="s">
        <v>634</v>
      </c>
      <c r="C21" s="529"/>
      <c r="D21" s="519"/>
      <c r="E21" s="519"/>
    </row>
    <row r="22" spans="1:6" ht="47.25" hidden="1" customHeight="1">
      <c r="A22" s="529" t="s">
        <v>382</v>
      </c>
      <c r="B22" s="529" t="s">
        <v>608</v>
      </c>
      <c r="C22" s="725"/>
      <c r="D22" s="354" t="s">
        <v>972</v>
      </c>
      <c r="E22" s="536"/>
    </row>
    <row r="23" spans="1:6" ht="99" hidden="1">
      <c r="A23" s="529" t="s">
        <v>383</v>
      </c>
      <c r="B23" s="529" t="s">
        <v>609</v>
      </c>
      <c r="C23" s="725"/>
      <c r="D23" s="354" t="s">
        <v>610</v>
      </c>
      <c r="E23" s="536"/>
    </row>
    <row r="24" spans="1:6" ht="49.5" hidden="1">
      <c r="A24" s="529" t="s">
        <v>605</v>
      </c>
      <c r="B24" s="529" t="s">
        <v>611</v>
      </c>
      <c r="C24" s="725"/>
      <c r="D24" s="354" t="s">
        <v>973</v>
      </c>
      <c r="E24" s="536"/>
    </row>
    <row r="25" spans="1:6" ht="45.75" hidden="1" customHeight="1">
      <c r="A25" s="529" t="s">
        <v>606</v>
      </c>
      <c r="B25" s="529" t="s">
        <v>612</v>
      </c>
      <c r="C25" s="725"/>
      <c r="D25" s="354" t="s">
        <v>613</v>
      </c>
      <c r="E25" s="536"/>
    </row>
    <row r="26" spans="1:6" ht="148.5" hidden="1">
      <c r="A26" s="535" t="s">
        <v>409</v>
      </c>
      <c r="B26" s="535" t="s">
        <v>607</v>
      </c>
      <c r="C26" s="725"/>
      <c r="D26" s="354" t="s">
        <v>626</v>
      </c>
      <c r="E26" s="536"/>
    </row>
    <row r="27" spans="1:6" ht="35.25" hidden="1" customHeight="1">
      <c r="A27" s="1482" t="str">
        <f>IF(OR((SUM(C22:C26)&gt;0.85),SUM(C22:C26)&lt;0.85),"Sum of all the coefficients including labour is not equal to 0.85","")</f>
        <v>Sum of all the coefficients including labour is not equal to 0.85</v>
      </c>
      <c r="B27" s="1482"/>
      <c r="C27" s="1482"/>
      <c r="D27" s="1482"/>
      <c r="E27" s="1483"/>
    </row>
    <row r="28" spans="1:6" ht="24.75" hidden="1" customHeight="1">
      <c r="A28" s="1492" t="s">
        <v>792</v>
      </c>
      <c r="B28" s="1492"/>
      <c r="C28" s="1492"/>
      <c r="D28" s="1492"/>
      <c r="E28" s="1493"/>
    </row>
    <row r="29" spans="1:6" ht="20.100000000000001" hidden="1" customHeight="1">
      <c r="A29" s="549" t="s">
        <v>464</v>
      </c>
      <c r="B29" s="1481" t="s">
        <v>776</v>
      </c>
      <c r="C29" s="1481"/>
      <c r="D29" s="1481"/>
      <c r="E29" s="1481"/>
    </row>
    <row r="30" spans="1:6" ht="82.5" hidden="1">
      <c r="A30" s="529" t="s">
        <v>407</v>
      </c>
      <c r="B30" s="529" t="s">
        <v>614</v>
      </c>
      <c r="C30" s="353">
        <v>0.85</v>
      </c>
      <c r="D30" s="354" t="s">
        <v>629</v>
      </c>
      <c r="E30" s="536"/>
    </row>
    <row r="31" spans="1:6" s="526" customFormat="1" ht="20.100000000000001" hidden="1" customHeight="1">
      <c r="A31" s="537" t="s">
        <v>639</v>
      </c>
      <c r="B31" s="1485" t="s">
        <v>638</v>
      </c>
      <c r="C31" s="1486"/>
      <c r="D31" s="1486"/>
      <c r="E31" s="1487"/>
      <c r="F31" s="525"/>
    </row>
    <row r="32" spans="1:6" s="531" customFormat="1" ht="30" hidden="1" customHeight="1">
      <c r="A32" s="477" t="s">
        <v>384</v>
      </c>
      <c r="B32" s="1489" t="s">
        <v>652</v>
      </c>
      <c r="C32" s="1490"/>
      <c r="D32" s="1490"/>
      <c r="E32" s="1491"/>
      <c r="F32" s="530"/>
    </row>
    <row r="33" spans="1:7" ht="165" hidden="1">
      <c r="A33" s="532" t="s">
        <v>382</v>
      </c>
      <c r="B33" s="532" t="s">
        <v>607</v>
      </c>
      <c r="C33" s="538">
        <v>0.8</v>
      </c>
      <c r="D33" s="532" t="s">
        <v>627</v>
      </c>
      <c r="E33" s="536"/>
    </row>
    <row r="34" spans="1:7" s="539" customFormat="1" ht="205.5" hidden="1" customHeight="1">
      <c r="A34" s="1264" t="s">
        <v>625</v>
      </c>
      <c r="B34" s="1265"/>
      <c r="C34" s="1265"/>
      <c r="D34" s="1265"/>
      <c r="E34" s="1266"/>
      <c r="F34" s="30"/>
    </row>
    <row r="35" spans="1:7" s="539" customFormat="1">
      <c r="A35" s="1494" t="s">
        <v>1059</v>
      </c>
      <c r="B35" s="1495"/>
      <c r="C35" s="1495"/>
      <c r="D35" s="1495"/>
      <c r="E35" s="1496"/>
      <c r="F35" s="30"/>
    </row>
    <row r="36" spans="1:7" s="539" customFormat="1" ht="33">
      <c r="A36" s="979" t="s">
        <v>770</v>
      </c>
      <c r="B36" s="979" t="s">
        <v>1041</v>
      </c>
      <c r="C36" s="979">
        <v>0.65</v>
      </c>
      <c r="D36" s="979" t="s">
        <v>1049</v>
      </c>
      <c r="E36" s="978"/>
      <c r="F36" s="30"/>
    </row>
    <row r="37" spans="1:7" s="539" customFormat="1">
      <c r="A37" s="979" t="s">
        <v>1042</v>
      </c>
      <c r="B37" s="980" t="s">
        <v>1043</v>
      </c>
      <c r="C37" s="979"/>
      <c r="D37" s="979"/>
      <c r="E37" s="979"/>
      <c r="F37" s="30"/>
    </row>
    <row r="38" spans="1:7" s="539" customFormat="1" ht="33">
      <c r="A38" s="979"/>
      <c r="B38" s="979" t="s">
        <v>1044</v>
      </c>
      <c r="C38" s="979">
        <v>0.13</v>
      </c>
      <c r="D38" s="979" t="s">
        <v>1049</v>
      </c>
      <c r="E38" s="978"/>
      <c r="F38" s="30"/>
    </row>
    <row r="39" spans="1:7" s="539" customFormat="1" ht="33">
      <c r="A39" s="979"/>
      <c r="B39" s="979" t="s">
        <v>1045</v>
      </c>
      <c r="C39" s="979">
        <v>0.02</v>
      </c>
      <c r="D39" s="979" t="s">
        <v>1049</v>
      </c>
      <c r="E39" s="978"/>
      <c r="F39" s="30"/>
    </row>
    <row r="40" spans="1:7" s="539" customFormat="1">
      <c r="A40" s="979"/>
      <c r="B40" s="979"/>
      <c r="C40" s="979"/>
      <c r="D40" s="979" t="s">
        <v>1050</v>
      </c>
      <c r="E40" s="979"/>
      <c r="F40" s="30"/>
    </row>
    <row r="41" spans="1:7" s="539" customFormat="1">
      <c r="A41" s="979" t="s">
        <v>771</v>
      </c>
      <c r="B41" s="980" t="s">
        <v>1046</v>
      </c>
      <c r="C41" s="979"/>
      <c r="D41" s="979"/>
      <c r="E41" s="979"/>
      <c r="F41" s="30"/>
    </row>
    <row r="42" spans="1:7" s="539" customFormat="1" ht="33">
      <c r="A42" s="979"/>
      <c r="B42" s="979" t="s">
        <v>1047</v>
      </c>
      <c r="C42" s="979">
        <v>0.15</v>
      </c>
      <c r="D42" s="979" t="s">
        <v>1049</v>
      </c>
      <c r="E42" s="978"/>
      <c r="F42" s="30"/>
    </row>
    <row r="43" spans="1:7" s="539" customFormat="1" ht="66">
      <c r="A43" s="979" t="s">
        <v>772</v>
      </c>
      <c r="B43" s="979" t="s">
        <v>1048</v>
      </c>
      <c r="C43" s="979">
        <v>0.05</v>
      </c>
      <c r="D43" s="979" t="s">
        <v>1051</v>
      </c>
      <c r="E43" s="978"/>
      <c r="F43" s="30"/>
    </row>
    <row r="44" spans="1:7" s="539" customFormat="1">
      <c r="A44" s="1114" t="s">
        <v>1052</v>
      </c>
      <c r="B44" s="1114"/>
      <c r="C44" s="1114"/>
      <c r="D44" s="1114"/>
      <c r="E44" s="1114"/>
      <c r="F44" s="30"/>
    </row>
    <row r="45" spans="1:7" ht="16.149999999999999" customHeight="1">
      <c r="A45" s="1488"/>
      <c r="B45" s="1488"/>
      <c r="C45" s="1488"/>
      <c r="D45" s="1488"/>
      <c r="E45" s="1488"/>
    </row>
    <row r="46" spans="1:7" s="342" customFormat="1">
      <c r="A46" s="365" t="s">
        <v>6</v>
      </c>
      <c r="B46" s="533">
        <f>'Attach 3(JV)'!B24</f>
        <v>0</v>
      </c>
      <c r="D46" s="365" t="s">
        <v>4</v>
      </c>
      <c r="E46" s="365">
        <f>'Attach 3(JV)'!E24</f>
        <v>0</v>
      </c>
      <c r="G46" s="520"/>
    </row>
    <row r="47" spans="1:7" s="342" customFormat="1">
      <c r="A47" s="365" t="s">
        <v>7</v>
      </c>
      <c r="B47" s="365">
        <f>'Attach 3(JV)'!B25</f>
        <v>0</v>
      </c>
      <c r="D47" s="365" t="s">
        <v>149</v>
      </c>
      <c r="E47" s="349">
        <f>'Attach 3(JV)'!E25</f>
        <v>0</v>
      </c>
      <c r="G47" s="520"/>
    </row>
    <row r="48" spans="1:7" s="342" customFormat="1">
      <c r="A48" s="349"/>
      <c r="B48" s="349"/>
      <c r="C48" s="365"/>
      <c r="D48" s="364"/>
      <c r="E48" s="349"/>
      <c r="G48" s="520"/>
    </row>
  </sheetData>
  <sheetProtection password="CFB5" sheet="1" formatColumns="0" formatRows="0" selectLockedCells="1"/>
  <customSheetViews>
    <customSheetView guid="{5476C51C-4037-4B28-A818-10D7CDF0C66A}" scale="85" showPageBreaks="1" showGridLines="0" zeroValues="0" fitToPage="1" printArea="1" hiddenRows="1" hiddenColumns="1" view="pageBreakPreview" topLeftCell="A8">
      <selection activeCell="L16" sqref="L16"/>
      <pageMargins left="0.7" right="0.25" top="0.47" bottom="0.48" header="0.28000000000000003" footer="0.23"/>
      <pageSetup scale="79" fitToHeight="0" orientation="portrait" r:id="rId1"/>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11"/>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topLeftCell="A8">
      <selection activeCell="E42" sqref="E42"/>
      <pageMargins left="0.7" right="0.25" top="0.47" bottom="0.48" header="0.28000000000000003" footer="0.23"/>
      <pageSetup scale="79" fitToHeight="0" orientation="portrait" r:id="rId12"/>
      <headerFooter alignWithMargins="0">
        <oddFooter>&amp;R&amp;"Book Antiqua,Bold"&amp;8 Page &amp;P of &amp;N</oddFooter>
      </headerFooter>
    </customSheetView>
  </customSheetViews>
  <mergeCells count="20">
    <mergeCell ref="A45:E45"/>
    <mergeCell ref="A34:E34"/>
    <mergeCell ref="B31:E31"/>
    <mergeCell ref="B32:E32"/>
    <mergeCell ref="B20:E20"/>
    <mergeCell ref="A28:E28"/>
    <mergeCell ref="A35:E35"/>
    <mergeCell ref="A44:E44"/>
    <mergeCell ref="B10:C10"/>
    <mergeCell ref="B11:C11"/>
    <mergeCell ref="B29:E29"/>
    <mergeCell ref="A27:E27"/>
    <mergeCell ref="B12:C12"/>
    <mergeCell ref="A15:E15"/>
    <mergeCell ref="A19:D19"/>
    <mergeCell ref="A1:D1"/>
    <mergeCell ref="A3:E3"/>
    <mergeCell ref="A5:E5"/>
    <mergeCell ref="A8:C8"/>
    <mergeCell ref="B9:C9"/>
  </mergeCells>
  <dataValidations count="4">
    <dataValidation type="list" allowBlank="1" showInputMessage="1" showErrorMessage="1" sqref="C22">
      <formula1>"0.16, 0.17,0.18,0.19, 0.20"</formula1>
    </dataValidation>
    <dataValidation type="list" allowBlank="1" showInputMessage="1" showErrorMessage="1" sqref="C26">
      <formula1>"0.22, 0.23, 0.24, 0.25, 0.26"</formula1>
    </dataValidation>
    <dataValidation type="list" allowBlank="1" showInputMessage="1" showErrorMessage="1" sqref="C24:C25">
      <formula1>"0.10,0.11,0.12"</formula1>
    </dataValidation>
    <dataValidation type="list" allowBlank="1" showInputMessage="1" showErrorMessage="1" sqref="C23">
      <formula1>"0.19, 0.20, 0.21, 0.22, 0.23"</formula1>
    </dataValidation>
  </dataValidations>
  <pageMargins left="0.7" right="0.25" top="0.47" bottom="0.48" header="0.28000000000000003" footer="0.23"/>
  <pageSetup scale="79" fitToHeight="0" orientation="portrait" r:id="rId13"/>
  <headerFooter alignWithMargins="0">
    <oddFooter>&amp;R&amp;"Book Antiqua,Bold"&amp;8 Page &amp;P of &amp;N</oddFooter>
  </headerFooter>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sheetPr>
  <dimension ref="A1:L30"/>
  <sheetViews>
    <sheetView showGridLines="0" view="pageBreakPreview" zoomScaleNormal="100" zoomScaleSheetLayoutView="100" workbookViewId="0">
      <selection activeCell="B20" sqref="B20"/>
    </sheetView>
  </sheetViews>
  <sheetFormatPr defaultColWidth="9.140625" defaultRowHeight="13.5"/>
  <cols>
    <col min="1" max="1" width="9.85546875" style="135" customWidth="1"/>
    <col min="2" max="2" width="12.7109375" style="135" customWidth="1"/>
    <col min="3" max="3" width="44.140625" style="135" customWidth="1"/>
    <col min="4" max="4" width="60.5703125" style="135" customWidth="1"/>
    <col min="5" max="5" width="12.85546875" style="135" customWidth="1"/>
    <col min="6" max="6" width="9.85546875" style="132" customWidth="1"/>
    <col min="7" max="9" width="9.140625" style="132"/>
    <col min="10" max="16384" width="9.140625" style="129"/>
  </cols>
  <sheetData>
    <row r="1" spans="1:12" ht="34.5" customHeight="1">
      <c r="A1" s="929"/>
      <c r="B1" s="1000" t="s">
        <v>124</v>
      </c>
      <c r="C1" s="1000"/>
      <c r="D1" s="1000"/>
      <c r="E1" s="1000"/>
      <c r="F1" s="930"/>
      <c r="G1" s="126"/>
      <c r="H1" s="127"/>
      <c r="I1" s="127"/>
      <c r="J1" s="128"/>
      <c r="L1" s="129" t="s">
        <v>461</v>
      </c>
    </row>
    <row r="2" spans="1:12" ht="66" customHeight="1">
      <c r="A2" s="986" t="s">
        <v>9</v>
      </c>
      <c r="B2" s="1001" t="str">
        <f>Basic!B1</f>
        <v xml:space="preserve">Conductor Package CD01 for supply of ACSR Zebra conductor for transmission line corresponding to Tower Package TW03 associated with Transmission Network Expansion in Gujarat to increase its ATC from ISTS: Part B &amp; Part C. 
</v>
      </c>
      <c r="C2" s="1002"/>
      <c r="D2" s="1002"/>
      <c r="E2" s="1003"/>
      <c r="F2" s="986" t="str">
        <f>": HTLS Conductor Package -" &amp; Basic!B2 &amp; " :"</f>
        <v>: HTLS Conductor Package -CD01 :</v>
      </c>
      <c r="G2" s="126"/>
      <c r="H2" s="127"/>
      <c r="I2" s="127"/>
      <c r="J2" s="128"/>
    </row>
    <row r="3" spans="1:12" ht="21" customHeight="1">
      <c r="A3" s="986"/>
      <c r="B3" s="995" t="str">
        <f>"Specification No.: " &amp; Basic!B3</f>
        <v>Specification No.: CC/NT/COND/DOM/A06/22/00592</v>
      </c>
      <c r="C3" s="995"/>
      <c r="D3" s="995"/>
      <c r="E3" s="995"/>
      <c r="F3" s="986"/>
      <c r="G3" s="126"/>
      <c r="H3" s="127"/>
      <c r="I3" s="127"/>
      <c r="J3" s="128"/>
    </row>
    <row r="4" spans="1:12" s="141" customFormat="1" ht="18" customHeight="1">
      <c r="A4" s="986"/>
      <c r="B4" s="320">
        <v>1</v>
      </c>
      <c r="C4" s="988" t="s">
        <v>125</v>
      </c>
      <c r="D4" s="988"/>
      <c r="E4" s="988"/>
      <c r="F4" s="986"/>
      <c r="G4" s="138"/>
      <c r="H4" s="138"/>
      <c r="I4" s="139"/>
      <c r="J4" s="140"/>
    </row>
    <row r="5" spans="1:12" s="141" customFormat="1" ht="31.5" customHeight="1">
      <c r="A5" s="986"/>
      <c r="B5" s="321">
        <v>2</v>
      </c>
      <c r="C5" s="988" t="s">
        <v>1027</v>
      </c>
      <c r="D5" s="988"/>
      <c r="E5" s="988"/>
      <c r="F5" s="986"/>
      <c r="G5" s="137"/>
      <c r="H5" s="139"/>
      <c r="I5" s="139"/>
      <c r="J5" s="140"/>
    </row>
    <row r="6" spans="1:12" s="141" customFormat="1" ht="19.5" customHeight="1">
      <c r="A6" s="986"/>
      <c r="B6" s="321">
        <v>3</v>
      </c>
      <c r="C6" s="993" t="s">
        <v>978</v>
      </c>
      <c r="D6" s="993"/>
      <c r="E6" s="993"/>
      <c r="F6" s="986"/>
      <c r="G6" s="137"/>
      <c r="H6" s="139"/>
      <c r="I6" s="139"/>
      <c r="J6" s="140"/>
    </row>
    <row r="7" spans="1:12" s="141" customFormat="1" ht="23.25" customHeight="1">
      <c r="A7" s="986"/>
      <c r="B7" s="321">
        <v>4</v>
      </c>
      <c r="C7" s="988" t="s">
        <v>156</v>
      </c>
      <c r="D7" s="988"/>
      <c r="E7" s="988"/>
      <c r="F7" s="986"/>
      <c r="G7" s="137"/>
      <c r="H7" s="139"/>
      <c r="I7" s="139"/>
      <c r="J7" s="140"/>
    </row>
    <row r="8" spans="1:12" s="141" customFormat="1" ht="46.5" customHeight="1">
      <c r="A8" s="986"/>
      <c r="B8" s="321">
        <v>5</v>
      </c>
      <c r="C8" s="988" t="s">
        <v>979</v>
      </c>
      <c r="D8" s="988"/>
      <c r="E8" s="988"/>
      <c r="F8" s="986"/>
      <c r="G8" s="137"/>
      <c r="H8" s="139"/>
      <c r="I8" s="139"/>
      <c r="J8" s="140"/>
    </row>
    <row r="9" spans="1:12" s="141" customFormat="1" ht="22.5" customHeight="1">
      <c r="A9" s="986"/>
      <c r="B9" s="322">
        <v>6</v>
      </c>
      <c r="C9" s="989" t="s">
        <v>975</v>
      </c>
      <c r="D9" s="989"/>
      <c r="E9" s="989"/>
      <c r="F9" s="986"/>
      <c r="G9" s="137"/>
      <c r="H9" s="139"/>
      <c r="I9" s="139"/>
      <c r="J9" s="140"/>
    </row>
    <row r="10" spans="1:12" s="141" customFormat="1" ht="29.25" hidden="1" customHeight="1">
      <c r="A10" s="986"/>
      <c r="B10" s="322">
        <v>7</v>
      </c>
      <c r="C10" s="989" t="s">
        <v>496</v>
      </c>
      <c r="D10" s="989"/>
      <c r="E10" s="989"/>
      <c r="F10" s="986"/>
      <c r="G10" s="137"/>
      <c r="H10" s="139"/>
      <c r="I10" s="139"/>
      <c r="J10" s="319"/>
    </row>
    <row r="11" spans="1:12" s="141" customFormat="1" ht="36.75" customHeight="1">
      <c r="A11" s="986"/>
      <c r="B11" s="693">
        <v>7</v>
      </c>
      <c r="C11" s="989" t="s">
        <v>980</v>
      </c>
      <c r="D11" s="989"/>
      <c r="E11" s="989"/>
      <c r="F11" s="986"/>
      <c r="G11" s="137"/>
      <c r="H11" s="139"/>
      <c r="I11" s="139"/>
      <c r="J11" s="319"/>
    </row>
    <row r="12" spans="1:12" s="141" customFormat="1" ht="33" customHeight="1">
      <c r="A12" s="986"/>
      <c r="B12" s="693">
        <v>8</v>
      </c>
      <c r="C12" s="993" t="s">
        <v>981</v>
      </c>
      <c r="D12" s="993"/>
      <c r="E12" s="1004"/>
      <c r="F12" s="986"/>
      <c r="G12" s="137"/>
      <c r="H12" s="139"/>
      <c r="I12" s="139"/>
      <c r="J12" s="319"/>
    </row>
    <row r="13" spans="1:12" s="141" customFormat="1" ht="51" customHeight="1">
      <c r="A13" s="986"/>
      <c r="B13" s="693">
        <v>9</v>
      </c>
      <c r="C13" s="1005" t="s">
        <v>1024</v>
      </c>
      <c r="D13" s="1005"/>
      <c r="E13" s="1006"/>
      <c r="F13" s="986"/>
      <c r="G13" s="137"/>
      <c r="H13" s="139"/>
      <c r="I13" s="139"/>
      <c r="J13" s="319"/>
    </row>
    <row r="14" spans="1:12" s="141" customFormat="1" ht="33" customHeight="1">
      <c r="A14" s="986"/>
      <c r="B14" s="693">
        <v>10</v>
      </c>
      <c r="C14" s="998" t="s">
        <v>1023</v>
      </c>
      <c r="D14" s="998"/>
      <c r="E14" s="999"/>
      <c r="F14" s="986"/>
      <c r="G14" s="137"/>
      <c r="H14" s="139"/>
      <c r="I14" s="139"/>
      <c r="J14" s="319"/>
    </row>
    <row r="15" spans="1:12" s="141" customFormat="1" ht="33" customHeight="1">
      <c r="A15" s="986"/>
      <c r="B15" s="693">
        <v>11</v>
      </c>
      <c r="C15" s="998" t="s">
        <v>1015</v>
      </c>
      <c r="D15" s="998"/>
      <c r="E15" s="999"/>
      <c r="F15" s="986"/>
      <c r="G15" s="137"/>
      <c r="H15" s="139"/>
      <c r="I15" s="139"/>
      <c r="J15" s="319"/>
    </row>
    <row r="16" spans="1:12" s="141" customFormat="1" ht="37.5" customHeight="1">
      <c r="A16" s="986"/>
      <c r="B16" s="693">
        <v>12</v>
      </c>
      <c r="C16" s="1005" t="s">
        <v>1022</v>
      </c>
      <c r="D16" s="1005"/>
      <c r="E16" s="1006"/>
      <c r="F16" s="986"/>
      <c r="G16" s="137"/>
      <c r="H16" s="139"/>
      <c r="I16" s="139"/>
      <c r="J16" s="319"/>
    </row>
    <row r="17" spans="1:10" s="141" customFormat="1" ht="37.5" customHeight="1">
      <c r="A17" s="986"/>
      <c r="B17" s="693">
        <v>13</v>
      </c>
      <c r="C17" s="1005" t="s">
        <v>1025</v>
      </c>
      <c r="D17" s="1005"/>
      <c r="E17" s="1006"/>
      <c r="F17" s="986"/>
      <c r="G17" s="137"/>
      <c r="H17" s="139"/>
      <c r="I17" s="139"/>
      <c r="J17" s="319"/>
    </row>
    <row r="18" spans="1:10" s="141" customFormat="1" ht="37.5" customHeight="1">
      <c r="A18" s="986"/>
      <c r="B18" s="693">
        <v>14</v>
      </c>
      <c r="C18" s="998" t="s">
        <v>1029</v>
      </c>
      <c r="D18" s="998"/>
      <c r="E18" s="999"/>
      <c r="F18" s="986"/>
      <c r="G18" s="137"/>
      <c r="H18" s="139"/>
      <c r="I18" s="139"/>
      <c r="J18" s="319"/>
    </row>
    <row r="19" spans="1:10" s="141" customFormat="1" ht="37.5" customHeight="1">
      <c r="A19" s="986"/>
      <c r="B19" s="693">
        <v>15</v>
      </c>
      <c r="C19" s="1005" t="s">
        <v>1028</v>
      </c>
      <c r="D19" s="1005"/>
      <c r="E19" s="1006"/>
      <c r="F19" s="986"/>
      <c r="G19" s="137"/>
      <c r="H19" s="139"/>
      <c r="I19" s="139"/>
      <c r="J19" s="319"/>
    </row>
    <row r="20" spans="1:10" s="141" customFormat="1" ht="7.5" customHeight="1">
      <c r="A20" s="986"/>
      <c r="B20" s="693"/>
      <c r="C20" s="694"/>
      <c r="D20" s="694"/>
      <c r="E20" s="694"/>
      <c r="F20" s="986"/>
      <c r="G20" s="137"/>
      <c r="H20" s="139"/>
      <c r="I20" s="139"/>
      <c r="J20" s="319"/>
    </row>
    <row r="21" spans="1:10" s="141" customFormat="1" ht="37.5" customHeight="1">
      <c r="A21" s="986"/>
      <c r="B21" s="323" t="s">
        <v>376</v>
      </c>
      <c r="C21" s="996" t="s">
        <v>467</v>
      </c>
      <c r="D21" s="996"/>
      <c r="E21" s="997"/>
      <c r="F21" s="986"/>
      <c r="G21" s="137"/>
      <c r="H21" s="139"/>
      <c r="I21" s="139"/>
      <c r="J21" s="140"/>
    </row>
    <row r="22" spans="1:10" ht="9" customHeight="1">
      <c r="A22" s="986"/>
      <c r="B22" s="324"/>
      <c r="C22" s="324"/>
      <c r="D22" s="324"/>
      <c r="E22" s="324"/>
      <c r="F22" s="986"/>
      <c r="G22" s="126"/>
      <c r="H22" s="127"/>
      <c r="I22" s="127"/>
      <c r="J22" s="128"/>
    </row>
    <row r="23" spans="1:10" ht="20.25" customHeight="1">
      <c r="A23" s="986"/>
      <c r="B23" s="987"/>
      <c r="C23" s="987"/>
      <c r="D23" s="987"/>
      <c r="E23" s="987"/>
      <c r="F23" s="986"/>
      <c r="G23" s="126"/>
      <c r="H23" s="127"/>
      <c r="I23" s="127"/>
      <c r="J23" s="128"/>
    </row>
    <row r="24" spans="1:10" ht="15.75" customHeight="1">
      <c r="A24" s="986"/>
      <c r="B24" s="131"/>
      <c r="C24" s="131"/>
      <c r="D24" s="131"/>
      <c r="E24" s="131"/>
      <c r="F24" s="986"/>
      <c r="G24" s="126"/>
      <c r="H24" s="127"/>
      <c r="I24" s="127"/>
      <c r="J24" s="128"/>
    </row>
    <row r="25" spans="1:10" ht="14.25" customHeight="1">
      <c r="A25" s="986"/>
      <c r="B25" s="992"/>
      <c r="C25" s="992"/>
      <c r="D25" s="992"/>
      <c r="E25" s="216"/>
      <c r="F25" s="986"/>
    </row>
    <row r="26" spans="1:10" ht="11.25" customHeight="1">
      <c r="A26" s="986"/>
      <c r="B26" s="990"/>
      <c r="C26" s="990"/>
      <c r="D26" s="990"/>
      <c r="E26" s="125"/>
      <c r="F26" s="986"/>
      <c r="G26" s="126"/>
      <c r="H26" s="127"/>
      <c r="I26" s="127"/>
      <c r="J26" s="128"/>
    </row>
    <row r="27" spans="1:10" ht="22.5" customHeight="1">
      <c r="A27" s="985"/>
      <c r="B27" s="991"/>
      <c r="C27" s="991"/>
      <c r="D27" s="991"/>
      <c r="E27" s="216"/>
      <c r="F27" s="985"/>
      <c r="G27" s="133"/>
      <c r="H27" s="133"/>
      <c r="I27" s="133"/>
      <c r="J27" s="133"/>
    </row>
    <row r="28" spans="1:10" ht="19.5" customHeight="1">
      <c r="A28" s="985"/>
      <c r="B28" s="994"/>
      <c r="C28" s="994"/>
      <c r="D28" s="994"/>
      <c r="E28" s="217"/>
      <c r="F28" s="985"/>
      <c r="G28" s="133"/>
      <c r="H28" s="133"/>
      <c r="I28" s="133"/>
      <c r="J28" s="133"/>
    </row>
    <row r="29" spans="1:10" ht="15.75">
      <c r="A29" s="134"/>
      <c r="B29" s="130"/>
      <c r="C29" s="130"/>
      <c r="D29" s="130"/>
      <c r="E29" s="130"/>
      <c r="F29" s="127"/>
      <c r="G29" s="127"/>
      <c r="H29" s="127"/>
      <c r="I29" s="127"/>
      <c r="J29" s="128"/>
    </row>
    <row r="30" spans="1:10" ht="15.75">
      <c r="A30" s="134"/>
      <c r="B30" s="134"/>
      <c r="C30" s="134"/>
      <c r="D30" s="134"/>
      <c r="E30" s="134"/>
      <c r="F30" s="127"/>
      <c r="G30" s="127"/>
      <c r="H30" s="127"/>
      <c r="I30" s="127"/>
      <c r="J30" s="128"/>
    </row>
  </sheetData>
  <sheetProtection password="CFB5" sheet="1" formatColumns="0" formatRows="0" selectLockedCells="1"/>
  <customSheetViews>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2"/>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4"/>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29"/>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0"/>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1"/>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2"/>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s>
  <mergeCells count="29">
    <mergeCell ref="A27:A28"/>
    <mergeCell ref="C9:E9"/>
    <mergeCell ref="C15:E15"/>
    <mergeCell ref="B1:E1"/>
    <mergeCell ref="B2:E2"/>
    <mergeCell ref="C11:E11"/>
    <mergeCell ref="C12:E12"/>
    <mergeCell ref="C13:E13"/>
    <mergeCell ref="C14:E14"/>
    <mergeCell ref="C16:E16"/>
    <mergeCell ref="C17:E17"/>
    <mergeCell ref="C19:E19"/>
    <mergeCell ref="C18:E18"/>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s>
  <phoneticPr fontId="29" type="noConversion"/>
  <printOptions horizontalCentered="1"/>
  <pageMargins left="0.15748031496063" right="0.23622047244094499" top="0.78" bottom="0.98425196850393704" header="0.35433070866141703" footer="0.511811023622047"/>
  <pageSetup paperSize="9" scale="95" orientation="landscape" r:id="rId34"/>
  <headerFooter alignWithMargins="0"/>
  <drawing r:id="rId3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3" t="str">
        <f>'Attach 3(JV)'!A1</f>
        <v>Specification No. :CC/NT/COND/DOM/A06/22/00592</v>
      </c>
      <c r="B1" s="708"/>
      <c r="C1" s="708"/>
      <c r="D1" s="708"/>
      <c r="E1" s="724" t="str">
        <f>"Attachment-13 " &amp; 'Attach 3(JV)'!AT1</f>
        <v xml:space="preserve">Attachment-13 </v>
      </c>
      <c r="F1" s="101"/>
      <c r="G1" s="101"/>
      <c r="H1" s="101"/>
    </row>
    <row r="3" spans="1:9" ht="60"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27"/>
      <c r="G3" s="28"/>
      <c r="H3" s="27"/>
    </row>
    <row r="4" spans="1:9" ht="20.100000000000001" customHeight="1">
      <c r="A4" s="29"/>
      <c r="H4" s="31"/>
      <c r="I4" s="11"/>
    </row>
    <row r="5" spans="1:9" ht="20.100000000000001" customHeight="1">
      <c r="A5" s="1038" t="s">
        <v>0</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336</v>
      </c>
      <c r="B9" s="1374" t="str">
        <f>'Attach 3(JV)'!B9</f>
        <v/>
      </c>
      <c r="C9" s="1374"/>
      <c r="D9" s="1374"/>
      <c r="E9" s="12" t="str">
        <f>'Attach 3(JV)'!E9</f>
        <v>Power Grid Corporation of India Ltd.,</v>
      </c>
      <c r="H9" s="31"/>
      <c r="I9" s="13"/>
    </row>
    <row r="10" spans="1:9" ht="20.100000000000001" customHeight="1">
      <c r="A10" s="14" t="s">
        <v>338</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c r="G11" s="63" t="s">
        <v>461</v>
      </c>
    </row>
    <row r="12" spans="1:9" ht="20.100000000000001" customHeight="1">
      <c r="A12" s="33"/>
      <c r="B12" s="1374" t="str">
        <f>'Attach 3(JV)'!B12</f>
        <v/>
      </c>
      <c r="C12" s="1374"/>
      <c r="D12" s="1374"/>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273" t="s">
        <v>1</v>
      </c>
      <c r="B16" s="1273"/>
      <c r="C16" s="1273"/>
      <c r="D16" s="1273"/>
      <c r="E16" s="1273"/>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7"/>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4"/>
  <headerFooter alignWithMargins="0">
    <oddFooter>&amp;R&amp;"Book Antiqua,Bold"&amp;8 Page &amp;P of &amp;N</oddFooter>
  </headerFooter>
  <drawing r:id="rId3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2" t="str">
        <f>'Attach 3(JV)'!A1</f>
        <v>Specification No. :CC/NT/COND/DOM/A06/22/00592</v>
      </c>
      <c r="B1" s="1372"/>
      <c r="C1" s="1372"/>
      <c r="D1" s="1372"/>
      <c r="E1" s="707" t="str">
        <f>"Attachment-14 " &amp; 'Attach 3(JV)'!AT1</f>
        <v xml:space="preserve">Attachment-14 </v>
      </c>
      <c r="F1" s="101"/>
      <c r="G1" s="101"/>
      <c r="H1" s="101"/>
    </row>
    <row r="3" spans="1:9" ht="57"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27"/>
      <c r="G3" s="28"/>
      <c r="H3" s="27"/>
    </row>
    <row r="4" spans="1:9" ht="20.100000000000001" customHeight="1">
      <c r="A4" s="29"/>
      <c r="H4" s="31"/>
      <c r="I4" s="11"/>
    </row>
    <row r="5" spans="1:9" ht="20.100000000000001" customHeight="1">
      <c r="A5" s="1038" t="s">
        <v>401</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336</v>
      </c>
      <c r="B9" s="1374" t="str">
        <f>'Attach 3(JV)'!B9</f>
        <v/>
      </c>
      <c r="C9" s="1374"/>
      <c r="D9" s="1374"/>
      <c r="E9" s="12" t="str">
        <f>'Attach 3(JV)'!E9</f>
        <v>Power Grid Corporation of India Ltd.,</v>
      </c>
      <c r="H9" s="31"/>
      <c r="I9" s="13"/>
    </row>
    <row r="10" spans="1:9" ht="20.100000000000001" customHeight="1">
      <c r="A10" s="14" t="s">
        <v>338</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3"/>
      <c r="B13" s="150"/>
      <c r="C13" s="150"/>
      <c r="D13" s="150"/>
      <c r="E13" s="26"/>
    </row>
    <row r="14" spans="1:9" ht="20.100000000000001" customHeight="1">
      <c r="A14" s="30" t="s">
        <v>331</v>
      </c>
    </row>
    <row r="15" spans="1:9" ht="20.100000000000001" customHeight="1">
      <c r="A15" s="33"/>
    </row>
    <row r="16" spans="1:9" ht="45" customHeight="1">
      <c r="A16" s="1497" t="s">
        <v>460</v>
      </c>
      <c r="B16" s="1497"/>
      <c r="C16" s="1497"/>
      <c r="D16" s="1497"/>
      <c r="E16" s="149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1"/>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9"/>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2"/>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24"/>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9"/>
  <headerFooter alignWithMargins="0">
    <oddFooter>&amp;R&amp;"Book Antiqua,Bold"&amp;8 Page &amp;P of &amp;N</oddFooter>
  </headerFooter>
  <drawing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4"/>
    <pageSetUpPr fitToPage="1"/>
  </sheetPr>
  <dimension ref="A1:J238"/>
  <sheetViews>
    <sheetView view="pageBreakPreview" topLeftCell="A146" zoomScale="115" zoomScaleNormal="100" zoomScaleSheetLayoutView="115" workbookViewId="0">
      <selection activeCell="A45" sqref="A45:I45"/>
    </sheetView>
  </sheetViews>
  <sheetFormatPr defaultColWidth="9.140625" defaultRowHeight="13.5"/>
  <cols>
    <col min="1" max="1" width="8.5703125"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28" customFormat="1" ht="32.1" customHeight="1">
      <c r="A1" s="1509" t="s">
        <v>468</v>
      </c>
      <c r="B1" s="1510"/>
      <c r="C1" s="1510"/>
      <c r="D1" s="1510"/>
      <c r="E1" s="1510"/>
      <c r="F1" s="1510"/>
      <c r="G1" s="1510"/>
      <c r="H1" s="1510"/>
      <c r="I1" s="1511"/>
    </row>
    <row r="2" spans="1:9" s="328" customFormat="1" ht="32.1" customHeight="1">
      <c r="A2" s="325" t="s">
        <v>469</v>
      </c>
      <c r="B2" s="1512" t="s">
        <v>470</v>
      </c>
      <c r="C2" s="1512"/>
      <c r="D2" s="1512"/>
      <c r="E2" s="1512"/>
      <c r="F2" s="1512"/>
      <c r="G2" s="1512"/>
      <c r="H2" s="1512"/>
      <c r="I2" s="1513"/>
    </row>
    <row r="3" spans="1:9" s="328" customFormat="1" ht="32.1" customHeight="1">
      <c r="A3" s="325" t="s">
        <v>471</v>
      </c>
      <c r="B3" s="1512" t="s">
        <v>472</v>
      </c>
      <c r="C3" s="1512"/>
      <c r="D3" s="1512"/>
      <c r="E3" s="1512"/>
      <c r="F3" s="1512"/>
      <c r="G3" s="1512"/>
      <c r="H3" s="1512"/>
      <c r="I3" s="1513"/>
    </row>
    <row r="4" spans="1:9" s="328" customFormat="1" ht="32.1" customHeight="1">
      <c r="A4" s="325" t="s">
        <v>473</v>
      </c>
      <c r="B4" s="1512" t="s">
        <v>474</v>
      </c>
      <c r="C4" s="1512"/>
      <c r="D4" s="1512"/>
      <c r="E4" s="1512"/>
      <c r="F4" s="1512"/>
      <c r="G4" s="1512"/>
      <c r="H4" s="1512"/>
      <c r="I4" s="1513"/>
    </row>
    <row r="5" spans="1:9" s="328" customFormat="1" ht="32.1" customHeight="1">
      <c r="A5" s="325" t="s">
        <v>475</v>
      </c>
      <c r="B5" s="1512" t="s">
        <v>476</v>
      </c>
      <c r="C5" s="1512"/>
      <c r="D5" s="1512"/>
      <c r="E5" s="1512"/>
      <c r="F5" s="1512"/>
      <c r="G5" s="1512"/>
      <c r="H5" s="1512"/>
      <c r="I5" s="1513"/>
    </row>
    <row r="6" spans="1:9" s="328" customFormat="1" ht="32.1" customHeight="1">
      <c r="A6" s="326" t="s">
        <v>477</v>
      </c>
      <c r="B6" s="1514" t="s">
        <v>615</v>
      </c>
      <c r="C6" s="1514"/>
      <c r="D6" s="1514"/>
      <c r="E6" s="1514"/>
      <c r="F6" s="1514"/>
      <c r="G6" s="1514"/>
      <c r="H6" s="1514"/>
      <c r="I6" s="1515"/>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20" t="s">
        <v>390</v>
      </c>
      <c r="B31" s="1520"/>
      <c r="C31" s="1520"/>
      <c r="D31" s="1520"/>
      <c r="E31" s="1520"/>
      <c r="F31" s="1520"/>
      <c r="G31" s="1520"/>
      <c r="H31" s="1520"/>
      <c r="I31" s="1520"/>
      <c r="J31" s="70"/>
    </row>
    <row r="32" spans="1:10" ht="15.75">
      <c r="A32" s="1519" t="s">
        <v>391</v>
      </c>
      <c r="B32" s="1519"/>
      <c r="C32" s="1519"/>
      <c r="D32" s="1519"/>
      <c r="E32" s="1519"/>
      <c r="F32" s="1519"/>
      <c r="G32" s="1519"/>
      <c r="H32" s="1519"/>
      <c r="I32" s="1519"/>
      <c r="J32" s="70"/>
    </row>
    <row r="33" spans="1:10" ht="18.75">
      <c r="A33" s="1516" t="s">
        <v>392</v>
      </c>
      <c r="B33" s="1516"/>
      <c r="C33" s="1516"/>
      <c r="D33" s="1516"/>
      <c r="E33" s="1516"/>
      <c r="F33" s="1516"/>
      <c r="G33" s="1516"/>
      <c r="H33" s="1516"/>
      <c r="I33" s="1516"/>
      <c r="J33" s="70"/>
    </row>
    <row r="34" spans="1:10" ht="36" customHeight="1">
      <c r="A34" s="1521" t="s">
        <v>632</v>
      </c>
      <c r="B34" s="1521"/>
      <c r="C34" s="1521"/>
      <c r="D34" s="1521"/>
      <c r="E34" s="1521"/>
      <c r="F34" s="1521"/>
      <c r="G34" s="1521"/>
      <c r="H34" s="1521"/>
      <c r="I34" s="1521"/>
      <c r="J34" s="70"/>
    </row>
    <row r="35" spans="1:10" ht="18.75">
      <c r="A35" s="1516" t="s">
        <v>393</v>
      </c>
      <c r="B35" s="1516"/>
      <c r="C35" s="1516"/>
      <c r="D35" s="1516"/>
      <c r="E35" s="1516"/>
      <c r="F35" s="1516"/>
      <c r="G35" s="1516"/>
      <c r="H35" s="1516"/>
      <c r="I35" s="1516"/>
      <c r="J35" s="70"/>
    </row>
    <row r="36" spans="1:10" ht="15.75">
      <c r="A36" s="1519" t="s">
        <v>394</v>
      </c>
      <c r="B36" s="1519"/>
      <c r="C36" s="1519"/>
      <c r="D36" s="1519"/>
      <c r="E36" s="1519"/>
      <c r="F36" s="1519"/>
      <c r="G36" s="1519"/>
      <c r="H36" s="1519"/>
      <c r="I36" s="1519"/>
      <c r="J36" s="70"/>
    </row>
    <row r="37" spans="1:10" ht="24.6" customHeight="1">
      <c r="A37" s="1519" t="str">
        <f>'Attach 3(JV)'!B9</f>
        <v/>
      </c>
      <c r="B37" s="1519"/>
      <c r="C37" s="1519"/>
      <c r="D37" s="1519"/>
      <c r="E37" s="1519"/>
      <c r="F37" s="1519"/>
      <c r="G37" s="1519"/>
      <c r="H37" s="1519"/>
      <c r="I37" s="1519"/>
      <c r="J37" s="70"/>
    </row>
    <row r="38" spans="1:10" ht="55.9" customHeight="1">
      <c r="A38" s="1518" t="str">
        <f>" having its Registered Office at " &amp; 'Attach 3(JV)'!B10 &amp; " " &amp;'Attach 3(JV)'!B11 &amp; " " &amp;'Attach 3(JV)'!B12</f>
        <v xml:space="preserve"> having its Registered Office at   </v>
      </c>
      <c r="B38" s="1518"/>
      <c r="C38" s="1518"/>
      <c r="D38" s="1518"/>
      <c r="E38" s="1518"/>
      <c r="F38" s="1518"/>
      <c r="G38" s="1518"/>
      <c r="H38" s="1518"/>
      <c r="I38" s="1518"/>
      <c r="J38" s="70"/>
    </row>
    <row r="39" spans="1:10" ht="15.75" hidden="1">
      <c r="A39" s="1519" t="str">
        <f>IF('Names of Bidder'!D6 = "Sole Bidder", " ", " and ")</f>
        <v xml:space="preserve"> and </v>
      </c>
      <c r="B39" s="1519"/>
      <c r="C39" s="1519"/>
      <c r="D39" s="1519"/>
      <c r="E39" s="1519"/>
      <c r="F39" s="1519"/>
      <c r="G39" s="1519"/>
      <c r="H39" s="1519"/>
      <c r="I39" s="1519"/>
      <c r="J39" s="70"/>
    </row>
    <row r="40" spans="1:10" ht="10.5" hidden="1" customHeight="1">
      <c r="A40" s="1518" t="str">
        <f>IF('Names of Bidder'!D6= "Sole Bidder", "", IF('Names of Bidder'!D7=1,'Names of Bidder'!D23,IF('Names of Bidder'!D7="2 or More",'Names of Bidder'!D23&amp;" &amp; "&amp;'Names of Bidder'!D28,"")))</f>
        <v/>
      </c>
      <c r="B40" s="1518"/>
      <c r="C40" s="1518"/>
      <c r="D40" s="1518"/>
      <c r="E40" s="1518"/>
      <c r="F40" s="1518"/>
      <c r="G40" s="1518"/>
      <c r="H40" s="1518"/>
      <c r="I40" s="1518"/>
      <c r="J40" s="70"/>
    </row>
    <row r="41" spans="1:10" ht="39" hidden="1" customHeight="1">
      <c r="A41" s="151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8"/>
      <c r="C41" s="1518"/>
      <c r="D41" s="1518"/>
      <c r="E41" s="1518"/>
      <c r="F41" s="1518"/>
      <c r="G41" s="1518"/>
      <c r="H41" s="1518"/>
      <c r="I41" s="1518"/>
      <c r="J41" s="70"/>
    </row>
    <row r="42" spans="1:10" ht="15.75">
      <c r="A42" s="1519" t="s">
        <v>395</v>
      </c>
      <c r="B42" s="1519"/>
      <c r="C42" s="1519"/>
      <c r="D42" s="1519"/>
      <c r="E42" s="1519"/>
      <c r="F42" s="1519"/>
      <c r="G42" s="1519"/>
      <c r="H42" s="1519"/>
      <c r="I42" s="1519"/>
      <c r="J42" s="70"/>
    </row>
    <row r="43" spans="1:10" ht="18.75">
      <c r="A43" s="1516" t="s">
        <v>396</v>
      </c>
      <c r="B43" s="1516"/>
      <c r="C43" s="1516"/>
      <c r="D43" s="1516"/>
      <c r="E43" s="1516"/>
      <c r="F43" s="1516"/>
      <c r="G43" s="1516"/>
      <c r="H43" s="1516"/>
      <c r="I43" s="1516"/>
      <c r="J43" s="70"/>
    </row>
    <row r="44" spans="1:10" ht="18.75">
      <c r="A44" s="1516" t="s">
        <v>397</v>
      </c>
      <c r="B44" s="1516"/>
      <c r="C44" s="1516"/>
      <c r="D44" s="1516"/>
      <c r="E44" s="1516"/>
      <c r="F44" s="1516"/>
      <c r="G44" s="1516"/>
      <c r="H44" s="1516"/>
      <c r="I44" s="1516"/>
      <c r="J44" s="70"/>
    </row>
    <row r="45" spans="1:10" ht="72.599999999999994" customHeight="1">
      <c r="A45" s="1517" t="str">
        <f>"POWERGRID intends to award, under laid-down organisational procedures, contract(s) for " &amp; Basic!B1</f>
        <v xml:space="preserve">POWERGRID intends to award, under laid-down organisational procedures, contract(s) for Conductor Package CD01 for supply of ACSR Zebra conductor for transmission line corresponding to Tower Package TW03 associated with Transmission Network Expansion in Gujarat to increase its ATC from ISTS: Part B &amp; Part C. 
</v>
      </c>
      <c r="B45" s="1517"/>
      <c r="C45" s="1517"/>
      <c r="D45" s="1517"/>
      <c r="E45" s="1517"/>
      <c r="F45" s="1517"/>
      <c r="G45" s="1517"/>
      <c r="H45" s="1517"/>
      <c r="I45" s="1517"/>
      <c r="J45" s="70"/>
    </row>
    <row r="46" spans="1:10" ht="14.25" customHeight="1">
      <c r="A46" s="278"/>
      <c r="B46" s="280"/>
      <c r="C46" s="280"/>
      <c r="D46" s="280"/>
      <c r="E46" s="280"/>
      <c r="F46" s="278"/>
      <c r="G46" s="280"/>
      <c r="H46" s="280"/>
      <c r="I46" s="280"/>
      <c r="J46" s="70"/>
    </row>
    <row r="47" spans="1:10" ht="21" customHeight="1">
      <c r="A47" s="1375" t="s">
        <v>398</v>
      </c>
      <c r="B47" s="1375"/>
      <c r="C47" s="1375"/>
      <c r="D47" s="1375"/>
      <c r="E47" s="1502" t="s">
        <v>398</v>
      </c>
      <c r="F47" s="1502"/>
      <c r="G47" s="1502"/>
      <c r="H47" s="1502"/>
      <c r="I47" s="1502"/>
      <c r="J47" s="70"/>
    </row>
    <row r="48" spans="1:10" ht="32.25" customHeight="1">
      <c r="A48" s="1503" t="s">
        <v>478</v>
      </c>
      <c r="B48" s="1503"/>
      <c r="C48" s="1503"/>
      <c r="D48" s="1503"/>
      <c r="E48" s="1504" t="s">
        <v>400</v>
      </c>
      <c r="F48" s="1504"/>
      <c r="G48" s="1504"/>
      <c r="H48" s="1504"/>
      <c r="I48" s="1504"/>
      <c r="J48" s="70"/>
    </row>
    <row r="49" spans="1:10" ht="18.75" customHeight="1">
      <c r="A49" s="281" t="s">
        <v>401</v>
      </c>
      <c r="B49" s="282"/>
      <c r="C49" s="282"/>
      <c r="D49" s="282"/>
      <c r="E49" s="282"/>
      <c r="F49" s="282"/>
      <c r="G49" s="282"/>
      <c r="H49" s="282"/>
      <c r="I49" s="283" t="s">
        <v>402</v>
      </c>
      <c r="J49" s="70"/>
    </row>
    <row r="50" spans="1:10" ht="112.5" customHeight="1">
      <c r="A50" s="1498" t="str">
        <f>Basic!B1&amp;"Package and Specification Number " &amp;  Basic!B3 &amp; " POWERGRID values full compliance with all relevant laws of the land, rules, regulations, economic use of resources, and of fairness/transparency in its relations with its Bidders/ Contractors."</f>
        <v>Conductor Package CD01 for supply of ACSR Zebra conductor for transmission line corresponding to Tower Package TW03 associated with Transmission Network Expansion in Gujarat to increase its ATC from ISTS: Part B &amp; Part C. 
Package and Specification Number CC/NT/COND/DOM/A06/22/00592 POWERGRID values full compliance with all relevant laws of the land, rules, regulations, economic use of resources, and of fairness/transparency in its relations with its Bidders/ Contractors.</v>
      </c>
      <c r="B50" s="1498"/>
      <c r="C50" s="1498"/>
      <c r="D50" s="1498"/>
      <c r="E50" s="1498"/>
      <c r="F50" s="1498"/>
      <c r="G50" s="1498"/>
      <c r="H50" s="1498"/>
      <c r="I50" s="1498"/>
    </row>
    <row r="51" spans="1:10" ht="9.75" customHeight="1">
      <c r="A51" s="284"/>
      <c r="B51" s="285"/>
      <c r="C51" s="285"/>
      <c r="D51" s="285"/>
      <c r="E51" s="285"/>
      <c r="F51" s="285"/>
      <c r="G51" s="285"/>
      <c r="H51" s="285"/>
      <c r="I51" s="285"/>
    </row>
    <row r="52" spans="1:10" ht="35.25" customHeight="1">
      <c r="A52" s="1498" t="s">
        <v>403</v>
      </c>
      <c r="B52" s="1498"/>
      <c r="C52" s="1498"/>
      <c r="D52" s="1498"/>
      <c r="E52" s="1498"/>
      <c r="F52" s="1498"/>
      <c r="G52" s="1498"/>
      <c r="H52" s="1498"/>
      <c r="I52" s="1498"/>
    </row>
    <row r="53" spans="1:10" ht="8.1" customHeight="1">
      <c r="A53" s="286"/>
      <c r="B53" s="285"/>
      <c r="C53" s="285"/>
      <c r="D53" s="285"/>
      <c r="E53" s="285"/>
      <c r="F53" s="285"/>
      <c r="G53" s="285"/>
      <c r="H53" s="285"/>
      <c r="I53" s="285"/>
    </row>
    <row r="54" spans="1:10" ht="15.75">
      <c r="A54" s="1522" t="s">
        <v>527</v>
      </c>
      <c r="B54" s="1522"/>
      <c r="C54" s="1522"/>
      <c r="D54" s="1522"/>
      <c r="E54" s="1522"/>
      <c r="F54" s="1522"/>
      <c r="G54" s="1522"/>
      <c r="H54" s="1522"/>
      <c r="I54" s="1522"/>
    </row>
    <row r="55" spans="1:10" ht="8.1" customHeight="1">
      <c r="A55" s="286"/>
      <c r="B55" s="285"/>
      <c r="C55" s="285"/>
      <c r="D55" s="285"/>
      <c r="E55" s="285"/>
      <c r="F55" s="285"/>
      <c r="G55" s="285"/>
      <c r="H55" s="285"/>
      <c r="I55" s="285"/>
    </row>
    <row r="56" spans="1:10" ht="16.5">
      <c r="A56" s="1507" t="s">
        <v>404</v>
      </c>
      <c r="B56" s="1507"/>
      <c r="C56" s="1507"/>
      <c r="D56" s="1507"/>
      <c r="E56" s="1507"/>
      <c r="F56" s="1507"/>
      <c r="G56" s="1507"/>
      <c r="H56" s="1507"/>
      <c r="I56" s="1507"/>
    </row>
    <row r="57" spans="1:10" ht="8.1" customHeight="1">
      <c r="A57" s="287"/>
      <c r="B57" s="285"/>
      <c r="C57" s="285"/>
      <c r="D57" s="285"/>
      <c r="E57" s="285"/>
      <c r="F57" s="285"/>
      <c r="G57" s="285"/>
      <c r="H57" s="285"/>
      <c r="I57" s="285"/>
    </row>
    <row r="58" spans="1:10" ht="33.75" customHeight="1">
      <c r="A58" s="288" t="s">
        <v>405</v>
      </c>
      <c r="B58" s="1508" t="s">
        <v>406</v>
      </c>
      <c r="C58" s="1508"/>
      <c r="D58" s="1508"/>
      <c r="E58" s="1508"/>
      <c r="F58" s="1508"/>
      <c r="G58" s="1508"/>
      <c r="H58" s="1508"/>
      <c r="I58" s="1508"/>
    </row>
    <row r="59" spans="1:10" ht="5.25" customHeight="1">
      <c r="A59" s="286"/>
      <c r="B59" s="285"/>
      <c r="C59" s="285"/>
      <c r="D59" s="285"/>
      <c r="E59" s="285"/>
      <c r="F59" s="285"/>
      <c r="G59" s="285"/>
      <c r="H59" s="285"/>
      <c r="I59" s="285"/>
    </row>
    <row r="60" spans="1:10" ht="67.5" customHeight="1">
      <c r="A60" s="285"/>
      <c r="B60" s="288" t="s">
        <v>407</v>
      </c>
      <c r="C60" s="1508" t="s">
        <v>408</v>
      </c>
      <c r="D60" s="1508"/>
      <c r="E60" s="1508"/>
      <c r="F60" s="1508"/>
      <c r="G60" s="1508"/>
      <c r="H60" s="1508"/>
      <c r="I60" s="1508"/>
    </row>
    <row r="61" spans="1:10" ht="5.25" customHeight="1">
      <c r="A61" s="285"/>
      <c r="B61" s="288"/>
      <c r="C61" s="289"/>
      <c r="D61" s="289"/>
      <c r="E61" s="289"/>
      <c r="F61" s="289"/>
      <c r="G61" s="289"/>
      <c r="H61" s="289"/>
      <c r="I61" s="289"/>
    </row>
    <row r="62" spans="1:10" ht="83.25" customHeight="1">
      <c r="A62" s="285"/>
      <c r="B62" s="288" t="s">
        <v>409</v>
      </c>
      <c r="C62" s="1508" t="s">
        <v>919</v>
      </c>
      <c r="D62" s="1508"/>
      <c r="E62" s="1508"/>
      <c r="F62" s="1508"/>
      <c r="G62" s="1508"/>
      <c r="H62" s="1508"/>
      <c r="I62" s="1508"/>
    </row>
    <row r="63" spans="1:10" ht="8.1" customHeight="1">
      <c r="A63" s="285"/>
      <c r="B63" s="288"/>
      <c r="C63" s="289"/>
      <c r="D63" s="289"/>
      <c r="E63" s="289"/>
      <c r="F63" s="289"/>
      <c r="G63" s="289"/>
      <c r="H63" s="289"/>
      <c r="I63" s="289"/>
    </row>
    <row r="64" spans="1:10" ht="50.25" customHeight="1">
      <c r="A64" s="285"/>
      <c r="B64" s="288" t="s">
        <v>410</v>
      </c>
      <c r="C64" s="1508" t="s">
        <v>920</v>
      </c>
      <c r="D64" s="1508"/>
      <c r="E64" s="1508"/>
      <c r="F64" s="1508"/>
      <c r="G64" s="1508"/>
      <c r="H64" s="1508"/>
      <c r="I64" s="1508"/>
    </row>
    <row r="65" spans="1:10" ht="8.1" customHeight="1">
      <c r="A65" s="285"/>
      <c r="B65" s="288"/>
      <c r="C65" s="289"/>
      <c r="D65" s="289"/>
      <c r="E65" s="289"/>
      <c r="F65" s="289"/>
      <c r="G65" s="289"/>
      <c r="H65" s="289"/>
      <c r="I65" s="289"/>
    </row>
    <row r="66" spans="1:10" ht="69" customHeight="1">
      <c r="A66" s="288" t="s">
        <v>411</v>
      </c>
      <c r="B66" s="1508" t="s">
        <v>921</v>
      </c>
      <c r="C66" s="1508"/>
      <c r="D66" s="1508"/>
      <c r="E66" s="1508"/>
      <c r="F66" s="1508"/>
      <c r="G66" s="1508"/>
      <c r="H66" s="1508"/>
      <c r="I66" s="1508"/>
    </row>
    <row r="67" spans="1:10" ht="5.25" customHeight="1">
      <c r="A67" s="285"/>
      <c r="B67" s="288"/>
      <c r="C67" s="289"/>
      <c r="D67" s="289"/>
      <c r="E67" s="289"/>
      <c r="F67" s="289"/>
      <c r="G67" s="289"/>
      <c r="H67" s="289"/>
      <c r="I67" s="289"/>
    </row>
    <row r="68" spans="1:10" ht="16.5">
      <c r="A68" s="1507" t="s">
        <v>412</v>
      </c>
      <c r="B68" s="1507"/>
      <c r="C68" s="1507"/>
      <c r="D68" s="1507"/>
      <c r="E68" s="1507"/>
      <c r="F68" s="1507"/>
      <c r="G68" s="1507"/>
      <c r="H68" s="1507"/>
      <c r="I68" s="1507"/>
    </row>
    <row r="69" spans="1:10" ht="3" customHeight="1">
      <c r="A69" s="285"/>
      <c r="B69" s="288"/>
      <c r="C69" s="289"/>
      <c r="D69" s="289"/>
      <c r="E69" s="289"/>
      <c r="F69" s="289"/>
      <c r="G69" s="289"/>
      <c r="H69" s="289"/>
      <c r="I69" s="289"/>
    </row>
    <row r="70" spans="1:10" ht="49.5" customHeight="1">
      <c r="A70" s="288" t="s">
        <v>405</v>
      </c>
      <c r="B70" s="1508" t="s">
        <v>922</v>
      </c>
      <c r="C70" s="1508"/>
      <c r="D70" s="1508"/>
      <c r="E70" s="1508"/>
      <c r="F70" s="1508"/>
      <c r="G70" s="1508"/>
      <c r="H70" s="1508"/>
      <c r="I70" s="1508"/>
    </row>
    <row r="71" spans="1:10" ht="24" customHeight="1">
      <c r="A71" s="278"/>
      <c r="B71" s="282"/>
      <c r="C71" s="282"/>
      <c r="D71" s="282"/>
      <c r="E71" s="282"/>
      <c r="F71" s="278"/>
      <c r="G71" s="282"/>
      <c r="H71" s="282"/>
      <c r="I71" s="282"/>
      <c r="J71" s="70"/>
    </row>
    <row r="72" spans="1:10" ht="21" customHeight="1">
      <c r="A72" s="1375" t="s">
        <v>398</v>
      </c>
      <c r="B72" s="1375"/>
      <c r="C72" s="1375"/>
      <c r="D72" s="1375"/>
      <c r="E72" s="1502" t="s">
        <v>398</v>
      </c>
      <c r="F72" s="1502"/>
      <c r="G72" s="1502"/>
      <c r="H72" s="1502"/>
      <c r="I72" s="1502"/>
      <c r="J72" s="70"/>
    </row>
    <row r="73" spans="1:10" ht="33" customHeight="1">
      <c r="A73" s="1503" t="s">
        <v>399</v>
      </c>
      <c r="B73" s="1503"/>
      <c r="C73" s="1503"/>
      <c r="D73" s="1503"/>
      <c r="E73" s="1504" t="s">
        <v>400</v>
      </c>
      <c r="F73" s="1504"/>
      <c r="G73" s="1504"/>
      <c r="H73" s="1504"/>
      <c r="I73" s="1504"/>
      <c r="J73" s="70"/>
    </row>
    <row r="74" spans="1:10" ht="15.75">
      <c r="A74" s="281" t="s">
        <v>401</v>
      </c>
      <c r="B74" s="282"/>
      <c r="C74" s="282"/>
      <c r="D74" s="282"/>
      <c r="E74" s="282"/>
      <c r="F74" s="282"/>
      <c r="G74" s="282"/>
      <c r="H74" s="282"/>
      <c r="I74" s="283" t="s">
        <v>413</v>
      </c>
      <c r="J74" s="70"/>
    </row>
    <row r="75" spans="1:10" ht="96.75" customHeight="1">
      <c r="A75" s="285"/>
      <c r="B75" s="288" t="s">
        <v>414</v>
      </c>
      <c r="C75" s="1508" t="s">
        <v>923</v>
      </c>
      <c r="D75" s="1508"/>
      <c r="E75" s="1508"/>
      <c r="F75" s="1508"/>
      <c r="G75" s="1508"/>
      <c r="H75" s="1508"/>
      <c r="I75" s="1508"/>
    </row>
    <row r="76" spans="1:10" ht="9.9499999999999993" customHeight="1">
      <c r="A76" s="285"/>
      <c r="B76" s="290"/>
      <c r="C76" s="286"/>
      <c r="D76" s="286"/>
      <c r="E76" s="286"/>
      <c r="F76" s="286"/>
      <c r="G76" s="286"/>
      <c r="H76" s="286"/>
      <c r="I76" s="286"/>
    </row>
    <row r="77" spans="1:10" ht="99" customHeight="1">
      <c r="A77" s="285"/>
      <c r="B77" s="288" t="s">
        <v>409</v>
      </c>
      <c r="C77" s="1508" t="s">
        <v>924</v>
      </c>
      <c r="D77" s="1508"/>
      <c r="E77" s="1508"/>
      <c r="F77" s="1508"/>
      <c r="G77" s="1508"/>
      <c r="H77" s="1508"/>
      <c r="I77" s="1508"/>
    </row>
    <row r="78" spans="1:10" ht="9.9499999999999993" customHeight="1">
      <c r="A78" s="285"/>
      <c r="B78" s="288"/>
      <c r="C78" s="291"/>
      <c r="D78" s="291"/>
      <c r="E78" s="291"/>
      <c r="F78" s="291"/>
      <c r="G78" s="291"/>
      <c r="H78" s="291"/>
      <c r="I78" s="291"/>
    </row>
    <row r="79" spans="1:10" ht="53.25" customHeight="1">
      <c r="A79" s="285"/>
      <c r="B79" s="288" t="s">
        <v>410</v>
      </c>
      <c r="C79" s="1508" t="s">
        <v>925</v>
      </c>
      <c r="D79" s="1508"/>
      <c r="E79" s="1508"/>
      <c r="F79" s="1508"/>
      <c r="G79" s="1508"/>
      <c r="H79" s="1508"/>
      <c r="I79" s="1508"/>
    </row>
    <row r="80" spans="1:10" ht="9.9499999999999993" customHeight="1">
      <c r="A80" s="285"/>
      <c r="B80" s="288"/>
      <c r="C80" s="291"/>
      <c r="D80" s="291"/>
      <c r="E80" s="291"/>
      <c r="F80" s="291"/>
      <c r="G80" s="291"/>
      <c r="H80" s="291"/>
      <c r="I80" s="291"/>
    </row>
    <row r="81" spans="1:10" ht="9.9499999999999993" customHeight="1">
      <c r="A81" s="285"/>
      <c r="B81" s="288"/>
      <c r="C81" s="291"/>
      <c r="D81" s="291"/>
      <c r="E81" s="291"/>
      <c r="F81" s="291"/>
      <c r="G81" s="291"/>
      <c r="H81" s="291"/>
      <c r="I81" s="291"/>
    </row>
    <row r="82" spans="1:10" ht="85.5" customHeight="1">
      <c r="A82" s="285"/>
      <c r="B82" s="288" t="s">
        <v>415</v>
      </c>
      <c r="C82" s="1508" t="s">
        <v>416</v>
      </c>
      <c r="D82" s="1508"/>
      <c r="E82" s="1508"/>
      <c r="F82" s="1508"/>
      <c r="G82" s="1508"/>
      <c r="H82" s="1508"/>
      <c r="I82" s="1508"/>
    </row>
    <row r="83" spans="1:10" ht="9.9499999999999993" customHeight="1">
      <c r="A83" s="285"/>
      <c r="B83" s="288"/>
      <c r="C83" s="291"/>
      <c r="D83" s="291"/>
      <c r="E83" s="291"/>
      <c r="F83" s="291"/>
      <c r="G83" s="291"/>
      <c r="H83" s="291"/>
      <c r="I83" s="291"/>
    </row>
    <row r="84" spans="1:10" ht="66" customHeight="1">
      <c r="A84" s="285"/>
      <c r="B84" s="288" t="s">
        <v>417</v>
      </c>
      <c r="C84" s="1508" t="s">
        <v>926</v>
      </c>
      <c r="D84" s="1508"/>
      <c r="E84" s="1508"/>
      <c r="F84" s="1508"/>
      <c r="G84" s="1508"/>
      <c r="H84" s="1508"/>
      <c r="I84" s="1508"/>
    </row>
    <row r="85" spans="1:10" ht="9.9499999999999993" customHeight="1">
      <c r="A85" s="285"/>
      <c r="B85" s="288"/>
      <c r="C85" s="291"/>
      <c r="D85" s="291"/>
      <c r="E85" s="291"/>
      <c r="F85" s="291"/>
      <c r="G85" s="291"/>
      <c r="H85" s="291"/>
      <c r="I85" s="291"/>
    </row>
    <row r="86" spans="1:10" ht="63.75" customHeight="1">
      <c r="A86" s="285"/>
      <c r="B86" s="288" t="s">
        <v>418</v>
      </c>
      <c r="C86" s="1508" t="s">
        <v>419</v>
      </c>
      <c r="D86" s="1508"/>
      <c r="E86" s="1508"/>
      <c r="F86" s="1508"/>
      <c r="G86" s="1508"/>
      <c r="H86" s="1508"/>
      <c r="I86" s="1508"/>
    </row>
    <row r="87" spans="1:10" ht="8.1" customHeight="1">
      <c r="A87" s="285"/>
      <c r="B87" s="291"/>
      <c r="C87" s="291"/>
      <c r="D87" s="291"/>
      <c r="E87" s="291"/>
      <c r="F87" s="291"/>
      <c r="G87" s="291"/>
      <c r="H87" s="291"/>
      <c r="I87" s="291"/>
    </row>
    <row r="88" spans="1:10" ht="51" customHeight="1">
      <c r="A88" s="285"/>
      <c r="B88" s="288" t="s">
        <v>946</v>
      </c>
      <c r="C88" s="1508" t="s">
        <v>927</v>
      </c>
      <c r="D88" s="1508"/>
      <c r="E88" s="1508"/>
      <c r="F88" s="1508"/>
      <c r="G88" s="1508"/>
      <c r="H88" s="1508"/>
      <c r="I88" s="1508"/>
    </row>
    <row r="89" spans="1:10" ht="8.1" customHeight="1">
      <c r="A89" s="285"/>
      <c r="B89" s="291"/>
      <c r="C89" s="291"/>
      <c r="D89" s="291"/>
      <c r="E89" s="291"/>
      <c r="F89" s="291"/>
      <c r="G89" s="291"/>
      <c r="H89" s="291"/>
      <c r="I89" s="291"/>
    </row>
    <row r="90" spans="1:10" ht="37.5" customHeight="1">
      <c r="A90" s="288" t="s">
        <v>411</v>
      </c>
      <c r="B90" s="1508" t="s">
        <v>420</v>
      </c>
      <c r="C90" s="1508"/>
      <c r="D90" s="1508"/>
      <c r="E90" s="1508"/>
      <c r="F90" s="1508"/>
      <c r="G90" s="1508"/>
      <c r="H90" s="1508"/>
      <c r="I90" s="1508"/>
    </row>
    <row r="91" spans="1:10" ht="39.75" customHeight="1">
      <c r="A91" s="278"/>
      <c r="B91" s="282"/>
      <c r="C91" s="282"/>
      <c r="D91" s="282"/>
      <c r="E91" s="282"/>
      <c r="F91" s="278"/>
      <c r="G91" s="282"/>
      <c r="H91" s="282"/>
      <c r="I91" s="282"/>
      <c r="J91" s="70"/>
    </row>
    <row r="92" spans="1:10" ht="21" customHeight="1">
      <c r="A92" s="1375" t="s">
        <v>398</v>
      </c>
      <c r="B92" s="1375"/>
      <c r="C92" s="1375"/>
      <c r="D92" s="1375"/>
      <c r="E92" s="1502" t="s">
        <v>398</v>
      </c>
      <c r="F92" s="1502"/>
      <c r="G92" s="1502"/>
      <c r="H92" s="1502"/>
      <c r="I92" s="1502"/>
      <c r="J92" s="70"/>
    </row>
    <row r="93" spans="1:10" ht="33" customHeight="1">
      <c r="A93" s="1503" t="s">
        <v>399</v>
      </c>
      <c r="B93" s="1503"/>
      <c r="C93" s="1503"/>
      <c r="D93" s="1503"/>
      <c r="E93" s="1504" t="s">
        <v>400</v>
      </c>
      <c r="F93" s="1504"/>
      <c r="G93" s="1504"/>
      <c r="H93" s="1504"/>
      <c r="I93" s="1504"/>
      <c r="J93" s="70"/>
    </row>
    <row r="94" spans="1:10" ht="15.75">
      <c r="A94" s="281" t="s">
        <v>401</v>
      </c>
      <c r="B94" s="282"/>
      <c r="C94" s="282"/>
      <c r="D94" s="282"/>
      <c r="E94" s="282"/>
      <c r="F94" s="282"/>
      <c r="G94" s="282"/>
      <c r="H94" s="282"/>
      <c r="I94" s="283" t="s">
        <v>421</v>
      </c>
      <c r="J94" s="70"/>
    </row>
    <row r="95" spans="1:10" ht="15.75">
      <c r="A95" s="281"/>
      <c r="B95" s="282"/>
      <c r="C95" s="282"/>
      <c r="D95" s="282"/>
      <c r="E95" s="282"/>
      <c r="F95" s="282"/>
      <c r="G95" s="282"/>
      <c r="H95" s="282"/>
      <c r="I95" s="283"/>
      <c r="J95" s="70"/>
    </row>
    <row r="96" spans="1:10" ht="16.5">
      <c r="A96" s="1507" t="s">
        <v>422</v>
      </c>
      <c r="B96" s="1507"/>
      <c r="C96" s="1507"/>
      <c r="D96" s="1507"/>
      <c r="E96" s="1507"/>
      <c r="F96" s="1507"/>
      <c r="G96" s="1507"/>
      <c r="H96" s="1507"/>
      <c r="I96" s="1507"/>
    </row>
    <row r="97" spans="1:9" ht="10.5" customHeight="1">
      <c r="A97" s="285"/>
      <c r="B97" s="291"/>
      <c r="C97" s="291"/>
      <c r="D97" s="291"/>
      <c r="E97" s="291"/>
      <c r="F97" s="291"/>
      <c r="G97" s="291"/>
      <c r="H97" s="291"/>
      <c r="I97" s="291"/>
    </row>
    <row r="98" spans="1:9" ht="80.25" customHeight="1">
      <c r="A98" s="288" t="s">
        <v>405</v>
      </c>
      <c r="B98" s="1508" t="s">
        <v>928</v>
      </c>
      <c r="C98" s="1508"/>
      <c r="D98" s="1508"/>
      <c r="E98" s="1508"/>
      <c r="F98" s="1508"/>
      <c r="G98" s="1508"/>
      <c r="H98" s="1508"/>
      <c r="I98" s="1508"/>
    </row>
    <row r="99" spans="1:9" ht="8.1" customHeight="1">
      <c r="A99" s="285"/>
      <c r="B99" s="291"/>
      <c r="C99" s="291"/>
      <c r="D99" s="291"/>
      <c r="E99" s="291"/>
      <c r="F99" s="291"/>
      <c r="G99" s="291"/>
      <c r="H99" s="291"/>
      <c r="I99" s="291"/>
    </row>
    <row r="100" spans="1:9" ht="141.75" customHeight="1">
      <c r="A100" s="288" t="s">
        <v>411</v>
      </c>
      <c r="B100" s="1508" t="s">
        <v>929</v>
      </c>
      <c r="C100" s="1508"/>
      <c r="D100" s="1508"/>
      <c r="E100" s="1508"/>
      <c r="F100" s="1508"/>
      <c r="G100" s="1508"/>
      <c r="H100" s="1508"/>
      <c r="I100" s="1508"/>
    </row>
    <row r="101" spans="1:9" ht="8.1" customHeight="1">
      <c r="A101" s="285"/>
      <c r="B101" s="291"/>
      <c r="C101" s="291"/>
      <c r="D101" s="291"/>
      <c r="E101" s="291"/>
      <c r="F101" s="291"/>
      <c r="G101" s="291"/>
      <c r="H101" s="291"/>
      <c r="I101" s="291"/>
    </row>
    <row r="102" spans="1:9" ht="51.75" customHeight="1">
      <c r="A102" s="288" t="s">
        <v>423</v>
      </c>
      <c r="B102" s="1508" t="s">
        <v>930</v>
      </c>
      <c r="C102" s="1508"/>
      <c r="D102" s="1508"/>
      <c r="E102" s="1508"/>
      <c r="F102" s="1508"/>
      <c r="G102" s="1508"/>
      <c r="H102" s="1508"/>
      <c r="I102" s="1508"/>
    </row>
    <row r="103" spans="1:9" ht="15" customHeight="1">
      <c r="A103" s="286"/>
      <c r="B103" s="285"/>
      <c r="C103" s="285"/>
      <c r="D103" s="285"/>
      <c r="E103" s="285"/>
      <c r="F103" s="285"/>
      <c r="G103" s="285"/>
      <c r="H103" s="285"/>
      <c r="I103" s="285"/>
    </row>
    <row r="104" spans="1:9" ht="16.5">
      <c r="A104" s="1507" t="s">
        <v>424</v>
      </c>
      <c r="B104" s="1507"/>
      <c r="C104" s="1507"/>
      <c r="D104" s="1507"/>
      <c r="E104" s="1507"/>
      <c r="F104" s="1507"/>
      <c r="G104" s="1507"/>
      <c r="H104" s="1507"/>
      <c r="I104" s="1507"/>
    </row>
    <row r="105" spans="1:9" ht="8.1" customHeight="1">
      <c r="A105" s="285"/>
      <c r="B105" s="291"/>
      <c r="C105" s="291"/>
      <c r="D105" s="291"/>
      <c r="E105" s="291"/>
      <c r="F105" s="291"/>
      <c r="G105" s="291"/>
      <c r="H105" s="291"/>
      <c r="I105" s="291"/>
    </row>
    <row r="106" spans="1:9" ht="42.75" customHeight="1">
      <c r="A106" s="288" t="s">
        <v>405</v>
      </c>
      <c r="B106" s="1498" t="s">
        <v>931</v>
      </c>
      <c r="C106" s="1498"/>
      <c r="D106" s="1498"/>
      <c r="E106" s="1498"/>
      <c r="F106" s="1498"/>
      <c r="G106" s="1498"/>
      <c r="H106" s="1498"/>
      <c r="I106" s="1498"/>
    </row>
    <row r="107" spans="1:9" ht="8.1" customHeight="1">
      <c r="A107" s="285"/>
      <c r="B107" s="291"/>
      <c r="C107" s="291"/>
      <c r="D107" s="291"/>
      <c r="E107" s="291"/>
      <c r="F107" s="291"/>
      <c r="G107" s="291"/>
      <c r="H107" s="291"/>
      <c r="I107" s="291"/>
    </row>
    <row r="108" spans="1:9" ht="70.5" customHeight="1">
      <c r="A108" s="288" t="s">
        <v>411</v>
      </c>
      <c r="B108" s="1498" t="s">
        <v>932</v>
      </c>
      <c r="C108" s="1498"/>
      <c r="D108" s="1498"/>
      <c r="E108" s="1498"/>
      <c r="F108" s="1498"/>
      <c r="G108" s="1498"/>
      <c r="H108" s="1498"/>
      <c r="I108" s="1498"/>
    </row>
    <row r="109" spans="1:9" ht="8.1" customHeight="1">
      <c r="A109" s="285"/>
      <c r="B109" s="291"/>
      <c r="C109" s="291"/>
      <c r="D109" s="291"/>
      <c r="E109" s="291"/>
      <c r="F109" s="291"/>
      <c r="G109" s="291"/>
      <c r="H109" s="291"/>
      <c r="I109" s="291"/>
    </row>
    <row r="110" spans="1:9" ht="16.5">
      <c r="A110" s="1507" t="s">
        <v>425</v>
      </c>
      <c r="B110" s="1507"/>
      <c r="C110" s="1507"/>
      <c r="D110" s="1507"/>
      <c r="E110" s="1507"/>
      <c r="F110" s="1507"/>
      <c r="G110" s="1507"/>
      <c r="H110" s="1507"/>
      <c r="I110" s="1507"/>
    </row>
    <row r="111" spans="1:9" ht="15" customHeight="1">
      <c r="A111" s="287"/>
      <c r="B111" s="285"/>
      <c r="C111" s="285"/>
      <c r="D111" s="285"/>
      <c r="E111" s="285"/>
      <c r="F111" s="285"/>
      <c r="G111" s="285"/>
      <c r="H111" s="285"/>
      <c r="I111" s="285"/>
    </row>
    <row r="112" spans="1:9" ht="58.5" customHeight="1">
      <c r="A112" s="288" t="s">
        <v>405</v>
      </c>
      <c r="B112" s="1498" t="s">
        <v>933</v>
      </c>
      <c r="C112" s="1498"/>
      <c r="D112" s="1498"/>
      <c r="E112" s="1498"/>
      <c r="F112" s="1498"/>
      <c r="G112" s="1498"/>
      <c r="H112" s="1498"/>
      <c r="I112" s="1498"/>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5" t="s">
        <v>398</v>
      </c>
      <c r="B115" s="1375"/>
      <c r="C115" s="1375"/>
      <c r="D115" s="1375"/>
      <c r="E115" s="1502" t="s">
        <v>398</v>
      </c>
      <c r="F115" s="1502"/>
      <c r="G115" s="1502"/>
      <c r="H115" s="1502"/>
      <c r="I115" s="1502"/>
      <c r="J115" s="70"/>
    </row>
    <row r="116" spans="1:10" ht="33" customHeight="1">
      <c r="A116" s="1503" t="s">
        <v>399</v>
      </c>
      <c r="B116" s="1503"/>
      <c r="C116" s="1503"/>
      <c r="D116" s="1503"/>
      <c r="E116" s="1504" t="s">
        <v>400</v>
      </c>
      <c r="F116" s="1504"/>
      <c r="G116" s="1504"/>
      <c r="H116" s="1504"/>
      <c r="I116" s="1504"/>
      <c r="J116" s="70"/>
    </row>
    <row r="117" spans="1:10" ht="15.75">
      <c r="A117" s="281" t="s">
        <v>401</v>
      </c>
      <c r="B117" s="282"/>
      <c r="C117" s="282"/>
      <c r="D117" s="282"/>
      <c r="E117" s="282"/>
      <c r="F117" s="282"/>
      <c r="G117" s="282"/>
      <c r="H117" s="282"/>
      <c r="I117" s="283" t="s">
        <v>426</v>
      </c>
      <c r="J117" s="70"/>
    </row>
    <row r="118" spans="1:10" ht="15.95" customHeight="1">
      <c r="A118" s="286"/>
      <c r="B118" s="285"/>
      <c r="C118" s="285"/>
      <c r="D118" s="285"/>
      <c r="E118" s="285"/>
      <c r="F118" s="285"/>
      <c r="G118" s="285"/>
      <c r="H118" s="285"/>
      <c r="I118" s="285"/>
    </row>
    <row r="119" spans="1:10" ht="50.25" customHeight="1">
      <c r="A119" s="288" t="s">
        <v>411</v>
      </c>
      <c r="B119" s="1498" t="s">
        <v>934</v>
      </c>
      <c r="C119" s="1498"/>
      <c r="D119" s="1498"/>
      <c r="E119" s="1498"/>
      <c r="F119" s="1498"/>
      <c r="G119" s="1498"/>
      <c r="H119" s="1498"/>
      <c r="I119" s="1498"/>
    </row>
    <row r="120" spans="1:10" ht="12" customHeight="1">
      <c r="A120" s="286"/>
      <c r="B120" s="285"/>
      <c r="C120" s="285"/>
      <c r="D120" s="285"/>
      <c r="E120" s="285"/>
      <c r="F120" s="285"/>
      <c r="G120" s="285"/>
      <c r="H120" s="285"/>
      <c r="I120" s="285"/>
    </row>
    <row r="121" spans="1:10" ht="16.5">
      <c r="A121" s="1507" t="s">
        <v>427</v>
      </c>
      <c r="B121" s="1507"/>
      <c r="C121" s="1507"/>
      <c r="D121" s="1507"/>
      <c r="E121" s="1507"/>
      <c r="F121" s="1507"/>
      <c r="G121" s="1507"/>
      <c r="H121" s="1507"/>
      <c r="I121" s="1507"/>
    </row>
    <row r="122" spans="1:10" ht="15.95" customHeight="1">
      <c r="A122" s="286"/>
      <c r="B122" s="285"/>
      <c r="C122" s="285"/>
      <c r="D122" s="285"/>
      <c r="E122" s="285"/>
      <c r="F122" s="285"/>
      <c r="G122" s="285"/>
      <c r="H122" s="285"/>
      <c r="I122" s="285"/>
    </row>
    <row r="123" spans="1:10" ht="31.5" customHeight="1">
      <c r="A123" s="288" t="s">
        <v>405</v>
      </c>
      <c r="B123" s="1498" t="s">
        <v>428</v>
      </c>
      <c r="C123" s="1498"/>
      <c r="D123" s="1498"/>
      <c r="E123" s="1498"/>
      <c r="F123" s="1498"/>
      <c r="G123" s="1498"/>
      <c r="H123" s="1498"/>
      <c r="I123" s="1498"/>
    </row>
    <row r="124" spans="1:10" ht="8.1" customHeight="1">
      <c r="A124" s="285"/>
      <c r="B124" s="291"/>
      <c r="C124" s="291"/>
      <c r="D124" s="291"/>
      <c r="E124" s="291"/>
      <c r="F124" s="291"/>
      <c r="G124" s="291"/>
      <c r="H124" s="291"/>
      <c r="I124" s="291"/>
    </row>
    <row r="125" spans="1:10" ht="39" customHeight="1">
      <c r="A125" s="288" t="s">
        <v>411</v>
      </c>
      <c r="B125" s="1498" t="s">
        <v>429</v>
      </c>
      <c r="C125" s="1498"/>
      <c r="D125" s="1498"/>
      <c r="E125" s="1498"/>
      <c r="F125" s="1498"/>
      <c r="G125" s="1498"/>
      <c r="H125" s="1498"/>
      <c r="I125" s="1498"/>
    </row>
    <row r="126" spans="1:10" ht="12" customHeight="1">
      <c r="A126" s="286"/>
      <c r="B126" s="285"/>
      <c r="C126" s="285"/>
      <c r="D126" s="285"/>
      <c r="E126" s="285"/>
      <c r="F126" s="285"/>
      <c r="G126" s="285"/>
      <c r="H126" s="285"/>
      <c r="I126" s="285"/>
    </row>
    <row r="127" spans="1:10" ht="16.5">
      <c r="A127" s="1507" t="s">
        <v>430</v>
      </c>
      <c r="B127" s="1507"/>
      <c r="C127" s="1507"/>
      <c r="D127" s="1507"/>
      <c r="E127" s="1507"/>
      <c r="F127" s="1507"/>
      <c r="G127" s="1507"/>
      <c r="H127" s="1507"/>
      <c r="I127" s="1507"/>
    </row>
    <row r="128" spans="1:10" ht="15.95" customHeight="1">
      <c r="A128" s="286"/>
      <c r="B128" s="285"/>
      <c r="C128" s="285"/>
      <c r="D128" s="285"/>
      <c r="E128" s="285"/>
      <c r="F128" s="285"/>
      <c r="G128" s="285"/>
      <c r="H128" s="285"/>
      <c r="I128" s="285"/>
    </row>
    <row r="129" spans="1:10" ht="75" customHeight="1">
      <c r="A129" s="1498" t="s">
        <v>935</v>
      </c>
      <c r="B129" s="1498"/>
      <c r="C129" s="1498"/>
      <c r="D129" s="1498"/>
      <c r="E129" s="1498"/>
      <c r="F129" s="1498"/>
      <c r="G129" s="1498"/>
      <c r="H129" s="1498"/>
      <c r="I129" s="1498"/>
    </row>
    <row r="130" spans="1:10" ht="12" customHeight="1">
      <c r="A130" s="286"/>
      <c r="B130" s="285"/>
      <c r="C130" s="285"/>
      <c r="D130" s="285"/>
      <c r="E130" s="285"/>
      <c r="F130" s="285"/>
      <c r="G130" s="285"/>
      <c r="H130" s="285"/>
      <c r="I130" s="285"/>
    </row>
    <row r="131" spans="1:10" ht="21.75" customHeight="1">
      <c r="A131" s="1507" t="s">
        <v>431</v>
      </c>
      <c r="B131" s="1507"/>
      <c r="C131" s="1507"/>
      <c r="D131" s="1507"/>
      <c r="E131" s="1507"/>
      <c r="F131" s="1507"/>
      <c r="G131" s="1507"/>
      <c r="H131" s="1507"/>
      <c r="I131" s="1507"/>
    </row>
    <row r="132" spans="1:10" ht="15.95" customHeight="1">
      <c r="A132" s="287"/>
      <c r="B132" s="285"/>
      <c r="C132" s="285"/>
      <c r="D132" s="285"/>
      <c r="E132" s="285"/>
      <c r="F132" s="285"/>
      <c r="G132" s="285"/>
      <c r="H132" s="285"/>
      <c r="I132" s="285"/>
    </row>
    <row r="133" spans="1:10" ht="57.75" customHeight="1">
      <c r="A133" s="288" t="s">
        <v>405</v>
      </c>
      <c r="B133" s="1498" t="s">
        <v>936</v>
      </c>
      <c r="C133" s="1498"/>
      <c r="D133" s="1498"/>
      <c r="E133" s="1498"/>
      <c r="F133" s="1498"/>
      <c r="G133" s="1498"/>
      <c r="H133" s="1498"/>
      <c r="I133" s="1498"/>
    </row>
    <row r="134" spans="1:10" ht="8.1" customHeight="1">
      <c r="A134" s="285"/>
      <c r="B134" s="291"/>
      <c r="C134" s="291"/>
      <c r="D134" s="291"/>
      <c r="E134" s="291"/>
      <c r="F134" s="291"/>
      <c r="G134" s="291"/>
      <c r="H134" s="291"/>
      <c r="I134" s="291"/>
    </row>
    <row r="135" spans="1:10" ht="114" customHeight="1">
      <c r="A135" s="288" t="s">
        <v>411</v>
      </c>
      <c r="B135" s="1498" t="s">
        <v>937</v>
      </c>
      <c r="C135" s="1498"/>
      <c r="D135" s="1498"/>
      <c r="E135" s="1498"/>
      <c r="F135" s="1498"/>
      <c r="G135" s="1498"/>
      <c r="H135" s="1498"/>
      <c r="I135" s="1498"/>
    </row>
    <row r="136" spans="1:10" ht="28.5" customHeight="1">
      <c r="A136" s="288"/>
      <c r="B136" s="279"/>
      <c r="C136" s="279"/>
      <c r="D136" s="279"/>
      <c r="E136" s="279"/>
      <c r="F136" s="279"/>
      <c r="G136" s="279"/>
      <c r="H136" s="279"/>
      <c r="I136" s="279"/>
    </row>
    <row r="137" spans="1:10" ht="24.95" customHeight="1">
      <c r="A137" s="288"/>
      <c r="B137" s="279"/>
      <c r="C137" s="279"/>
      <c r="D137" s="279"/>
      <c r="E137" s="279"/>
      <c r="F137" s="279"/>
      <c r="G137" s="279"/>
      <c r="H137" s="279"/>
      <c r="I137" s="279"/>
    </row>
    <row r="138" spans="1:10" ht="21" customHeight="1">
      <c r="A138" s="1375" t="s">
        <v>398</v>
      </c>
      <c r="B138" s="1375"/>
      <c r="C138" s="1375"/>
      <c r="D138" s="1375"/>
      <c r="E138" s="1502" t="s">
        <v>398</v>
      </c>
      <c r="F138" s="1502"/>
      <c r="G138" s="1502"/>
      <c r="H138" s="1502"/>
      <c r="I138" s="1502"/>
      <c r="J138" s="70"/>
    </row>
    <row r="139" spans="1:10" ht="33" customHeight="1">
      <c r="A139" s="1503" t="s">
        <v>399</v>
      </c>
      <c r="B139" s="1503"/>
      <c r="C139" s="1503"/>
      <c r="D139" s="1503"/>
      <c r="E139" s="1504" t="s">
        <v>400</v>
      </c>
      <c r="F139" s="1504"/>
      <c r="G139" s="1504"/>
      <c r="H139" s="1504"/>
      <c r="I139" s="1504"/>
      <c r="J139" s="70"/>
    </row>
    <row r="140" spans="1:10" ht="15.75">
      <c r="A140" s="281" t="s">
        <v>401</v>
      </c>
      <c r="B140" s="282"/>
      <c r="C140" s="282"/>
      <c r="D140" s="282"/>
      <c r="E140" s="282"/>
      <c r="F140" s="282"/>
      <c r="G140" s="282"/>
      <c r="H140" s="282"/>
      <c r="I140" s="283" t="s">
        <v>432</v>
      </c>
      <c r="J140" s="70"/>
    </row>
    <row r="141" spans="1:10" ht="15.75">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423</v>
      </c>
      <c r="B143" s="1498" t="s">
        <v>947</v>
      </c>
      <c r="C143" s="1498"/>
      <c r="D143" s="1498"/>
      <c r="E143" s="1498"/>
      <c r="F143" s="1498"/>
      <c r="G143" s="1498"/>
      <c r="H143" s="1498"/>
      <c r="I143" s="1498"/>
    </row>
    <row r="144" spans="1:10" ht="12" customHeight="1">
      <c r="A144" s="288"/>
      <c r="B144" s="1498"/>
      <c r="C144" s="1498"/>
      <c r="D144" s="1498"/>
      <c r="E144" s="1498"/>
      <c r="F144" s="1498"/>
      <c r="G144" s="1498"/>
      <c r="H144" s="1498"/>
      <c r="I144" s="1498"/>
    </row>
    <row r="145" spans="1:10" ht="124.5" customHeight="1">
      <c r="A145" s="288" t="s">
        <v>433</v>
      </c>
      <c r="B145" s="1498" t="s">
        <v>938</v>
      </c>
      <c r="C145" s="1498"/>
      <c r="D145" s="1498"/>
      <c r="E145" s="1498"/>
      <c r="F145" s="1498"/>
      <c r="G145" s="1498"/>
      <c r="H145" s="1498"/>
      <c r="I145" s="1498"/>
    </row>
    <row r="146" spans="1:10" ht="12" customHeight="1">
      <c r="A146" s="288"/>
      <c r="B146" s="1498"/>
      <c r="C146" s="1498"/>
      <c r="D146" s="1498"/>
      <c r="E146" s="1498"/>
      <c r="F146" s="1498"/>
      <c r="G146" s="1498"/>
      <c r="H146" s="1498"/>
      <c r="I146" s="1498"/>
    </row>
    <row r="147" spans="1:10" ht="98.25" customHeight="1">
      <c r="A147" s="288" t="s">
        <v>434</v>
      </c>
      <c r="B147" s="1498" t="s">
        <v>939</v>
      </c>
      <c r="C147" s="1498"/>
      <c r="D147" s="1498"/>
      <c r="E147" s="1498"/>
      <c r="F147" s="1498"/>
      <c r="G147" s="1498"/>
      <c r="H147" s="1498"/>
      <c r="I147" s="1498"/>
    </row>
    <row r="148" spans="1:10" ht="12" customHeight="1">
      <c r="A148" s="288"/>
      <c r="B148" s="1498"/>
      <c r="C148" s="1498"/>
      <c r="D148" s="1498"/>
      <c r="E148" s="1498"/>
      <c r="F148" s="1498"/>
      <c r="G148" s="1498"/>
      <c r="H148" s="1498"/>
      <c r="I148" s="1498"/>
    </row>
    <row r="149" spans="1:10" ht="136.5" customHeight="1">
      <c r="A149" s="288" t="s">
        <v>435</v>
      </c>
      <c r="B149" s="1498" t="s">
        <v>940</v>
      </c>
      <c r="C149" s="1498"/>
      <c r="D149" s="1498"/>
      <c r="E149" s="1498"/>
      <c r="F149" s="1498"/>
      <c r="G149" s="1498"/>
      <c r="H149" s="1498"/>
      <c r="I149" s="1498"/>
    </row>
    <row r="150" spans="1:10" ht="12" customHeight="1">
      <c r="A150" s="288"/>
      <c r="B150" s="1498"/>
      <c r="C150" s="1498"/>
      <c r="D150" s="1498"/>
      <c r="E150" s="1498"/>
      <c r="F150" s="1498"/>
      <c r="G150" s="1498"/>
      <c r="H150" s="1498"/>
      <c r="I150" s="1498"/>
    </row>
    <row r="151" spans="1:10" ht="70.5" customHeight="1">
      <c r="A151" s="288" t="s">
        <v>436</v>
      </c>
      <c r="B151" s="1498" t="s">
        <v>437</v>
      </c>
      <c r="C151" s="1498"/>
      <c r="D151" s="1498"/>
      <c r="E151" s="1498"/>
      <c r="F151" s="1498"/>
      <c r="G151" s="1498"/>
      <c r="H151" s="1498"/>
      <c r="I151" s="1498"/>
    </row>
    <row r="152" spans="1:10" ht="12" customHeight="1">
      <c r="A152" s="288"/>
      <c r="B152" s="1498"/>
      <c r="C152" s="1498"/>
      <c r="D152" s="1498"/>
      <c r="E152" s="1498"/>
      <c r="F152" s="1498"/>
      <c r="G152" s="1498"/>
      <c r="H152" s="1498"/>
      <c r="I152" s="1498"/>
    </row>
    <row r="153" spans="1:10" ht="88.5" customHeight="1">
      <c r="A153" s="288" t="s">
        <v>438</v>
      </c>
      <c r="B153" s="1498" t="s">
        <v>941</v>
      </c>
      <c r="C153" s="1498"/>
      <c r="D153" s="1498"/>
      <c r="E153" s="1498"/>
      <c r="F153" s="1498"/>
      <c r="G153" s="1498"/>
      <c r="H153" s="1498"/>
      <c r="I153" s="1498"/>
    </row>
    <row r="154" spans="1:10" ht="51" customHeight="1">
      <c r="A154" s="288"/>
      <c r="B154" s="279"/>
      <c r="C154" s="279"/>
      <c r="D154" s="279"/>
      <c r="E154" s="279"/>
      <c r="F154" s="279"/>
      <c r="G154" s="279"/>
      <c r="H154" s="279"/>
      <c r="I154" s="279"/>
    </row>
    <row r="155" spans="1:10" ht="24.95" customHeight="1">
      <c r="A155" s="288"/>
      <c r="B155" s="279"/>
      <c r="C155" s="279"/>
      <c r="D155" s="279"/>
      <c r="E155" s="279"/>
      <c r="F155" s="279"/>
      <c r="G155" s="279"/>
      <c r="H155" s="279"/>
      <c r="I155" s="279"/>
    </row>
    <row r="156" spans="1:10" ht="21" customHeight="1">
      <c r="A156" s="1375" t="s">
        <v>398</v>
      </c>
      <c r="B156" s="1375"/>
      <c r="C156" s="1375"/>
      <c r="D156" s="1375"/>
      <c r="E156" s="1502" t="s">
        <v>398</v>
      </c>
      <c r="F156" s="1502"/>
      <c r="G156" s="1502"/>
      <c r="H156" s="1502"/>
      <c r="I156" s="1502"/>
      <c r="J156" s="70"/>
    </row>
    <row r="157" spans="1:10" ht="33" customHeight="1">
      <c r="A157" s="1503" t="s">
        <v>399</v>
      </c>
      <c r="B157" s="1503"/>
      <c r="C157" s="1503"/>
      <c r="D157" s="1503"/>
      <c r="E157" s="1504" t="s">
        <v>400</v>
      </c>
      <c r="F157" s="1504"/>
      <c r="G157" s="1504"/>
      <c r="H157" s="1504"/>
      <c r="I157" s="1504"/>
      <c r="J157" s="70"/>
    </row>
    <row r="158" spans="1:10" ht="15.75">
      <c r="A158" s="281" t="s">
        <v>401</v>
      </c>
      <c r="B158" s="282"/>
      <c r="C158" s="282"/>
      <c r="D158" s="282"/>
      <c r="E158" s="282"/>
      <c r="F158" s="282"/>
      <c r="G158" s="282"/>
      <c r="H158" s="282"/>
      <c r="I158" s="283" t="s">
        <v>439</v>
      </c>
      <c r="J158" s="70"/>
    </row>
    <row r="159" spans="1:10" ht="11.25" customHeight="1">
      <c r="A159" s="281"/>
      <c r="B159" s="282"/>
      <c r="C159" s="282"/>
      <c r="D159" s="282"/>
      <c r="E159" s="282"/>
      <c r="F159" s="282"/>
      <c r="G159" s="282"/>
      <c r="H159" s="282"/>
      <c r="I159" s="283"/>
      <c r="J159" s="70"/>
    </row>
    <row r="160" spans="1:10" ht="58.5" customHeight="1">
      <c r="A160" s="288" t="s">
        <v>440</v>
      </c>
      <c r="B160" s="1498" t="s">
        <v>943</v>
      </c>
      <c r="C160" s="1498"/>
      <c r="D160" s="1498"/>
      <c r="E160" s="1498"/>
      <c r="F160" s="1498"/>
      <c r="G160" s="1498"/>
      <c r="H160" s="1498"/>
      <c r="I160" s="1498"/>
    </row>
    <row r="161" spans="1:9" ht="4.5" customHeight="1">
      <c r="A161" s="288"/>
      <c r="B161" s="285"/>
      <c r="C161" s="285"/>
      <c r="D161" s="285"/>
      <c r="E161" s="285"/>
      <c r="F161" s="285"/>
      <c r="G161" s="285"/>
      <c r="H161" s="285"/>
      <c r="I161" s="285"/>
    </row>
    <row r="162" spans="1:9" ht="16.5" customHeight="1">
      <c r="A162" s="288" t="s">
        <v>942</v>
      </c>
      <c r="B162" s="1498" t="s">
        <v>441</v>
      </c>
      <c r="C162" s="1498"/>
      <c r="D162" s="1498"/>
      <c r="E162" s="1498"/>
      <c r="F162" s="1498"/>
      <c r="G162" s="1498"/>
      <c r="H162" s="1498"/>
      <c r="I162" s="1498"/>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442</v>
      </c>
      <c r="B165" s="1506" t="s">
        <v>443</v>
      </c>
      <c r="C165" s="1506"/>
      <c r="D165" s="1506"/>
      <c r="E165" s="1506"/>
      <c r="F165" s="1506"/>
      <c r="G165" s="1506"/>
      <c r="H165" s="1506"/>
      <c r="I165" s="1506"/>
    </row>
    <row r="166" spans="1:9" ht="8.1" customHeight="1">
      <c r="A166" s="286"/>
      <c r="B166" s="285"/>
      <c r="C166" s="285"/>
      <c r="D166" s="285"/>
      <c r="E166" s="285"/>
      <c r="F166" s="285"/>
      <c r="G166" s="285"/>
      <c r="H166" s="285"/>
      <c r="I166" s="285"/>
    </row>
    <row r="167" spans="1:9" ht="16.5">
      <c r="A167" s="1507" t="s">
        <v>444</v>
      </c>
      <c r="B167" s="1507"/>
      <c r="C167" s="1507"/>
      <c r="D167" s="1507"/>
      <c r="E167" s="1507"/>
      <c r="F167" s="1507"/>
      <c r="G167" s="1507"/>
      <c r="H167" s="1507"/>
      <c r="I167" s="1507"/>
    </row>
    <row r="168" spans="1:9" ht="8.1" customHeight="1">
      <c r="A168" s="286"/>
      <c r="B168" s="285"/>
      <c r="C168" s="285"/>
      <c r="D168" s="285"/>
      <c r="E168" s="285"/>
      <c r="F168" s="285"/>
      <c r="G168" s="285"/>
      <c r="H168" s="285"/>
      <c r="I168" s="285"/>
    </row>
    <row r="169" spans="1:9" ht="40.5" customHeight="1">
      <c r="A169" s="1498" t="s">
        <v>445</v>
      </c>
      <c r="B169" s="1498"/>
      <c r="C169" s="1498"/>
      <c r="D169" s="1498"/>
      <c r="E169" s="1498"/>
      <c r="F169" s="1498"/>
      <c r="G169" s="1498"/>
      <c r="H169" s="1498"/>
      <c r="I169" s="1498"/>
    </row>
    <row r="170" spans="1:9" ht="8.1" customHeight="1">
      <c r="A170" s="287"/>
      <c r="B170" s="285"/>
      <c r="C170" s="285"/>
      <c r="D170" s="285"/>
      <c r="E170" s="285"/>
      <c r="F170" s="285"/>
      <c r="G170" s="285"/>
      <c r="H170" s="285"/>
      <c r="I170" s="285"/>
    </row>
    <row r="171" spans="1:9" ht="16.5">
      <c r="A171" s="1507" t="s">
        <v>446</v>
      </c>
      <c r="B171" s="1507"/>
      <c r="C171" s="1507"/>
      <c r="D171" s="1507"/>
      <c r="E171" s="1507"/>
      <c r="F171" s="1507"/>
      <c r="G171" s="1507"/>
      <c r="H171" s="1507"/>
      <c r="I171" s="1507"/>
    </row>
    <row r="172" spans="1:9" ht="8.1" customHeight="1">
      <c r="A172" s="286"/>
      <c r="B172" s="285"/>
      <c r="C172" s="285"/>
      <c r="D172" s="285"/>
      <c r="E172" s="285"/>
      <c r="F172" s="285"/>
      <c r="G172" s="285"/>
      <c r="H172" s="285"/>
      <c r="I172" s="285"/>
    </row>
    <row r="173" spans="1:9" ht="56.25" customHeight="1">
      <c r="A173" s="288" t="s">
        <v>405</v>
      </c>
      <c r="B173" s="1498" t="s">
        <v>447</v>
      </c>
      <c r="C173" s="1498"/>
      <c r="D173" s="1498"/>
      <c r="E173" s="1498"/>
      <c r="F173" s="1498"/>
      <c r="G173" s="1498"/>
      <c r="H173" s="1498"/>
      <c r="I173" s="1498"/>
    </row>
    <row r="174" spans="1:9" ht="8.1" customHeight="1">
      <c r="A174" s="290"/>
      <c r="B174" s="285"/>
      <c r="C174" s="285"/>
      <c r="D174" s="285"/>
      <c r="E174" s="285"/>
      <c r="F174" s="285"/>
      <c r="G174" s="285"/>
      <c r="H174" s="285"/>
      <c r="I174" s="285"/>
    </row>
    <row r="175" spans="1:9" ht="36" customHeight="1">
      <c r="A175" s="288" t="s">
        <v>411</v>
      </c>
      <c r="B175" s="1498" t="s">
        <v>944</v>
      </c>
      <c r="C175" s="1498"/>
      <c r="D175" s="1498"/>
      <c r="E175" s="1498"/>
      <c r="F175" s="1498"/>
      <c r="G175" s="1498"/>
      <c r="H175" s="1498"/>
      <c r="I175" s="1498"/>
    </row>
    <row r="176" spans="1:9" ht="8.1" customHeight="1">
      <c r="A176" s="290"/>
      <c r="B176" s="285"/>
      <c r="C176" s="285"/>
      <c r="D176" s="285"/>
      <c r="E176" s="285"/>
      <c r="F176" s="285"/>
      <c r="G176" s="285"/>
      <c r="H176" s="285"/>
      <c r="I176" s="285"/>
    </row>
    <row r="177" spans="1:10" ht="52.5" customHeight="1">
      <c r="A177" s="288" t="s">
        <v>423</v>
      </c>
      <c r="B177" s="1498" t="s">
        <v>448</v>
      </c>
      <c r="C177" s="1498"/>
      <c r="D177" s="1498"/>
      <c r="E177" s="1498"/>
      <c r="F177" s="1498"/>
      <c r="G177" s="1498"/>
      <c r="H177" s="1498"/>
      <c r="I177" s="1498"/>
    </row>
    <row r="178" spans="1:10" ht="8.1" customHeight="1">
      <c r="A178" s="288"/>
      <c r="B178" s="285"/>
      <c r="C178" s="285"/>
      <c r="D178" s="285"/>
      <c r="E178" s="285"/>
      <c r="F178" s="285"/>
      <c r="G178" s="285"/>
      <c r="H178" s="285"/>
      <c r="I178" s="285"/>
    </row>
    <row r="179" spans="1:10" ht="44.25" customHeight="1">
      <c r="A179" s="288" t="s">
        <v>433</v>
      </c>
      <c r="B179" s="1498" t="s">
        <v>449</v>
      </c>
      <c r="C179" s="1498"/>
      <c r="D179" s="1498"/>
      <c r="E179" s="1498"/>
      <c r="F179" s="1498"/>
      <c r="G179" s="1498"/>
      <c r="H179" s="1498"/>
      <c r="I179" s="1498"/>
    </row>
    <row r="180" spans="1:10" ht="8.1" customHeight="1">
      <c r="A180" s="288"/>
      <c r="B180" s="285"/>
      <c r="C180" s="285"/>
      <c r="D180" s="285"/>
      <c r="E180" s="285"/>
      <c r="F180" s="285"/>
      <c r="G180" s="285"/>
      <c r="H180" s="285"/>
      <c r="I180" s="285"/>
    </row>
    <row r="181" spans="1:10" ht="24.75" customHeight="1">
      <c r="A181" s="288" t="s">
        <v>434</v>
      </c>
      <c r="B181" s="1505" t="s">
        <v>945</v>
      </c>
      <c r="C181" s="1505"/>
      <c r="D181" s="1505"/>
      <c r="E181" s="1505"/>
      <c r="F181" s="1505"/>
      <c r="G181" s="1505"/>
      <c r="H181" s="1505"/>
      <c r="I181" s="1505"/>
    </row>
    <row r="182" spans="1:10" ht="8.1" customHeight="1">
      <c r="A182" s="288"/>
      <c r="B182" s="285"/>
      <c r="C182" s="285"/>
      <c r="D182" s="285"/>
      <c r="E182" s="285"/>
      <c r="F182" s="285"/>
      <c r="G182" s="285"/>
      <c r="H182" s="285"/>
      <c r="I182" s="285"/>
    </row>
    <row r="183" spans="1:10" ht="78.75" customHeight="1">
      <c r="A183" s="288" t="s">
        <v>435</v>
      </c>
      <c r="B183" s="1498" t="s">
        <v>450</v>
      </c>
      <c r="C183" s="1498"/>
      <c r="D183" s="1498"/>
      <c r="E183" s="1498"/>
      <c r="F183" s="1498"/>
      <c r="G183" s="1498"/>
      <c r="H183" s="1498"/>
      <c r="I183" s="1498"/>
    </row>
    <row r="184" spans="1:10" ht="8.1" customHeight="1">
      <c r="A184" s="288"/>
      <c r="B184" s="285"/>
      <c r="C184" s="285"/>
      <c r="D184" s="285"/>
      <c r="E184" s="285"/>
      <c r="F184" s="285"/>
      <c r="G184" s="285"/>
      <c r="H184" s="285"/>
      <c r="I184" s="285"/>
    </row>
    <row r="185" spans="1:10" ht="64.5" customHeight="1">
      <c r="A185" s="288" t="s">
        <v>451</v>
      </c>
      <c r="B185" s="1498" t="s">
        <v>452</v>
      </c>
      <c r="C185" s="1498"/>
      <c r="D185" s="1498"/>
      <c r="E185" s="1498"/>
      <c r="F185" s="1498"/>
      <c r="G185" s="1498"/>
      <c r="H185" s="1498"/>
      <c r="I185" s="1498"/>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5" t="s">
        <v>398</v>
      </c>
      <c r="B188" s="1375"/>
      <c r="C188" s="1375"/>
      <c r="D188" s="1375"/>
      <c r="E188" s="1502" t="s">
        <v>398</v>
      </c>
      <c r="F188" s="1502"/>
      <c r="G188" s="1502"/>
      <c r="H188" s="1502"/>
      <c r="I188" s="1502"/>
      <c r="J188" s="70"/>
    </row>
    <row r="189" spans="1:10" ht="33" customHeight="1">
      <c r="A189" s="1503" t="s">
        <v>399</v>
      </c>
      <c r="B189" s="1503"/>
      <c r="C189" s="1503"/>
      <c r="D189" s="1503"/>
      <c r="E189" s="1504" t="s">
        <v>400</v>
      </c>
      <c r="F189" s="1504"/>
      <c r="G189" s="1504"/>
      <c r="H189" s="1504"/>
      <c r="I189" s="1504"/>
      <c r="J189" s="70"/>
    </row>
    <row r="190" spans="1:10" ht="15.75">
      <c r="A190" s="281" t="s">
        <v>401</v>
      </c>
      <c r="B190" s="282"/>
      <c r="C190" s="282"/>
      <c r="D190" s="282"/>
      <c r="E190" s="282"/>
      <c r="F190" s="282"/>
      <c r="G190" s="282"/>
      <c r="H190" s="282"/>
      <c r="I190" s="283" t="s">
        <v>453</v>
      </c>
      <c r="J190" s="70"/>
    </row>
    <row r="191" spans="1:10" ht="15.75">
      <c r="A191" s="281"/>
      <c r="B191" s="282"/>
      <c r="C191" s="282"/>
      <c r="D191" s="282"/>
      <c r="E191" s="282"/>
      <c r="F191" s="282"/>
      <c r="G191" s="282"/>
      <c r="H191" s="282"/>
      <c r="I191" s="283"/>
      <c r="J191" s="70"/>
    </row>
    <row r="192" spans="1:10" ht="53.25" customHeight="1">
      <c r="A192" s="288" t="s">
        <v>436</v>
      </c>
      <c r="B192" s="1498" t="s">
        <v>454</v>
      </c>
      <c r="C192" s="1498"/>
      <c r="D192" s="1498"/>
      <c r="E192" s="1498"/>
      <c r="F192" s="1498"/>
      <c r="G192" s="1498"/>
      <c r="H192" s="1498"/>
      <c r="I192" s="1498"/>
    </row>
    <row r="193" spans="1:9" ht="15.75">
      <c r="A193" s="286"/>
      <c r="B193" s="285"/>
      <c r="C193" s="285"/>
      <c r="D193" s="285"/>
      <c r="E193" s="285"/>
      <c r="F193" s="285"/>
      <c r="G193" s="285"/>
      <c r="H193" s="285"/>
      <c r="I193" s="285"/>
    </row>
    <row r="194" spans="1:9" ht="21.95" customHeight="1">
      <c r="A194" s="285"/>
      <c r="B194" s="278"/>
      <c r="C194" s="292"/>
      <c r="D194" s="292"/>
      <c r="E194" s="292"/>
      <c r="F194" s="278"/>
      <c r="G194" s="292"/>
      <c r="H194" s="292"/>
      <c r="I194" s="292"/>
    </row>
    <row r="195" spans="1:9" ht="21.95" customHeight="1">
      <c r="A195" s="285"/>
      <c r="B195" s="293" t="s">
        <v>455</v>
      </c>
      <c r="C195" s="293"/>
      <c r="D195" s="293"/>
      <c r="E195" s="293"/>
      <c r="F195" s="293" t="s">
        <v>455</v>
      </c>
      <c r="G195" s="293"/>
      <c r="H195" s="293"/>
      <c r="I195" s="293"/>
    </row>
    <row r="196" spans="1:9" ht="35.25" customHeight="1">
      <c r="A196" s="285"/>
      <c r="B196" s="1499" t="s">
        <v>399</v>
      </c>
      <c r="C196" s="1499"/>
      <c r="D196" s="1499"/>
      <c r="E196" s="1499"/>
      <c r="F196" s="1499" t="s">
        <v>400</v>
      </c>
      <c r="G196" s="1499"/>
      <c r="H196" s="1499"/>
      <c r="I196" s="1499"/>
    </row>
    <row r="197" spans="1:9" ht="21.95" customHeight="1">
      <c r="A197" s="285"/>
      <c r="B197" s="294"/>
      <c r="C197" s="295"/>
      <c r="D197" s="295"/>
      <c r="E197" s="295"/>
      <c r="F197" s="296"/>
      <c r="G197" s="296"/>
      <c r="H197" s="296"/>
      <c r="I197" s="296"/>
    </row>
    <row r="198" spans="1:9" ht="21.95" customHeight="1">
      <c r="A198" s="285"/>
      <c r="B198" s="1375" t="s">
        <v>456</v>
      </c>
      <c r="C198" s="1375"/>
      <c r="D198" s="1375"/>
      <c r="E198" s="1375"/>
      <c r="F198" s="1375" t="s">
        <v>456</v>
      </c>
      <c r="G198" s="1375"/>
      <c r="H198" s="1375"/>
      <c r="I198" s="1375"/>
    </row>
    <row r="199" spans="1:9" ht="21.95" customHeight="1">
      <c r="A199" s="285"/>
      <c r="B199" s="278"/>
      <c r="C199" s="295"/>
      <c r="D199" s="295"/>
      <c r="E199" s="295"/>
      <c r="F199" s="278"/>
      <c r="G199" s="295"/>
      <c r="H199" s="295"/>
      <c r="I199" s="295"/>
    </row>
    <row r="200" spans="1:9" ht="21.95" customHeight="1">
      <c r="A200" s="285"/>
      <c r="B200" s="278"/>
      <c r="C200" s="295"/>
      <c r="D200" s="295"/>
      <c r="E200" s="295"/>
      <c r="F200" s="278"/>
      <c r="G200" s="295"/>
      <c r="H200" s="295"/>
      <c r="I200" s="295"/>
    </row>
    <row r="201" spans="1:9" ht="24.75" customHeight="1">
      <c r="A201" s="285"/>
      <c r="B201" s="282" t="s">
        <v>457</v>
      </c>
      <c r="C201" s="297"/>
      <c r="D201" s="282"/>
      <c r="E201" s="282"/>
      <c r="F201" s="1500" t="s">
        <v>457</v>
      </c>
      <c r="G201" s="1501"/>
      <c r="H201" s="1501"/>
      <c r="I201" s="1501"/>
    </row>
    <row r="202" spans="1:9" ht="21.95" customHeight="1">
      <c r="A202" s="285"/>
      <c r="B202" s="282" t="s">
        <v>5</v>
      </c>
      <c r="C202" s="297"/>
      <c r="D202" s="282"/>
      <c r="E202" s="282"/>
      <c r="F202" s="1500" t="s">
        <v>5</v>
      </c>
      <c r="G202" s="1501"/>
      <c r="H202" s="1501"/>
      <c r="I202" s="1501"/>
    </row>
    <row r="203" spans="1:9" ht="21.95" customHeight="1">
      <c r="A203" s="285"/>
      <c r="B203" s="293"/>
      <c r="C203" s="295"/>
      <c r="D203" s="295"/>
      <c r="E203" s="295"/>
      <c r="F203" s="293"/>
      <c r="G203" s="295"/>
      <c r="H203" s="295"/>
      <c r="I203" s="295"/>
    </row>
    <row r="204" spans="1:9" ht="21.95" customHeight="1">
      <c r="A204" s="285"/>
      <c r="B204" s="1375" t="s">
        <v>458</v>
      </c>
      <c r="C204" s="1375"/>
      <c r="D204" s="1375"/>
      <c r="E204" s="1375"/>
      <c r="F204" s="1375" t="s">
        <v>458</v>
      </c>
      <c r="G204" s="1375"/>
      <c r="H204" s="1375"/>
      <c r="I204" s="1375"/>
    </row>
    <row r="205" spans="1:9" ht="21.95" customHeight="1">
      <c r="A205" s="285"/>
      <c r="B205" s="282" t="s">
        <v>457</v>
      </c>
      <c r="C205" s="282"/>
      <c r="D205" s="282"/>
      <c r="E205" s="282"/>
      <c r="F205" s="282" t="s">
        <v>457</v>
      </c>
      <c r="G205" s="293"/>
      <c r="H205" s="293"/>
      <c r="I205" s="293"/>
    </row>
    <row r="206" spans="1:9" ht="21.95" customHeight="1">
      <c r="A206" s="285"/>
      <c r="B206" s="282" t="s">
        <v>5</v>
      </c>
      <c r="C206" s="282"/>
      <c r="D206" s="282"/>
      <c r="E206" s="282"/>
      <c r="F206" s="282" t="s">
        <v>5</v>
      </c>
      <c r="G206" s="285"/>
      <c r="H206" s="285"/>
      <c r="I206" s="285"/>
    </row>
    <row r="207" spans="1:9" ht="21.95" customHeight="1">
      <c r="A207" s="285"/>
      <c r="B207" s="285"/>
      <c r="C207" s="285"/>
      <c r="D207" s="285"/>
      <c r="E207" s="285"/>
      <c r="F207" s="285"/>
      <c r="G207" s="285"/>
      <c r="H207" s="285"/>
      <c r="I207" s="285"/>
    </row>
    <row r="208" spans="1:9" ht="21.95" customHeight="1">
      <c r="A208" s="285"/>
      <c r="B208" s="1375" t="s">
        <v>601</v>
      </c>
      <c r="C208" s="1375"/>
      <c r="D208" s="1375"/>
      <c r="E208" s="1375"/>
      <c r="F208" s="1375" t="s">
        <v>601</v>
      </c>
      <c r="G208" s="1375"/>
      <c r="H208" s="1375"/>
      <c r="I208" s="1375"/>
    </row>
    <row r="209" spans="1:9" ht="21.95" customHeight="1">
      <c r="A209" s="285"/>
      <c r="B209" s="282" t="s">
        <v>457</v>
      </c>
      <c r="C209" s="282"/>
      <c r="D209" s="282"/>
      <c r="E209" s="282"/>
      <c r="F209" s="282" t="s">
        <v>457</v>
      </c>
      <c r="G209" s="293"/>
      <c r="H209" s="293"/>
      <c r="I209" s="293"/>
    </row>
    <row r="210" spans="1:9" ht="21.95" customHeight="1">
      <c r="A210" s="285"/>
      <c r="B210" s="282" t="s">
        <v>5</v>
      </c>
      <c r="C210" s="282"/>
      <c r="D210" s="282"/>
      <c r="E210" s="282"/>
      <c r="F210" s="282" t="s">
        <v>5</v>
      </c>
      <c r="G210" s="285"/>
      <c r="H210" s="285"/>
      <c r="I210" s="285"/>
    </row>
    <row r="211" spans="1:9" ht="21.95" customHeight="1">
      <c r="A211" s="285"/>
      <c r="B211" s="282"/>
      <c r="C211" s="282"/>
      <c r="D211" s="282"/>
      <c r="E211" s="282"/>
      <c r="F211" s="282"/>
      <c r="G211" s="285"/>
      <c r="H211" s="285"/>
      <c r="I211" s="285"/>
    </row>
    <row r="212" spans="1:9" ht="21.95"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5" customHeight="1">
      <c r="A214" s="285"/>
      <c r="B214" s="282"/>
      <c r="C214" s="282"/>
      <c r="D214" s="282"/>
      <c r="E214" s="282"/>
      <c r="F214" s="282"/>
      <c r="G214" s="285"/>
      <c r="H214" s="285"/>
      <c r="I214" s="285"/>
    </row>
    <row r="215" spans="1:9" ht="21.95" customHeight="1">
      <c r="A215" s="285"/>
      <c r="B215" s="282"/>
      <c r="C215" s="282"/>
      <c r="D215" s="282"/>
      <c r="E215" s="282"/>
      <c r="F215" s="282"/>
      <c r="G215" s="285"/>
      <c r="H215" s="285"/>
      <c r="I215" s="285"/>
    </row>
    <row r="216" spans="1:9" ht="21.95" customHeight="1">
      <c r="A216" s="285"/>
      <c r="B216" s="282"/>
      <c r="C216" s="282"/>
      <c r="D216" s="282"/>
      <c r="E216" s="282"/>
      <c r="F216" s="282"/>
      <c r="G216" s="285"/>
      <c r="H216" s="285"/>
      <c r="I216" s="285"/>
    </row>
    <row r="217" spans="1:9" ht="21.95" customHeight="1">
      <c r="A217" s="285"/>
      <c r="B217" s="282"/>
      <c r="C217" s="282"/>
      <c r="D217" s="282"/>
      <c r="E217" s="282"/>
      <c r="F217" s="282"/>
      <c r="G217" s="285"/>
      <c r="H217" s="285"/>
      <c r="I217" s="285"/>
    </row>
    <row r="218" spans="1:9" ht="21.95" customHeight="1">
      <c r="A218" s="285"/>
      <c r="B218" s="282"/>
      <c r="C218" s="282"/>
      <c r="D218" s="282"/>
      <c r="E218" s="282"/>
      <c r="F218" s="282"/>
      <c r="G218" s="285"/>
      <c r="H218" s="285"/>
      <c r="I218" s="285"/>
    </row>
    <row r="219" spans="1:9" ht="21.95" customHeight="1">
      <c r="A219" s="285"/>
      <c r="B219" s="282"/>
      <c r="C219" s="282"/>
      <c r="D219" s="282"/>
      <c r="E219" s="282"/>
      <c r="F219" s="282"/>
      <c r="G219" s="285"/>
      <c r="H219" s="285"/>
      <c r="I219" s="285"/>
    </row>
    <row r="220" spans="1:9" ht="21.95" customHeight="1">
      <c r="A220" s="285"/>
      <c r="B220" s="282"/>
      <c r="C220" s="282"/>
      <c r="D220" s="282"/>
      <c r="E220" s="282"/>
      <c r="F220" s="282"/>
      <c r="G220" s="285"/>
      <c r="H220" s="285"/>
      <c r="I220" s="285"/>
    </row>
    <row r="221" spans="1:9" ht="21.95" customHeight="1">
      <c r="A221" s="285"/>
      <c r="B221" s="282"/>
      <c r="C221" s="282"/>
      <c r="D221" s="282"/>
      <c r="E221" s="282"/>
      <c r="F221" s="282"/>
      <c r="G221" s="285"/>
      <c r="H221" s="285"/>
      <c r="I221" s="285"/>
    </row>
    <row r="222" spans="1:9" ht="21.95"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75">
      <c r="A224" s="298"/>
      <c r="B224" s="298"/>
      <c r="C224" s="298"/>
      <c r="D224" s="298"/>
      <c r="E224" s="298"/>
      <c r="F224" s="298"/>
      <c r="G224" s="298"/>
      <c r="H224" s="298"/>
      <c r="I224" s="298"/>
    </row>
    <row r="225" spans="1:9" ht="15.75">
      <c r="A225" s="281" t="s">
        <v>401</v>
      </c>
      <c r="B225" s="282"/>
      <c r="C225" s="282"/>
      <c r="D225" s="282"/>
      <c r="E225" s="282"/>
      <c r="F225" s="282"/>
      <c r="G225" s="282"/>
      <c r="H225" s="282"/>
      <c r="I225" s="283" t="s">
        <v>459</v>
      </c>
    </row>
    <row r="226" spans="1:9" ht="15.75">
      <c r="A226" s="285"/>
      <c r="B226" s="285"/>
      <c r="C226" s="285"/>
      <c r="D226" s="285"/>
      <c r="E226" s="285"/>
      <c r="F226" s="285"/>
      <c r="G226" s="285"/>
      <c r="H226" s="285"/>
      <c r="I226" s="285"/>
    </row>
    <row r="227" spans="1:9" ht="15.75">
      <c r="A227" s="285"/>
      <c r="B227" s="285"/>
      <c r="C227" s="285"/>
      <c r="D227" s="285"/>
      <c r="E227" s="285"/>
      <c r="F227" s="285"/>
      <c r="G227" s="285"/>
      <c r="H227" s="285"/>
      <c r="I227" s="285"/>
    </row>
    <row r="228" spans="1:9" ht="15.75">
      <c r="A228" s="285"/>
      <c r="B228" s="285"/>
      <c r="C228" s="285"/>
      <c r="D228" s="285"/>
      <c r="E228" s="285"/>
      <c r="F228" s="285"/>
      <c r="G228" s="285"/>
      <c r="H228" s="285"/>
      <c r="I228" s="285"/>
    </row>
    <row r="229" spans="1:9" ht="15.75">
      <c r="A229" s="285"/>
      <c r="B229" s="285"/>
      <c r="C229" s="285"/>
      <c r="D229" s="285"/>
      <c r="E229" s="285"/>
      <c r="F229" s="285"/>
      <c r="G229" s="285"/>
      <c r="H229" s="285"/>
      <c r="I229" s="285"/>
    </row>
    <row r="230" spans="1:9" ht="15.75">
      <c r="A230" s="285"/>
      <c r="B230" s="285"/>
      <c r="C230" s="285"/>
      <c r="D230" s="285"/>
      <c r="E230" s="285"/>
      <c r="F230" s="285"/>
      <c r="G230" s="285"/>
      <c r="H230" s="285"/>
      <c r="I230" s="285"/>
    </row>
    <row r="231" spans="1:9" ht="15.75">
      <c r="A231" s="285"/>
      <c r="B231" s="285"/>
      <c r="C231" s="285"/>
      <c r="D231" s="285"/>
      <c r="E231" s="285"/>
      <c r="F231" s="285"/>
      <c r="G231" s="285"/>
      <c r="H231" s="285"/>
      <c r="I231" s="285"/>
    </row>
    <row r="232" spans="1:9" ht="15.75">
      <c r="A232" s="285"/>
      <c r="B232" s="285"/>
      <c r="C232" s="285"/>
      <c r="D232" s="285"/>
      <c r="E232" s="285"/>
      <c r="F232" s="285"/>
      <c r="G232" s="285"/>
      <c r="H232" s="285"/>
      <c r="I232" s="285"/>
    </row>
    <row r="233" spans="1:9" ht="15.75">
      <c r="A233" s="285"/>
      <c r="B233" s="285"/>
      <c r="C233" s="285"/>
      <c r="D233" s="285"/>
      <c r="E233" s="285"/>
      <c r="F233" s="285"/>
      <c r="G233" s="285"/>
      <c r="H233" s="285"/>
      <c r="I233" s="285"/>
    </row>
    <row r="234" spans="1:9" ht="15.75">
      <c r="A234" s="285"/>
      <c r="B234" s="285"/>
      <c r="C234" s="285"/>
      <c r="D234" s="285"/>
      <c r="E234" s="285"/>
      <c r="F234" s="285"/>
      <c r="G234" s="285"/>
      <c r="H234" s="285"/>
      <c r="I234" s="285"/>
    </row>
    <row r="235" spans="1:9" ht="15.75">
      <c r="A235" s="285"/>
      <c r="B235" s="285"/>
      <c r="C235" s="285"/>
      <c r="D235" s="285"/>
      <c r="E235" s="285"/>
      <c r="F235" s="285"/>
      <c r="G235" s="285"/>
      <c r="H235" s="285"/>
      <c r="I235" s="285"/>
    </row>
    <row r="236" spans="1:9" ht="15.75">
      <c r="A236" s="285"/>
      <c r="B236" s="285"/>
      <c r="C236" s="285"/>
      <c r="D236" s="285"/>
      <c r="E236" s="285"/>
      <c r="F236" s="285"/>
      <c r="G236" s="285"/>
      <c r="H236" s="285"/>
      <c r="I236" s="285"/>
    </row>
    <row r="237" spans="1:9" ht="15.75">
      <c r="A237" s="285"/>
      <c r="B237" s="285"/>
      <c r="C237" s="285"/>
      <c r="D237" s="285"/>
      <c r="E237" s="285"/>
      <c r="F237" s="285"/>
      <c r="G237" s="285"/>
      <c r="H237" s="285"/>
      <c r="I237" s="285"/>
    </row>
    <row r="238" spans="1:9" ht="15.75">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6"/>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8"/>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9" fitToHeight="0" orientation="portrait" r:id="rId29"/>
  <headerFooter alignWithMargins="0">
    <oddFooter>&amp;C&amp;A</oddFooter>
  </headerFooter>
  <rowBreaks count="7" manualBreakCount="7">
    <brk id="49" max="8" man="1"/>
    <brk id="74" max="8" man="1"/>
    <brk id="94" max="8" man="1"/>
    <brk id="117" max="8" man="1"/>
    <brk id="140" max="8" man="1"/>
    <brk id="158" max="8" man="1"/>
    <brk id="190" max="8" man="1"/>
  </rowBreaks>
  <drawing r:id="rId3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24"/>
    <pageSetUpPr fitToPage="1"/>
  </sheetPr>
  <dimension ref="A1:AE123"/>
  <sheetViews>
    <sheetView showGridLines="0" view="pageBreakPreview" zoomScale="110" zoomScaleNormal="100" zoomScaleSheetLayoutView="110" workbookViewId="0">
      <selection activeCell="E20" sqref="E20"/>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3"/>
    <col min="8" max="8" width="0" style="233" hidden="1" customWidth="1"/>
    <col min="9" max="11" width="9.140625" style="233"/>
    <col min="12" max="12" width="0" style="233" hidden="1" customWidth="1"/>
    <col min="13" max="13" width="35.42578125" style="233" hidden="1" customWidth="1"/>
    <col min="14" max="14" width="0" style="233" hidden="1" customWidth="1"/>
    <col min="15" max="31" width="9.140625" style="233"/>
    <col min="32" max="16384" width="9.140625" style="26"/>
  </cols>
  <sheetData>
    <row r="1" spans="1:31" ht="24" customHeight="1">
      <c r="A1" s="1270" t="str">
        <f>'Attach 3(JV)'!A1</f>
        <v>Specification No. :CC/NT/COND/DOM/A06/22/00592</v>
      </c>
      <c r="B1" s="1270"/>
      <c r="C1" s="1270"/>
      <c r="D1" s="1270"/>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4" t="str">
        <f>Basic!B1</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 customHeight="1">
      <c r="A5" s="1538" t="s">
        <v>1039</v>
      </c>
      <c r="B5" s="1538"/>
      <c r="C5" s="1538"/>
      <c r="D5" s="1538"/>
      <c r="E5" s="1538"/>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4" t="str">
        <f>'Attach 3(JV)'!A7</f>
        <v>Bidder’s Name and Address :</v>
      </c>
      <c r="B8" s="1044"/>
      <c r="C8" s="1044"/>
      <c r="D8" s="1044"/>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8" t="str">
        <f>'Attach 3(JV)'!A8</f>
        <v/>
      </c>
      <c r="B9" s="1378"/>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336</v>
      </c>
      <c r="B10" s="1539" t="str">
        <f>'Attach 3(JV)'!B9:D9</f>
        <v/>
      </c>
      <c r="C10" s="1539"/>
      <c r="D10" s="1539"/>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338</v>
      </c>
      <c r="B11" s="1374" t="str">
        <f>'Attach 3(JV)'!B10:D10</f>
        <v/>
      </c>
      <c r="C11" s="1374"/>
      <c r="D11" s="1374"/>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4" t="str">
        <f>'Attach 3(JV)'!B11:D11</f>
        <v/>
      </c>
      <c r="C12" s="1374"/>
      <c r="D12" s="1374"/>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4" t="str">
        <f>'Attach 3(JV)'!B12</f>
        <v/>
      </c>
      <c r="C13" s="1374"/>
      <c r="D13" s="1374"/>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4"/>
      <c r="C14" s="1374"/>
      <c r="D14" s="1374"/>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331</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15"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384</v>
      </c>
      <c r="B17" s="1456" t="s">
        <v>385</v>
      </c>
      <c r="C17" s="1456"/>
      <c r="D17" s="1456"/>
      <c r="E17" s="1456"/>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0" t="s">
        <v>1054</v>
      </c>
      <c r="C18" s="1540"/>
      <c r="D18" s="1540"/>
      <c r="E18" s="1540"/>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38.25" customHeight="1">
      <c r="B20" s="329" t="s">
        <v>386</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387</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33"/>
      <c r="B22" s="1534"/>
      <c r="C22" s="1534"/>
      <c r="D22" s="1534"/>
      <c r="E22" s="1534"/>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35"/>
      <c r="C24" s="1535"/>
      <c r="D24" s="1535"/>
      <c r="E24" s="1535"/>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7" t="s">
        <v>384</v>
      </c>
      <c r="B25" s="1117" t="s">
        <v>126</v>
      </c>
      <c r="C25" s="1117"/>
      <c r="D25" s="1117"/>
      <c r="E25" s="1117"/>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150</v>
      </c>
      <c r="B26" s="1117" t="s">
        <v>127</v>
      </c>
      <c r="C26" s="1117"/>
      <c r="D26" s="1117"/>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95" customHeight="1">
      <c r="A27" s="208" t="s">
        <v>151</v>
      </c>
      <c r="B27" s="1532" t="s">
        <v>128</v>
      </c>
      <c r="C27" s="1532"/>
      <c r="D27" s="1532"/>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95" customHeight="1">
      <c r="A28" s="209"/>
      <c r="B28" s="1532" t="s">
        <v>129</v>
      </c>
      <c r="C28" s="1532"/>
      <c r="D28" s="1532"/>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95" customHeight="1">
      <c r="A29" s="209"/>
      <c r="B29" s="1532"/>
      <c r="C29" s="1532"/>
      <c r="D29" s="1532"/>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95" customHeight="1">
      <c r="A30" s="209"/>
      <c r="B30" s="1532"/>
      <c r="C30" s="1532"/>
      <c r="D30" s="1532"/>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95" customHeight="1">
      <c r="A31" s="209"/>
      <c r="B31" s="1532" t="s">
        <v>130</v>
      </c>
      <c r="C31" s="1532"/>
      <c r="D31" s="1532"/>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95" customHeight="1">
      <c r="A32" s="209"/>
      <c r="B32" s="1532"/>
      <c r="C32" s="1532"/>
      <c r="D32" s="1532"/>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95" customHeight="1">
      <c r="A33" s="209"/>
      <c r="B33" s="1532"/>
      <c r="C33" s="1532"/>
      <c r="D33" s="1532"/>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95" customHeight="1">
      <c r="A34" s="209"/>
      <c r="B34" s="1532" t="s">
        <v>131</v>
      </c>
      <c r="C34" s="1532"/>
      <c r="D34" s="1532"/>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95" customHeight="1">
      <c r="A35" s="209"/>
      <c r="B35" s="1532"/>
      <c r="C35" s="1532"/>
      <c r="D35" s="1532"/>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95" customHeight="1">
      <c r="A36" s="238"/>
      <c r="B36" s="1551"/>
      <c r="C36" s="1551"/>
      <c r="D36" s="1551"/>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95" customHeight="1">
      <c r="A37" s="208" t="s">
        <v>641</v>
      </c>
      <c r="B37" s="1558" t="s">
        <v>132</v>
      </c>
      <c r="C37" s="1558"/>
      <c r="D37" s="1558"/>
      <c r="E37" s="1536"/>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1" t="s">
        <v>133</v>
      </c>
      <c r="C38" s="1542"/>
      <c r="D38" s="1543"/>
      <c r="E38" s="1537"/>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4" t="s">
        <v>642</v>
      </c>
      <c r="B39" s="1524" t="s">
        <v>644</v>
      </c>
      <c r="C39" s="1525"/>
      <c r="D39" s="1526"/>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5"/>
      <c r="B40" s="1527"/>
      <c r="C40" s="1270"/>
      <c r="D40" s="1528"/>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643</v>
      </c>
      <c r="B41" s="1494" t="s">
        <v>645</v>
      </c>
      <c r="C41" s="1495"/>
      <c r="D41" s="1496"/>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777</v>
      </c>
      <c r="B42" s="1524" t="s">
        <v>778</v>
      </c>
      <c r="C42" s="1525"/>
      <c r="D42" s="1526"/>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152</v>
      </c>
      <c r="B43" s="1552" t="s">
        <v>134</v>
      </c>
      <c r="C43" s="1553"/>
      <c r="D43" s="1554"/>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153</v>
      </c>
      <c r="B44" s="1557" t="s">
        <v>505</v>
      </c>
      <c r="C44" s="1557"/>
      <c r="D44" s="1557"/>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506</v>
      </c>
      <c r="B45" s="1557" t="s">
        <v>507</v>
      </c>
      <c r="C45" s="1557"/>
      <c r="D45" s="1557"/>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57" t="s">
        <v>508</v>
      </c>
      <c r="C46" s="1557"/>
      <c r="D46" s="1557"/>
      <c r="E46" s="382" t="s">
        <v>509</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510</v>
      </c>
      <c r="B47" s="1415"/>
      <c r="C47" s="1531"/>
      <c r="D47" s="1416"/>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5"/>
      <c r="C48" s="1531"/>
      <c r="D48" s="1416"/>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462</v>
      </c>
      <c r="B49" s="1415"/>
      <c r="C49" s="1531"/>
      <c r="D49" s="1416"/>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464</v>
      </c>
      <c r="B50" s="1557" t="s">
        <v>982</v>
      </c>
      <c r="C50" s="1557"/>
      <c r="D50" s="1557"/>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57" t="s">
        <v>508</v>
      </c>
      <c r="C51" s="1557"/>
      <c r="D51" s="1557"/>
      <c r="E51" s="382" t="s">
        <v>509</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510</v>
      </c>
      <c r="B52" s="1415"/>
      <c r="C52" s="1531"/>
      <c r="D52" s="1416"/>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5"/>
      <c r="C53" s="1531"/>
      <c r="D53" s="1416"/>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462</v>
      </c>
      <c r="B54" s="1415"/>
      <c r="C54" s="1531"/>
      <c r="D54" s="1416"/>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511</v>
      </c>
      <c r="B55" s="1415"/>
      <c r="C55" s="1531"/>
      <c r="D55" s="1416"/>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463</v>
      </c>
      <c r="B56" s="1415"/>
      <c r="C56" s="1531"/>
      <c r="D56" s="1416"/>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466</v>
      </c>
      <c r="B57" s="1415"/>
      <c r="C57" s="1531"/>
      <c r="D57" s="1416"/>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47" t="s">
        <v>135</v>
      </c>
      <c r="C58" s="1547"/>
      <c r="D58" s="1547"/>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32" t="s">
        <v>136</v>
      </c>
      <c r="C59" s="1532"/>
      <c r="D59" s="1532"/>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32"/>
      <c r="C60" s="1532"/>
      <c r="D60" s="1532"/>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51"/>
      <c r="C61" s="1551"/>
      <c r="D61" s="1551"/>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56" t="s">
        <v>137</v>
      </c>
      <c r="C62" s="1556"/>
      <c r="D62" s="1556"/>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32" t="s">
        <v>163</v>
      </c>
      <c r="C63" s="1532"/>
      <c r="D63" s="1532"/>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48" t="s">
        <v>147</v>
      </c>
      <c r="C64" s="1549"/>
      <c r="D64" s="1550"/>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32" t="s">
        <v>138</v>
      </c>
      <c r="C65" s="1532"/>
      <c r="D65" s="1532"/>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32" t="s">
        <v>139</v>
      </c>
      <c r="C66" s="1532"/>
      <c r="D66" s="1532"/>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51" t="s">
        <v>140</v>
      </c>
      <c r="C67" s="1551"/>
      <c r="D67" s="1551"/>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55" t="s">
        <v>141</v>
      </c>
      <c r="C68" s="1555"/>
      <c r="D68" s="1555"/>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32" t="s">
        <v>142</v>
      </c>
      <c r="C69" s="1532"/>
      <c r="D69" s="1532"/>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32" t="s">
        <v>143</v>
      </c>
      <c r="C70" s="1532"/>
      <c r="D70" s="1532"/>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32"/>
      <c r="C71" s="1532"/>
      <c r="D71" s="1532"/>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32"/>
      <c r="C72" s="1532"/>
      <c r="D72" s="1532"/>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32" t="s">
        <v>144</v>
      </c>
      <c r="C73" s="1532"/>
      <c r="D73" s="1532"/>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32" t="s">
        <v>145</v>
      </c>
      <c r="C74" s="1532"/>
      <c r="D74" s="1532"/>
      <c r="E74" s="203"/>
      <c r="Z74" s="117"/>
      <c r="AA74" s="117"/>
      <c r="AB74" s="117"/>
    </row>
    <row r="75" spans="1:31" ht="18.95" customHeight="1">
      <c r="A75" s="143"/>
      <c r="B75" s="1544" t="s">
        <v>145</v>
      </c>
      <c r="C75" s="1545"/>
      <c r="D75" s="1546"/>
      <c r="E75" s="220" t="str">
        <f>IF(H72=1,"Saving Account","Current Account")</f>
        <v>Current Account</v>
      </c>
      <c r="Z75" s="117"/>
      <c r="AA75" s="117"/>
      <c r="AB75" s="117"/>
    </row>
    <row r="76" spans="1:31" ht="33" customHeight="1">
      <c r="A76" s="109">
        <v>11</v>
      </c>
      <c r="B76" s="1117" t="s">
        <v>146</v>
      </c>
      <c r="C76" s="1117"/>
      <c r="D76" s="1117"/>
      <c r="E76" s="103"/>
    </row>
    <row r="77" spans="1:31" ht="48" customHeight="1">
      <c r="A77" s="109">
        <v>12</v>
      </c>
      <c r="B77" s="1117" t="s">
        <v>155</v>
      </c>
      <c r="C77" s="1117"/>
      <c r="D77" s="1117"/>
      <c r="E77" s="103"/>
    </row>
    <row r="78" spans="1:31" ht="50.25" customHeight="1">
      <c r="A78" s="1472" t="s">
        <v>154</v>
      </c>
      <c r="B78" s="1472"/>
      <c r="C78" s="1472"/>
      <c r="D78" s="1472"/>
      <c r="E78" s="1472"/>
    </row>
    <row r="79" spans="1:31">
      <c r="A79" s="1529"/>
      <c r="B79" s="1529"/>
      <c r="C79" s="1529"/>
      <c r="D79" s="1529"/>
      <c r="E79" s="1529"/>
    </row>
    <row r="80" spans="1:31" ht="15">
      <c r="A80" s="1235" t="s">
        <v>646</v>
      </c>
      <c r="B80" s="1235"/>
      <c r="C80" s="1235"/>
      <c r="D80" s="1235"/>
      <c r="E80" s="1235"/>
    </row>
    <row r="81" spans="1:5" ht="15">
      <c r="A81" s="1523"/>
      <c r="B81" s="1523"/>
      <c r="C81" s="1523"/>
      <c r="D81" s="1523"/>
      <c r="E81" s="1523"/>
    </row>
    <row r="82" spans="1:5" ht="15">
      <c r="A82" s="1235" t="s">
        <v>647</v>
      </c>
      <c r="B82" s="1235"/>
      <c r="C82" s="1235"/>
      <c r="D82" s="1235"/>
      <c r="E82" s="1235"/>
    </row>
    <row r="83" spans="1:5" ht="15">
      <c r="A83" s="1523"/>
      <c r="B83" s="1523"/>
      <c r="C83" s="1523"/>
      <c r="D83" s="1523"/>
      <c r="E83" s="1523"/>
    </row>
    <row r="84" spans="1:5" ht="15">
      <c r="A84" s="1530" t="s">
        <v>648</v>
      </c>
      <c r="B84" s="1530"/>
      <c r="C84" s="1530"/>
      <c r="D84" s="1530"/>
      <c r="E84" s="1530"/>
    </row>
    <row r="85" spans="1:5" ht="15">
      <c r="A85" s="1530" t="s">
        <v>649</v>
      </c>
      <c r="B85" s="1530"/>
      <c r="C85" s="1530"/>
      <c r="D85" s="1530"/>
      <c r="E85" s="1530"/>
    </row>
    <row r="86" spans="1:5" ht="15">
      <c r="A86" s="1530" t="s">
        <v>650</v>
      </c>
      <c r="B86" s="1530"/>
      <c r="C86" s="1530"/>
      <c r="D86" s="1530"/>
      <c r="E86" s="1530"/>
    </row>
    <row r="87" spans="1:5" ht="15">
      <c r="A87" s="1523"/>
      <c r="B87" s="1523"/>
      <c r="C87" s="1523"/>
      <c r="D87" s="1523"/>
      <c r="E87" s="1523"/>
    </row>
    <row r="88" spans="1:5" ht="32.25" customHeight="1">
      <c r="A88" s="1235" t="s">
        <v>651</v>
      </c>
      <c r="B88" s="1235"/>
      <c r="C88" s="1235"/>
      <c r="D88" s="1235"/>
      <c r="E88" s="1235"/>
    </row>
    <row r="89" spans="1:5">
      <c r="A89" s="69"/>
      <c r="B89" s="69"/>
      <c r="C89" s="69"/>
      <c r="D89" s="556"/>
      <c r="E89" s="557"/>
    </row>
    <row r="90" spans="1:5" ht="24.95"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FB5" sheet="1" formatColumns="0" formatRows="0" selectLockedCells="1"/>
  <customSheetViews>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2">
    <dataValidation type="list" allowBlank="1" showInputMessage="1" showErrorMessage="1" sqref="E74">
      <formula1>$Z$73:$Z$74</formula1>
    </dataValidation>
    <dataValidation type="list" allowBlank="1" showInputMessage="1" showErrorMessage="1" sqref="E39 E42 E20">
      <formula1>"Yes,No"</formula1>
    </dataValidation>
  </dataValidations>
  <pageMargins left="0.75" right="0.63" top="0.57999999999999996" bottom="0.6" header="0.34" footer="0.35"/>
  <pageSetup scale="88" fitToHeight="0" orientation="portrait" r:id="rId31"/>
  <headerFooter alignWithMargins="0">
    <oddFooter>&amp;R&amp;"Book Antiqua,Bold"&amp;8 Page &amp;P of &amp;N</oddFooter>
  </headerFooter>
  <rowBreaks count="1" manualBreakCount="1">
    <brk id="33"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24577" r:id="rId34"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5"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BB93"/>
  <sheetViews>
    <sheetView showGridLines="0" showZeros="0" view="pageBreakPreview" zoomScale="115" zoomScaleSheetLayoutView="115" workbookViewId="0">
      <selection activeCell="H21" sqref="H21:L21"/>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19" customFormat="1" ht="21" customHeight="1">
      <c r="A1" s="1376" t="str">
        <f>'Attach 3(JV)'!A1</f>
        <v>Specification No. :CC/NT/COND/DOM/A06/22/00592</v>
      </c>
      <c r="B1" s="1376"/>
      <c r="C1" s="1376"/>
      <c r="D1" s="1376"/>
      <c r="E1" s="1376"/>
      <c r="F1" s="1376"/>
      <c r="G1" s="1376"/>
      <c r="H1" s="1387" t="str">
        <f>"Attachment-16 " &amp; 'Attach 3(JV)'!AT1</f>
        <v xml:space="preserve">Attachment-16 </v>
      </c>
      <c r="I1" s="1387"/>
      <c r="J1" s="1387"/>
      <c r="K1" s="1387"/>
      <c r="L1" s="1387"/>
    </row>
    <row r="2" spans="1:26" ht="11.25" customHeight="1">
      <c r="Z2" s="170">
        <f>'Attach 3(JV)'!Z2</f>
        <v>0</v>
      </c>
    </row>
    <row r="3" spans="1:26" ht="60.75"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1455"/>
      <c r="G3" s="1455"/>
      <c r="H3" s="1455"/>
      <c r="I3" s="1455"/>
      <c r="J3" s="1455"/>
      <c r="K3" s="1455"/>
      <c r="L3" s="1455"/>
    </row>
    <row r="4" spans="1:26" ht="15.95" customHeight="1">
      <c r="A4" s="29"/>
      <c r="H4" s="31"/>
      <c r="I4" s="11"/>
    </row>
    <row r="5" spans="1:26" ht="20.100000000000001" customHeight="1">
      <c r="A5" s="1038" t="s">
        <v>8</v>
      </c>
      <c r="B5" s="1038"/>
      <c r="C5" s="1038"/>
      <c r="D5" s="1038"/>
      <c r="E5" s="1038"/>
      <c r="F5" s="1038"/>
      <c r="G5" s="1038"/>
      <c r="H5" s="1038"/>
      <c r="I5" s="1038"/>
      <c r="J5" s="1038"/>
      <c r="K5" s="1038"/>
      <c r="L5" s="1038"/>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4" t="str">
        <f>'Attach 3(JV)'!A8</f>
        <v/>
      </c>
      <c r="B8" s="1044"/>
      <c r="C8" s="1044"/>
      <c r="D8" s="1044"/>
      <c r="E8" s="1044"/>
      <c r="F8" s="1044"/>
      <c r="G8" s="12" t="str">
        <f>'Attach 3(JV)'!E8</f>
        <v>Contract Services</v>
      </c>
      <c r="I8" s="13"/>
    </row>
    <row r="9" spans="1:26" ht="20.100000000000001" customHeight="1">
      <c r="A9" s="14" t="s">
        <v>336</v>
      </c>
      <c r="B9" s="1374" t="str">
        <f>'Attach 3(JV)'!B9</f>
        <v/>
      </c>
      <c r="C9" s="1374"/>
      <c r="D9" s="1374"/>
      <c r="E9" s="1374"/>
      <c r="F9" s="1374"/>
      <c r="G9" s="12" t="str">
        <f>'Attach 3(JV)'!E9</f>
        <v>Power Grid Corporation of India Ltd.,</v>
      </c>
      <c r="I9" s="13"/>
    </row>
    <row r="10" spans="1:26" ht="20.100000000000001" customHeight="1">
      <c r="A10" s="14" t="s">
        <v>338</v>
      </c>
      <c r="B10" s="1374" t="str">
        <f>'Attach 3(JV)'!B10</f>
        <v/>
      </c>
      <c r="C10" s="1374"/>
      <c r="D10" s="1374"/>
      <c r="E10" s="1374"/>
      <c r="F10" s="1374"/>
      <c r="G10" s="12" t="str">
        <f>'Attach 3(JV)'!E10</f>
        <v>"Saudamini", Plot No. 2, Sector 29</v>
      </c>
      <c r="I10" s="13"/>
    </row>
    <row r="11" spans="1:26" ht="20.100000000000001" customHeight="1">
      <c r="B11" s="1374" t="str">
        <f>'Attach 3(JV)'!B11</f>
        <v/>
      </c>
      <c r="C11" s="1374"/>
      <c r="D11" s="1374"/>
      <c r="E11" s="1374"/>
      <c r="F11" s="1374"/>
      <c r="G11" s="12" t="str">
        <f>'Attach 3(JV)'!E11</f>
        <v>Gurgaon (Haryana) - 122001</v>
      </c>
    </row>
    <row r="12" spans="1:26" ht="20.100000000000001" customHeight="1">
      <c r="A12" s="33"/>
      <c r="B12" s="1374" t="str">
        <f>'Attach 3(JV)'!B12</f>
        <v/>
      </c>
      <c r="C12" s="1374"/>
      <c r="D12" s="1374"/>
      <c r="E12" s="1374"/>
      <c r="F12" s="1374"/>
      <c r="G12" s="12"/>
    </row>
    <row r="13" spans="1:26" ht="15.95" customHeight="1">
      <c r="A13" s="33"/>
      <c r="B13" s="150"/>
      <c r="C13" s="150"/>
      <c r="D13" s="150"/>
      <c r="E13" s="150"/>
      <c r="F13" s="150"/>
    </row>
    <row r="14" spans="1:26" ht="20.100000000000001" customHeight="1">
      <c r="A14" s="30" t="s">
        <v>331</v>
      </c>
    </row>
    <row r="15" spans="1:26" ht="20.100000000000001" customHeight="1">
      <c r="A15" s="33"/>
    </row>
    <row r="16" spans="1:26" ht="57.75" customHeight="1">
      <c r="A16" s="1472" t="s">
        <v>984</v>
      </c>
      <c r="B16" s="1472"/>
      <c r="C16" s="1472"/>
      <c r="D16" s="1472"/>
      <c r="E16" s="1472"/>
      <c r="F16" s="1472"/>
      <c r="G16" s="1472"/>
      <c r="H16" s="1472"/>
      <c r="I16" s="1472"/>
      <c r="J16" s="1472"/>
      <c r="K16" s="1472"/>
      <c r="L16" s="1472"/>
    </row>
    <row r="17" spans="1:12" ht="20.100000000000001" customHeight="1">
      <c r="A17" s="105">
        <v>1</v>
      </c>
      <c r="B17" s="106" t="s">
        <v>12</v>
      </c>
    </row>
    <row r="18" spans="1:12" ht="82.5" customHeight="1">
      <c r="A18" s="55"/>
      <c r="B18" s="1565" t="s">
        <v>985</v>
      </c>
      <c r="C18" s="1565"/>
      <c r="D18" s="1565"/>
      <c r="E18" s="1565"/>
      <c r="F18" s="1565"/>
      <c r="G18" s="1565"/>
      <c r="H18" s="1565"/>
      <c r="I18" s="1565"/>
      <c r="J18" s="1565"/>
      <c r="K18" s="1565"/>
      <c r="L18" s="1565"/>
    </row>
    <row r="19" spans="1:12" ht="60.75" customHeight="1">
      <c r="A19" s="56">
        <v>1.1000000000000001</v>
      </c>
      <c r="B19" s="1263" t="s">
        <v>13</v>
      </c>
      <c r="C19" s="1263"/>
      <c r="D19" s="1263"/>
      <c r="E19" s="1263"/>
      <c r="F19" s="1263"/>
      <c r="G19" s="1263"/>
      <c r="H19" s="1263"/>
      <c r="I19" s="1263"/>
      <c r="J19" s="1263"/>
      <c r="K19" s="1263"/>
      <c r="L19" s="1263"/>
    </row>
    <row r="20" spans="1:12" ht="33" customHeight="1">
      <c r="A20" s="55"/>
      <c r="B20" s="1571" t="str">
        <f>IF('Names of Bidder'!I6="Sole Bidder","Name of the Bidder (Sole Bidder)", "Name of Bidder (Lead Partner)")</f>
        <v>Name of Bidder (Lead Partner)</v>
      </c>
      <c r="C20" s="1571"/>
      <c r="D20" s="1571"/>
      <c r="E20" s="1571"/>
      <c r="F20" s="1571"/>
      <c r="G20" s="1571"/>
      <c r="H20" s="1573" t="str">
        <f>B9</f>
        <v/>
      </c>
      <c r="I20" s="1573"/>
      <c r="J20" s="1573"/>
      <c r="K20" s="1573"/>
      <c r="L20" s="1573"/>
    </row>
    <row r="21" spans="1:12" ht="33" customHeight="1">
      <c r="A21" s="36"/>
      <c r="B21" s="1571" t="s">
        <v>14</v>
      </c>
      <c r="C21" s="1571"/>
      <c r="D21" s="1571"/>
      <c r="E21" s="1571"/>
      <c r="F21" s="1571"/>
      <c r="G21" s="1571"/>
      <c r="H21" s="1572" t="s">
        <v>54</v>
      </c>
      <c r="I21" s="1572"/>
      <c r="J21" s="1572"/>
      <c r="K21" s="1572"/>
      <c r="L21" s="1572"/>
    </row>
    <row r="22" spans="1:12" ht="33" customHeight="1">
      <c r="A22" s="36"/>
      <c r="B22" s="1571" t="s">
        <v>15</v>
      </c>
      <c r="C22" s="1571"/>
      <c r="D22" s="1571"/>
      <c r="E22" s="1571"/>
      <c r="F22" s="1571"/>
      <c r="G22" s="1571"/>
      <c r="H22" s="1572"/>
      <c r="I22" s="1572"/>
      <c r="J22" s="1572"/>
      <c r="K22" s="1572"/>
      <c r="L22" s="1572"/>
    </row>
    <row r="23" spans="1:12" ht="33" customHeight="1">
      <c r="A23" s="36"/>
      <c r="B23" s="1571" t="s">
        <v>16</v>
      </c>
      <c r="C23" s="1571"/>
      <c r="D23" s="1571"/>
      <c r="E23" s="1571"/>
      <c r="F23" s="1571"/>
      <c r="G23" s="1571"/>
      <c r="H23" s="1572"/>
      <c r="I23" s="1572"/>
      <c r="J23" s="1572"/>
      <c r="K23" s="1572"/>
      <c r="L23" s="1572"/>
    </row>
    <row r="24" spans="1:12" ht="33" customHeight="1">
      <c r="A24" s="36"/>
      <c r="B24" s="1571" t="s">
        <v>17</v>
      </c>
      <c r="C24" s="1571"/>
      <c r="D24" s="1571"/>
      <c r="E24" s="1571"/>
      <c r="F24" s="1571"/>
      <c r="G24" s="1571"/>
      <c r="H24" s="1572"/>
      <c r="I24" s="1572"/>
      <c r="J24" s="1572"/>
      <c r="K24" s="1572"/>
      <c r="L24" s="1572"/>
    </row>
    <row r="25" spans="1:12" ht="6" customHeight="1">
      <c r="A25" s="36"/>
      <c r="B25" s="199"/>
      <c r="C25" s="199"/>
      <c r="D25" s="199"/>
      <c r="E25" s="199"/>
      <c r="F25" s="199"/>
      <c r="G25" s="199"/>
      <c r="H25" s="200"/>
      <c r="I25" s="200"/>
      <c r="J25" s="200"/>
      <c r="K25" s="200"/>
      <c r="L25" s="200"/>
    </row>
    <row r="26" spans="1:12" ht="18.95" customHeight="1">
      <c r="A26" s="56">
        <v>1.2</v>
      </c>
      <c r="B26" s="1570" t="s">
        <v>165</v>
      </c>
      <c r="C26" s="1570"/>
      <c r="D26" s="1570"/>
      <c r="E26" s="1570"/>
      <c r="F26" s="1570"/>
      <c r="G26" s="1570"/>
      <c r="H26" s="1570"/>
      <c r="I26" s="1570"/>
      <c r="J26" s="1570"/>
      <c r="K26" s="1570"/>
      <c r="L26" s="1570"/>
    </row>
    <row r="27" spans="1:12" ht="18.95" customHeight="1">
      <c r="A27" s="59" t="s">
        <v>18</v>
      </c>
      <c r="B27" s="104" t="s">
        <v>19</v>
      </c>
      <c r="C27" s="104"/>
      <c r="D27" s="107"/>
      <c r="E27" s="107"/>
    </row>
    <row r="28" spans="1:12" ht="18.95" customHeight="1">
      <c r="A28" s="36"/>
      <c r="B28" s="1547" t="s">
        <v>20</v>
      </c>
      <c r="C28" s="1547"/>
      <c r="D28" s="1477"/>
      <c r="E28" s="1477"/>
      <c r="F28" s="1477"/>
      <c r="G28" s="1477"/>
      <c r="H28" s="1477"/>
      <c r="I28" s="1477"/>
      <c r="J28" s="1477"/>
      <c r="K28" s="1477"/>
      <c r="L28" s="1477"/>
    </row>
    <row r="29" spans="1:12" ht="18.95" customHeight="1">
      <c r="A29" s="36"/>
      <c r="B29" s="1566" t="s">
        <v>21</v>
      </c>
      <c r="C29" s="1567"/>
      <c r="D29" s="1563"/>
      <c r="E29" s="1563"/>
      <c r="F29" s="1563"/>
      <c r="G29" s="1563"/>
      <c r="H29" s="1563"/>
      <c r="I29" s="1563"/>
      <c r="J29" s="1563"/>
      <c r="K29" s="1563"/>
      <c r="L29" s="1563"/>
    </row>
    <row r="30" spans="1:12" ht="18.95" customHeight="1">
      <c r="A30" s="36"/>
      <c r="B30" s="110"/>
      <c r="C30" s="57"/>
      <c r="D30" s="1562"/>
      <c r="E30" s="1562"/>
      <c r="F30" s="1562"/>
      <c r="G30" s="1562"/>
      <c r="H30" s="1562"/>
      <c r="I30" s="1562"/>
      <c r="J30" s="1562"/>
      <c r="K30" s="1562"/>
      <c r="L30" s="1562"/>
    </row>
    <row r="31" spans="1:12" ht="18.95" customHeight="1">
      <c r="A31" s="36"/>
      <c r="B31" s="110"/>
      <c r="C31" s="57"/>
      <c r="D31" s="1562"/>
      <c r="E31" s="1562"/>
      <c r="F31" s="1562"/>
      <c r="G31" s="1562"/>
      <c r="H31" s="1562"/>
      <c r="I31" s="1562"/>
      <c r="J31" s="1562"/>
      <c r="K31" s="1562"/>
      <c r="L31" s="1562"/>
    </row>
    <row r="32" spans="1:12" ht="18.95" customHeight="1">
      <c r="A32" s="36"/>
      <c r="B32" s="111"/>
      <c r="C32" s="58"/>
      <c r="D32" s="1564"/>
      <c r="E32" s="1564"/>
      <c r="F32" s="1564"/>
      <c r="G32" s="1564"/>
      <c r="H32" s="1564"/>
      <c r="I32" s="1564"/>
      <c r="J32" s="1564"/>
      <c r="K32" s="1564"/>
      <c r="L32" s="1564"/>
    </row>
    <row r="33" spans="1:54" ht="18.95" customHeight="1">
      <c r="A33" s="36"/>
      <c r="B33" s="1547" t="s">
        <v>22</v>
      </c>
      <c r="C33" s="1547"/>
      <c r="D33" s="1477"/>
      <c r="E33" s="1477"/>
      <c r="F33" s="1477"/>
      <c r="G33" s="1477"/>
      <c r="H33" s="1477"/>
      <c r="I33" s="1477"/>
      <c r="J33" s="1477"/>
      <c r="K33" s="1477"/>
      <c r="L33" s="1477"/>
    </row>
    <row r="34" spans="1:54" ht="18.95" customHeight="1">
      <c r="A34" s="36"/>
      <c r="B34" s="1547" t="s">
        <v>23</v>
      </c>
      <c r="C34" s="1547"/>
      <c r="D34" s="1477"/>
      <c r="E34" s="1477"/>
      <c r="F34" s="1477"/>
      <c r="G34" s="1477"/>
      <c r="H34" s="1477"/>
      <c r="I34" s="1477"/>
      <c r="J34" s="1477"/>
      <c r="K34" s="1477"/>
      <c r="L34" s="1477"/>
    </row>
    <row r="35" spans="1:54" ht="18.95" customHeight="1">
      <c r="A35" s="36"/>
      <c r="B35" s="1547" t="s">
        <v>24</v>
      </c>
      <c r="C35" s="1547"/>
      <c r="D35" s="1477"/>
      <c r="E35" s="1477"/>
      <c r="F35" s="1477"/>
      <c r="G35" s="1477"/>
      <c r="H35" s="1477"/>
      <c r="I35" s="1477"/>
      <c r="J35" s="1477"/>
      <c r="K35" s="1477"/>
      <c r="L35" s="1477"/>
    </row>
    <row r="36" spans="1:54" ht="18.95" customHeight="1">
      <c r="A36" s="36"/>
      <c r="B36" s="1547" t="s">
        <v>25</v>
      </c>
      <c r="C36" s="1547"/>
      <c r="D36" s="1477"/>
      <c r="E36" s="1477"/>
      <c r="F36" s="1477"/>
      <c r="G36" s="1477"/>
      <c r="H36" s="1477"/>
      <c r="I36" s="1477"/>
      <c r="J36" s="1477"/>
      <c r="K36" s="1477"/>
      <c r="L36" s="1477"/>
    </row>
    <row r="37" spans="1:54" ht="8.1" customHeight="1">
      <c r="A37" s="36"/>
      <c r="B37" s="112"/>
      <c r="C37" s="112"/>
      <c r="D37" s="113"/>
      <c r="E37" s="113"/>
      <c r="F37" s="113"/>
      <c r="G37" s="113"/>
      <c r="H37" s="113"/>
      <c r="I37" s="113"/>
      <c r="J37" s="113"/>
      <c r="K37" s="113"/>
      <c r="L37" s="113"/>
    </row>
    <row r="38" spans="1:54" ht="61.5" customHeight="1">
      <c r="A38" s="60" t="s">
        <v>27</v>
      </c>
      <c r="B38" s="1565" t="s">
        <v>26</v>
      </c>
      <c r="C38" s="1565"/>
      <c r="D38" s="1565"/>
      <c r="E38" s="1565"/>
      <c r="F38" s="1565"/>
      <c r="G38" s="1565"/>
      <c r="H38" s="1565"/>
      <c r="I38" s="1565"/>
      <c r="J38" s="1565"/>
      <c r="K38" s="1565"/>
      <c r="L38" s="1565"/>
    </row>
    <row r="39" spans="1:54" ht="33.75" customHeight="1">
      <c r="A39" s="36"/>
      <c r="B39" s="109" t="s">
        <v>334</v>
      </c>
      <c r="C39" s="1569" t="s">
        <v>28</v>
      </c>
      <c r="D39" s="1569"/>
      <c r="E39" s="1569"/>
      <c r="F39" s="1569"/>
      <c r="G39" s="1569" t="s">
        <v>29</v>
      </c>
      <c r="H39" s="1569"/>
      <c r="I39" s="1569" t="s">
        <v>30</v>
      </c>
      <c r="J39" s="1569"/>
      <c r="K39" s="1569"/>
      <c r="L39" s="1569"/>
    </row>
    <row r="40" spans="1:54" ht="38.1" customHeight="1">
      <c r="B40" s="120"/>
      <c r="C40" s="1477"/>
      <c r="D40" s="1477"/>
      <c r="E40" s="1477"/>
      <c r="F40" s="1477"/>
      <c r="G40" s="1568"/>
      <c r="H40" s="1568"/>
      <c r="I40" s="1477"/>
      <c r="J40" s="1477"/>
      <c r="K40" s="1477"/>
      <c r="L40" s="1477"/>
    </row>
    <row r="41" spans="1:54" ht="38.1" customHeight="1">
      <c r="A41" s="36"/>
      <c r="B41" s="120"/>
      <c r="C41" s="1477"/>
      <c r="D41" s="1477"/>
      <c r="E41" s="1477"/>
      <c r="F41" s="1477"/>
      <c r="G41" s="1568"/>
      <c r="H41" s="1568"/>
      <c r="I41" s="1477"/>
      <c r="J41" s="1477"/>
      <c r="K41" s="1477"/>
      <c r="L41" s="1477"/>
    </row>
    <row r="42" spans="1:54" ht="20.100000000000001" customHeight="1">
      <c r="A42" s="105">
        <v>2</v>
      </c>
      <c r="B42" s="114" t="s">
        <v>31</v>
      </c>
    </row>
    <row r="43" spans="1:54" ht="78.75" customHeight="1">
      <c r="B43" s="1565" t="s">
        <v>986</v>
      </c>
      <c r="C43" s="1565"/>
      <c r="D43" s="1565"/>
      <c r="E43" s="1565"/>
      <c r="F43" s="1565"/>
      <c r="G43" s="1565"/>
      <c r="H43" s="1565"/>
      <c r="I43" s="1565"/>
      <c r="J43" s="1565"/>
      <c r="K43" s="1565"/>
      <c r="L43" s="1565"/>
    </row>
    <row r="44" spans="1:54" s="25" customFormat="1" ht="34.5" customHeight="1">
      <c r="A44" s="56">
        <v>2.1</v>
      </c>
      <c r="B44" s="1565" t="s">
        <v>32</v>
      </c>
      <c r="C44" s="1565"/>
      <c r="D44" s="1565"/>
      <c r="E44" s="1565"/>
      <c r="F44" s="1565"/>
      <c r="G44" s="1565"/>
      <c r="H44" s="1565"/>
      <c r="I44" s="1565"/>
      <c r="J44" s="1565"/>
      <c r="K44" s="1565"/>
      <c r="L44" s="1565"/>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2" t="s">
        <v>33</v>
      </c>
      <c r="C45" s="1574" t="s">
        <v>34</v>
      </c>
      <c r="D45" s="1574"/>
      <c r="E45" s="1574"/>
      <c r="F45" s="1574"/>
      <c r="G45" s="1574" t="s">
        <v>35</v>
      </c>
      <c r="H45" s="1574"/>
      <c r="I45" s="1574" t="s">
        <v>110</v>
      </c>
      <c r="J45" s="1574"/>
      <c r="K45" s="1574" t="s">
        <v>111</v>
      </c>
      <c r="L45" s="1574"/>
    </row>
    <row r="46" spans="1:54" ht="27.95" customHeight="1">
      <c r="A46" s="36"/>
      <c r="B46" s="120">
        <v>1</v>
      </c>
      <c r="C46" s="1477"/>
      <c r="D46" s="1477"/>
      <c r="E46" s="1477"/>
      <c r="F46" s="1477"/>
      <c r="G46" s="1568"/>
      <c r="H46" s="1568"/>
      <c r="I46" s="1568"/>
      <c r="J46" s="1568"/>
      <c r="K46" s="1575"/>
      <c r="L46" s="1575"/>
    </row>
    <row r="47" spans="1:54" ht="27.95" customHeight="1">
      <c r="A47" s="36"/>
      <c r="B47" s="120">
        <v>2</v>
      </c>
      <c r="C47" s="1477"/>
      <c r="D47" s="1477"/>
      <c r="E47" s="1477"/>
      <c r="F47" s="1477"/>
      <c r="G47" s="1568"/>
      <c r="H47" s="1568"/>
      <c r="I47" s="1568"/>
      <c r="J47" s="1568"/>
      <c r="K47" s="1575"/>
      <c r="L47" s="1575"/>
    </row>
    <row r="48" spans="1:54" ht="27.95" customHeight="1">
      <c r="A48" s="36"/>
      <c r="B48" s="120">
        <v>3</v>
      </c>
      <c r="C48" s="1477"/>
      <c r="D48" s="1477"/>
      <c r="E48" s="1477"/>
      <c r="F48" s="1477"/>
      <c r="G48" s="1568"/>
      <c r="H48" s="1568"/>
      <c r="I48" s="1568"/>
      <c r="J48" s="1568"/>
      <c r="K48" s="1575"/>
      <c r="L48" s="1575"/>
    </row>
    <row r="49" spans="1:12" ht="27.95" customHeight="1">
      <c r="A49" s="36"/>
      <c r="B49" s="120">
        <v>4</v>
      </c>
      <c r="C49" s="1477"/>
      <c r="D49" s="1477"/>
      <c r="E49" s="1477"/>
      <c r="F49" s="1477"/>
      <c r="G49" s="1568"/>
      <c r="H49" s="1568"/>
      <c r="I49" s="1568"/>
      <c r="J49" s="1568"/>
      <c r="K49" s="1575"/>
      <c r="L49" s="1575"/>
    </row>
    <row r="50" spans="1:12" ht="27.95" customHeight="1">
      <c r="A50" s="36"/>
      <c r="B50" s="120">
        <v>5</v>
      </c>
      <c r="C50" s="1477"/>
      <c r="D50" s="1477"/>
      <c r="E50" s="1477"/>
      <c r="F50" s="1477"/>
      <c r="G50" s="1568"/>
      <c r="H50" s="1568"/>
      <c r="I50" s="1568"/>
      <c r="J50" s="1568"/>
      <c r="K50" s="1575"/>
      <c r="L50" s="1575"/>
    </row>
    <row r="51" spans="1:12" ht="27.95" customHeight="1">
      <c r="A51" s="36"/>
      <c r="B51" s="100"/>
      <c r="C51" s="100"/>
      <c r="D51" s="100"/>
      <c r="E51" s="100"/>
      <c r="F51" s="100"/>
      <c r="G51" s="100"/>
      <c r="H51" s="100"/>
      <c r="I51" s="100"/>
      <c r="J51" s="100"/>
      <c r="K51" s="100"/>
      <c r="L51" s="100"/>
    </row>
    <row r="52" spans="1:12" ht="27.95" customHeight="1">
      <c r="A52" s="64">
        <v>3</v>
      </c>
      <c r="B52" s="1576" t="s">
        <v>961</v>
      </c>
      <c r="C52" s="1576"/>
      <c r="D52" s="1576"/>
      <c r="E52" s="1576"/>
      <c r="F52" s="1576"/>
      <c r="G52" s="1576"/>
      <c r="H52" s="1576"/>
      <c r="I52" s="1576"/>
      <c r="J52" s="1576"/>
      <c r="K52" s="1576"/>
      <c r="L52" s="1576"/>
    </row>
    <row r="53" spans="1:12" ht="54.75" customHeight="1">
      <c r="A53" s="36"/>
      <c r="B53" s="1535" t="s">
        <v>962</v>
      </c>
      <c r="C53" s="1535"/>
      <c r="D53" s="1535"/>
      <c r="E53" s="1535"/>
      <c r="F53" s="1535"/>
      <c r="G53" s="1535"/>
      <c r="H53" s="1535"/>
      <c r="I53" s="1535"/>
      <c r="J53" s="1535"/>
      <c r="K53" s="1535"/>
      <c r="L53" s="1535"/>
    </row>
    <row r="54" spans="1:12" ht="27.95" customHeight="1">
      <c r="A54" s="64">
        <v>3.1</v>
      </c>
      <c r="B54" s="1577" t="s">
        <v>963</v>
      </c>
      <c r="C54" s="1577"/>
      <c r="D54" s="1577"/>
      <c r="E54" s="1577"/>
      <c r="F54" s="1577"/>
      <c r="G54" s="1577"/>
      <c r="H54" s="1577"/>
      <c r="I54" s="1577"/>
      <c r="J54" s="1577"/>
      <c r="K54" s="1577"/>
      <c r="L54" s="1577"/>
    </row>
    <row r="55" spans="1:12" ht="36.75" customHeight="1">
      <c r="A55" s="36"/>
      <c r="B55" s="932" t="s">
        <v>33</v>
      </c>
      <c r="C55" s="1578" t="s">
        <v>964</v>
      </c>
      <c r="D55" s="1254"/>
      <c r="E55" s="1254"/>
      <c r="F55" s="1255"/>
      <c r="G55" s="1578" t="s">
        <v>965</v>
      </c>
      <c r="H55" s="1254"/>
      <c r="I55" s="1254"/>
      <c r="J55" s="1254"/>
      <c r="K55" s="1254"/>
      <c r="L55" s="1255"/>
    </row>
    <row r="56" spans="1:12" ht="27.95" customHeight="1">
      <c r="A56" s="36"/>
      <c r="B56" s="923">
        <v>1</v>
      </c>
      <c r="C56" s="1559"/>
      <c r="D56" s="1560"/>
      <c r="E56" s="1560"/>
      <c r="F56" s="1561"/>
      <c r="G56" s="1559"/>
      <c r="H56" s="1560"/>
      <c r="I56" s="1560"/>
      <c r="J56" s="1560"/>
      <c r="K56" s="1560"/>
      <c r="L56" s="1561"/>
    </row>
    <row r="57" spans="1:12" ht="27.95" customHeight="1">
      <c r="A57" s="36"/>
      <c r="B57" s="923">
        <v>2</v>
      </c>
      <c r="C57" s="1559"/>
      <c r="D57" s="1560"/>
      <c r="E57" s="1560"/>
      <c r="F57" s="1561"/>
      <c r="G57" s="1559"/>
      <c r="H57" s="1560"/>
      <c r="I57" s="1560"/>
      <c r="J57" s="1560"/>
      <c r="K57" s="1560"/>
      <c r="L57" s="1561"/>
    </row>
    <row r="58" spans="1:12" ht="27.95" customHeight="1">
      <c r="A58" s="36"/>
      <c r="B58" s="923">
        <v>3</v>
      </c>
      <c r="C58" s="1559"/>
      <c r="D58" s="1560"/>
      <c r="E58" s="1560"/>
      <c r="F58" s="1561"/>
      <c r="G58" s="1559"/>
      <c r="H58" s="1560"/>
      <c r="I58" s="1560"/>
      <c r="J58" s="1560"/>
      <c r="K58" s="1560"/>
      <c r="L58" s="1561"/>
    </row>
    <row r="59" spans="1:12" ht="27.95" customHeight="1">
      <c r="A59" s="36"/>
      <c r="B59" s="931">
        <v>4</v>
      </c>
      <c r="C59" s="1559"/>
      <c r="D59" s="1560"/>
      <c r="E59" s="1560"/>
      <c r="F59" s="1561"/>
      <c r="G59" s="1559"/>
      <c r="H59" s="1560"/>
      <c r="I59" s="1560"/>
      <c r="J59" s="1560"/>
      <c r="K59" s="1560"/>
      <c r="L59" s="1561"/>
    </row>
    <row r="60" spans="1:12" ht="27.95" customHeight="1">
      <c r="A60" s="36"/>
      <c r="B60" s="931">
        <v>5</v>
      </c>
      <c r="C60" s="1559"/>
      <c r="D60" s="1560"/>
      <c r="E60" s="1560"/>
      <c r="F60" s="1561"/>
      <c r="G60" s="1559"/>
      <c r="H60" s="1560"/>
      <c r="I60" s="1560"/>
      <c r="J60" s="1560"/>
      <c r="K60" s="1560"/>
      <c r="L60" s="1561"/>
    </row>
    <row r="61" spans="1:12" ht="27.95" customHeight="1">
      <c r="A61" s="36"/>
      <c r="B61" s="931">
        <v>6</v>
      </c>
      <c r="C61" s="1559"/>
      <c r="D61" s="1560"/>
      <c r="E61" s="1560"/>
      <c r="F61" s="1561"/>
      <c r="G61" s="1559"/>
      <c r="H61" s="1560"/>
      <c r="I61" s="1560"/>
      <c r="J61" s="1560"/>
      <c r="K61" s="1560"/>
      <c r="L61" s="1561"/>
    </row>
    <row r="62" spans="1:12" ht="27.95" customHeight="1">
      <c r="A62" s="36"/>
      <c r="B62" s="931">
        <v>7</v>
      </c>
      <c r="C62" s="1559"/>
      <c r="D62" s="1560"/>
      <c r="E62" s="1560"/>
      <c r="F62" s="1561"/>
      <c r="G62" s="1559"/>
      <c r="H62" s="1560"/>
      <c r="I62" s="1560"/>
      <c r="J62" s="1560"/>
      <c r="K62" s="1560"/>
      <c r="L62" s="1561"/>
    </row>
    <row r="63" spans="1:12" ht="27.95" customHeight="1">
      <c r="A63" s="36"/>
      <c r="B63" s="931">
        <v>8</v>
      </c>
      <c r="C63" s="1559"/>
      <c r="D63" s="1560"/>
      <c r="E63" s="1560"/>
      <c r="F63" s="1561"/>
      <c r="G63" s="1559"/>
      <c r="H63" s="1560"/>
      <c r="I63" s="1560"/>
      <c r="J63" s="1560"/>
      <c r="K63" s="1560"/>
      <c r="L63" s="1561"/>
    </row>
    <row r="64" spans="1:12" ht="27.95" customHeight="1">
      <c r="A64" s="36"/>
      <c r="B64" s="931">
        <v>9</v>
      </c>
      <c r="C64" s="1559"/>
      <c r="D64" s="1560"/>
      <c r="E64" s="1560"/>
      <c r="F64" s="1561"/>
      <c r="G64" s="1559"/>
      <c r="H64" s="1560"/>
      <c r="I64" s="1560"/>
      <c r="J64" s="1560"/>
      <c r="K64" s="1560"/>
      <c r="L64" s="1561"/>
    </row>
    <row r="65" spans="1:54" ht="27.95" customHeight="1">
      <c r="A65" s="36"/>
      <c r="B65" s="931">
        <v>10</v>
      </c>
      <c r="C65" s="1559"/>
      <c r="D65" s="1560"/>
      <c r="E65" s="1560"/>
      <c r="F65" s="1561"/>
      <c r="G65" s="1559"/>
      <c r="H65" s="1560"/>
      <c r="I65" s="1560"/>
      <c r="J65" s="1560"/>
      <c r="K65" s="1560"/>
      <c r="L65" s="1561"/>
    </row>
    <row r="66" spans="1:54" ht="27.95" customHeight="1">
      <c r="A66" s="36"/>
      <c r="B66" s="924"/>
      <c r="C66" s="925"/>
      <c r="D66" s="925"/>
      <c r="E66" s="925"/>
      <c r="F66" s="925"/>
      <c r="G66" s="924"/>
      <c r="H66" s="924"/>
      <c r="I66" s="924"/>
      <c r="J66" s="924"/>
      <c r="K66" s="926"/>
      <c r="L66" s="926"/>
    </row>
    <row r="67" spans="1:54" ht="21" customHeight="1">
      <c r="A67" s="105">
        <v>4</v>
      </c>
      <c r="B67" s="115" t="s">
        <v>36</v>
      </c>
      <c r="C67" s="104"/>
      <c r="D67" s="920"/>
      <c r="E67" s="113"/>
      <c r="F67" s="113"/>
      <c r="G67" s="61"/>
    </row>
    <row r="68" spans="1:54" ht="18" customHeight="1">
      <c r="A68" s="116">
        <v>4.0999999999999996</v>
      </c>
      <c r="B68" s="1584" t="s">
        <v>37</v>
      </c>
      <c r="C68" s="1584"/>
      <c r="D68" s="1584"/>
      <c r="E68" s="1584"/>
      <c r="F68" s="113"/>
      <c r="G68" s="61"/>
    </row>
    <row r="69" spans="1:54" ht="67.5" customHeight="1">
      <c r="A69" s="36"/>
      <c r="B69" s="1565" t="s">
        <v>38</v>
      </c>
      <c r="C69" s="1565"/>
      <c r="D69" s="1565"/>
      <c r="E69" s="1565"/>
      <c r="F69" s="1565"/>
      <c r="G69" s="1565"/>
      <c r="H69" s="1565"/>
      <c r="I69" s="1565"/>
      <c r="J69" s="1565"/>
      <c r="K69" s="1565"/>
      <c r="L69" s="1565"/>
    </row>
    <row r="70" spans="1:54" s="25" customFormat="1" ht="35.25" customHeight="1">
      <c r="A70" s="36"/>
      <c r="B70" s="1417" t="s">
        <v>39</v>
      </c>
      <c r="C70" s="1417"/>
      <c r="D70" s="1417"/>
      <c r="E70" s="1384" t="s">
        <v>40</v>
      </c>
      <c r="F70" s="1580"/>
      <c r="G70" s="1580"/>
      <c r="H70" s="1385"/>
      <c r="I70" s="1417" t="s">
        <v>41</v>
      </c>
      <c r="J70" s="1417"/>
      <c r="K70" s="1417"/>
      <c r="L70" s="1417"/>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7"/>
      <c r="C71" s="1477"/>
      <c r="D71" s="1477"/>
      <c r="E71" s="1568"/>
      <c r="F71" s="1568"/>
      <c r="G71" s="1568"/>
      <c r="H71" s="1568"/>
      <c r="I71" s="1568"/>
      <c r="J71" s="1568"/>
      <c r="K71" s="1568"/>
      <c r="L71" s="1568"/>
    </row>
    <row r="72" spans="1:54" ht="20.100000000000001" customHeight="1">
      <c r="A72" s="36"/>
      <c r="B72" s="1477"/>
      <c r="C72" s="1477"/>
      <c r="D72" s="1477"/>
      <c r="E72" s="1568"/>
      <c r="F72" s="1568"/>
      <c r="G72" s="1568"/>
      <c r="H72" s="1568"/>
      <c r="I72" s="1568"/>
      <c r="J72" s="1568"/>
      <c r="K72" s="1568"/>
      <c r="L72" s="1568"/>
    </row>
    <row r="73" spans="1:54" ht="20.100000000000001" customHeight="1">
      <c r="A73" s="36"/>
      <c r="B73" s="1477"/>
      <c r="C73" s="1477"/>
      <c r="D73" s="1477"/>
      <c r="E73" s="1568"/>
      <c r="F73" s="1568"/>
      <c r="G73" s="1568"/>
      <c r="H73" s="1568"/>
      <c r="I73" s="1568"/>
      <c r="J73" s="1568"/>
      <c r="K73" s="1568"/>
      <c r="L73" s="1568"/>
    </row>
    <row r="74" spans="1:54" ht="20.100000000000001" customHeight="1">
      <c r="A74" s="36"/>
      <c r="B74" s="1477"/>
      <c r="C74" s="1477"/>
      <c r="D74" s="1477"/>
      <c r="E74" s="1568"/>
      <c r="F74" s="1568"/>
      <c r="G74" s="1568"/>
      <c r="H74" s="1568"/>
      <c r="I74" s="1568"/>
      <c r="J74" s="1568"/>
      <c r="K74" s="1568"/>
      <c r="L74" s="1568"/>
    </row>
    <row r="75" spans="1:54" ht="20.100000000000001" customHeight="1">
      <c r="A75" s="36"/>
      <c r="B75" s="1477"/>
      <c r="C75" s="1477"/>
      <c r="D75" s="1477"/>
      <c r="E75" s="1568"/>
      <c r="F75" s="1568"/>
      <c r="G75" s="1568"/>
      <c r="H75" s="1568"/>
      <c r="I75" s="1568"/>
      <c r="J75" s="1568"/>
      <c r="K75" s="1568"/>
      <c r="L75" s="1568"/>
    </row>
    <row r="76" spans="1:54" ht="20.100000000000001" customHeight="1">
      <c r="A76" s="36"/>
      <c r="B76" s="1477"/>
      <c r="C76" s="1477"/>
      <c r="D76" s="1477"/>
      <c r="E76" s="1568"/>
      <c r="F76" s="1568"/>
      <c r="G76" s="1568"/>
      <c r="H76" s="1568"/>
      <c r="I76" s="1568"/>
      <c r="J76" s="1568"/>
      <c r="K76" s="1568"/>
      <c r="L76" s="1568"/>
    </row>
    <row r="77" spans="1:54" s="25" customFormat="1" ht="20.100000000000001" customHeight="1">
      <c r="A77" s="922">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114</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112</v>
      </c>
      <c r="C79" s="1417" t="s">
        <v>113</v>
      </c>
      <c r="D79" s="1417"/>
      <c r="E79" s="1417"/>
      <c r="F79" s="1417"/>
      <c r="G79" s="1417"/>
      <c r="H79" s="1384" t="s">
        <v>43</v>
      </c>
      <c r="I79" s="1580"/>
      <c r="J79" s="1580"/>
      <c r="K79" s="1580"/>
      <c r="L79" s="1385"/>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492</v>
      </c>
      <c r="D80" s="103" t="s">
        <v>493</v>
      </c>
      <c r="E80" s="103" t="s">
        <v>494</v>
      </c>
      <c r="F80" s="103" t="s">
        <v>498</v>
      </c>
      <c r="G80" s="103" t="s">
        <v>499</v>
      </c>
      <c r="H80" s="103" t="s">
        <v>521</v>
      </c>
      <c r="I80" s="103" t="s">
        <v>640</v>
      </c>
      <c r="J80" s="103" t="s">
        <v>977</v>
      </c>
      <c r="K80" s="103" t="s">
        <v>1034</v>
      </c>
      <c r="L80" s="103" t="s">
        <v>1035</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115</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116</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119</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120</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121</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122</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3" t="s">
        <v>497</v>
      </c>
      <c r="C88" s="1583"/>
      <c r="D88" s="1583"/>
      <c r="E88" s="1583"/>
      <c r="F88" s="1583"/>
      <c r="G88" s="1583"/>
      <c r="H88" s="1572" t="s">
        <v>54</v>
      </c>
      <c r="I88" s="1572"/>
      <c r="J88" s="1572"/>
      <c r="K88" s="1572"/>
      <c r="L88" s="1572"/>
    </row>
    <row r="89" spans="1:54">
      <c r="A89" s="55"/>
      <c r="B89" s="1565"/>
      <c r="C89" s="1565"/>
      <c r="D89" s="1565"/>
      <c r="E89" s="1565"/>
      <c r="F89" s="1565"/>
      <c r="G89" s="1565"/>
      <c r="H89" s="1565"/>
      <c r="I89" s="1565"/>
      <c r="J89" s="1565"/>
      <c r="K89" s="1565"/>
      <c r="L89" s="1565"/>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79">
        <f>'Attach 3(JV)'!B24</f>
        <v>0</v>
      </c>
      <c r="C92" s="1579"/>
      <c r="D92" s="1579"/>
      <c r="E92" s="26"/>
      <c r="G92" s="62" t="s">
        <v>4</v>
      </c>
      <c r="H92" s="1581">
        <f>'Attach 3(JV)'!E24</f>
        <v>0</v>
      </c>
      <c r="I92" s="1582"/>
      <c r="J92" s="1582"/>
      <c r="K92" s="1582"/>
      <c r="L92" s="1582"/>
    </row>
    <row r="93" spans="1:54" ht="24" customHeight="1">
      <c r="A93" s="37" t="s">
        <v>7</v>
      </c>
      <c r="B93" s="1378">
        <f>'Attach 3(JV)'!B25</f>
        <v>0</v>
      </c>
      <c r="C93" s="1378"/>
      <c r="D93" s="1378"/>
      <c r="E93" s="26"/>
      <c r="G93" s="62" t="s">
        <v>5</v>
      </c>
      <c r="H93" s="1581">
        <f>'Attach 3(JV)'!E25</f>
        <v>0</v>
      </c>
      <c r="I93" s="1582"/>
      <c r="J93" s="1582"/>
      <c r="K93" s="1582"/>
      <c r="L93" s="1582"/>
    </row>
  </sheetData>
  <sheetProtection password="CC69" sheet="1" objects="1" scenarios="1" formatColumns="0" formatRows="0" selectLockedCells="1"/>
  <customSheetViews>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7"/>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95" orientation="portrait" r:id="rId34"/>
  <headerFooter alignWithMargins="0">
    <oddFooter>&amp;R&amp;"Book Antiqua,Bold"&amp;8 Page &amp;P of &amp;N</oddFooter>
  </headerFooter>
  <rowBreaks count="2" manualBreakCount="2">
    <brk id="23" max="11" man="1"/>
    <brk id="49" max="11" man="1"/>
  </rowBreaks>
  <drawing r:id="rId3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Z209"/>
  <sheetViews>
    <sheetView view="pageBreakPreview" topLeftCell="A4" zoomScaleSheetLayoutView="100" workbookViewId="0">
      <selection activeCell="A19" sqref="A19"/>
    </sheetView>
  </sheetViews>
  <sheetFormatPr defaultColWidth="9.140625" defaultRowHeight="16.5"/>
  <cols>
    <col min="1" max="1" width="16.28515625" style="342" customWidth="1"/>
    <col min="2" max="2" width="31.28515625" style="342" customWidth="1"/>
    <col min="3" max="3" width="34.85546875" style="342" customWidth="1"/>
    <col min="4" max="4" width="18.85546875" style="342" customWidth="1"/>
    <col min="5" max="5" width="21.28515625" style="342" customWidth="1"/>
    <col min="6" max="8" width="9.140625" style="340"/>
    <col min="9" max="16384" width="9.140625" style="341"/>
  </cols>
  <sheetData>
    <row r="1" spans="1:26" s="722" customFormat="1" ht="15">
      <c r="A1" s="1593" t="str">
        <f>'Attach 3(JV)'!A1</f>
        <v>Specification No. :CC/NT/COND/DOM/A06/22/00592</v>
      </c>
      <c r="B1" s="1593"/>
      <c r="C1" s="1593"/>
      <c r="D1" s="1592" t="str">
        <f>"Attachment-17 "&amp;'Attach 3(JV)'!AT1</f>
        <v xml:space="preserve">Attachment-17 </v>
      </c>
      <c r="E1" s="1592"/>
      <c r="F1" s="721"/>
      <c r="G1" s="721"/>
      <c r="H1" s="721"/>
    </row>
    <row r="2" spans="1:26" ht="10.5" customHeight="1">
      <c r="Z2" s="343">
        <f>'[7]Attach 3(JV)'!Z2</f>
        <v>0</v>
      </c>
    </row>
    <row r="3" spans="1:26" ht="60.75"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344"/>
      <c r="G3" s="345"/>
      <c r="H3" s="344"/>
    </row>
    <row r="4" spans="1:26" ht="6.75" customHeight="1">
      <c r="A4" s="346"/>
      <c r="H4" s="31"/>
      <c r="I4" s="11"/>
    </row>
    <row r="5" spans="1:26" ht="19.5" customHeight="1">
      <c r="A5" s="1478" t="s">
        <v>479</v>
      </c>
      <c r="B5" s="1478"/>
      <c r="C5" s="1478"/>
      <c r="D5" s="1478"/>
      <c r="E5" s="1478"/>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79" t="str">
        <f>'Attach 3(JV)'!A8</f>
        <v/>
      </c>
      <c r="B8" s="1479"/>
      <c r="C8" s="1479"/>
      <c r="D8" s="12" t="str">
        <f>'[7]Attach 3(JV)'!E8</f>
        <v>Contract Services</v>
      </c>
      <c r="H8" s="31"/>
      <c r="I8" s="13"/>
    </row>
    <row r="9" spans="1:26" ht="19.5" customHeight="1">
      <c r="A9" s="14" t="s">
        <v>336</v>
      </c>
      <c r="B9" s="1374" t="str">
        <f>'Attach 3(JV)'!B9</f>
        <v/>
      </c>
      <c r="C9" s="1374"/>
      <c r="D9" s="12" t="str">
        <f>'[7]Attach 3(JV)'!E9</f>
        <v>Power Grid Corporation of India Ltd.,</v>
      </c>
      <c r="H9" s="31"/>
      <c r="I9" s="13"/>
    </row>
    <row r="10" spans="1:26" ht="19.5" customHeight="1">
      <c r="A10" s="14" t="s">
        <v>338</v>
      </c>
      <c r="B10" s="1374" t="str">
        <f>'Attach 3(JV)'!B10</f>
        <v/>
      </c>
      <c r="C10" s="1374"/>
      <c r="D10" s="12" t="str">
        <f>'[7]Attach 3(JV)'!E10</f>
        <v>"Saudamini", Plot No. 2, Sector 29</v>
      </c>
      <c r="H10" s="31"/>
      <c r="I10" s="13"/>
    </row>
    <row r="11" spans="1:26" ht="19.5" customHeight="1">
      <c r="B11" s="1374" t="str">
        <f>'Attach 3(JV)'!B11</f>
        <v/>
      </c>
      <c r="C11" s="1374"/>
      <c r="D11" s="12" t="str">
        <f>'[7]Attach 3(JV)'!E11</f>
        <v>Gurgaon (Haryana) - 122001</v>
      </c>
    </row>
    <row r="12" spans="1:26" ht="14.25" customHeight="1">
      <c r="A12" s="348"/>
      <c r="B12" s="1374" t="str">
        <f>'Attach 3(JV)'!B12</f>
        <v/>
      </c>
      <c r="C12" s="1374"/>
      <c r="D12" s="12"/>
    </row>
    <row r="13" spans="1:26" ht="19.5" customHeight="1">
      <c r="A13" s="342" t="s">
        <v>331</v>
      </c>
      <c r="D13" s="350"/>
    </row>
    <row r="14" spans="1:26" ht="9.9499999999999993" customHeight="1">
      <c r="A14" s="348"/>
    </row>
    <row r="15" spans="1:26" ht="113.25" customHeight="1">
      <c r="A15" s="351">
        <v>1</v>
      </c>
      <c r="B15" s="1590" t="s">
        <v>480</v>
      </c>
      <c r="C15" s="1590"/>
      <c r="D15" s="1590"/>
      <c r="E15" s="1590"/>
      <c r="F15" s="352"/>
      <c r="G15" s="352"/>
      <c r="H15" s="352"/>
    </row>
    <row r="16" spans="1:26" ht="51.75" customHeight="1">
      <c r="A16" s="351">
        <v>2</v>
      </c>
      <c r="B16" s="1590" t="s">
        <v>481</v>
      </c>
      <c r="C16" s="1590"/>
      <c r="D16" s="1590"/>
      <c r="E16" s="1590"/>
      <c r="F16" s="352"/>
      <c r="G16" s="352"/>
      <c r="H16" s="352"/>
    </row>
    <row r="17" spans="1:8" ht="9" customHeight="1">
      <c r="A17" s="348"/>
      <c r="B17" s="348"/>
      <c r="C17" s="348"/>
      <c r="D17" s="348"/>
      <c r="E17" s="348"/>
      <c r="F17" s="352"/>
      <c r="G17" s="352"/>
      <c r="H17" s="352"/>
    </row>
    <row r="18" spans="1:8" s="340" customFormat="1" ht="97.5" customHeight="1">
      <c r="A18" s="353" t="s">
        <v>482</v>
      </c>
      <c r="B18" s="354" t="s">
        <v>334</v>
      </c>
      <c r="C18" s="354" t="s">
        <v>483</v>
      </c>
      <c r="D18" s="353" t="s">
        <v>484</v>
      </c>
      <c r="E18" s="353" t="s">
        <v>485</v>
      </c>
      <c r="G18" s="352"/>
      <c r="H18" s="352"/>
    </row>
    <row r="19" spans="1:8">
      <c r="A19" s="355"/>
      <c r="B19" s="356"/>
      <c r="C19" s="356"/>
      <c r="D19" s="357"/>
      <c r="E19" s="357"/>
      <c r="F19" s="352"/>
      <c r="G19" s="352"/>
      <c r="H19" s="352"/>
    </row>
    <row r="20" spans="1:8">
      <c r="A20" s="355"/>
      <c r="B20" s="356"/>
      <c r="C20" s="356"/>
      <c r="D20" s="357"/>
      <c r="E20" s="357"/>
      <c r="F20" s="352"/>
      <c r="G20" s="352"/>
      <c r="H20" s="352"/>
    </row>
    <row r="21" spans="1:8">
      <c r="A21" s="355"/>
      <c r="B21" s="356"/>
      <c r="C21" s="356"/>
      <c r="D21" s="357"/>
      <c r="E21" s="357"/>
      <c r="F21" s="352"/>
      <c r="G21" s="352"/>
      <c r="H21" s="352"/>
    </row>
    <row r="22" spans="1:8">
      <c r="A22" s="355"/>
      <c r="B22" s="356"/>
      <c r="C22" s="356"/>
      <c r="D22" s="357"/>
      <c r="E22" s="357"/>
      <c r="F22" s="352"/>
      <c r="G22" s="352"/>
      <c r="H22" s="352"/>
    </row>
    <row r="23" spans="1:8">
      <c r="A23" s="355"/>
      <c r="B23" s="356"/>
      <c r="C23" s="356"/>
      <c r="D23" s="357"/>
      <c r="E23" s="357"/>
      <c r="F23" s="352"/>
      <c r="G23" s="352"/>
      <c r="H23" s="352"/>
    </row>
    <row r="24" spans="1:8">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1" t="s">
        <v>486</v>
      </c>
      <c r="B27" s="1591"/>
      <c r="C27" s="1591"/>
      <c r="D27" s="1591"/>
      <c r="E27" s="1591"/>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:CC/NT/COND/DOM/A06/22/00592</v>
      </c>
      <c r="B32" s="338"/>
      <c r="C32" s="338"/>
      <c r="D32" s="338"/>
      <c r="E32" s="339" t="str">
        <f>D1</f>
        <v xml:space="preserve">Attachment-17 </v>
      </c>
    </row>
    <row r="33" spans="1:8" hidden="1"/>
    <row r="34" spans="1:8" ht="15" hidden="1">
      <c r="A34" s="1588" t="str">
        <f>A3</f>
        <v xml:space="preserve">Conductor Package CD01 for supply of ACSR Zebra conductor for transmission line corresponding to Tower Package TW03 associated with Transmission Network Expansion in Gujarat to increase its ATC from ISTS: Part B &amp; Part C. 
</v>
      </c>
      <c r="B34" s="1588"/>
      <c r="C34" s="1588"/>
      <c r="D34" s="1588"/>
      <c r="E34" s="1588"/>
    </row>
    <row r="35" spans="1:8" hidden="1">
      <c r="A35" s="346"/>
    </row>
    <row r="36" spans="1:8" ht="15" hidden="1">
      <c r="A36" s="1589" t="s">
        <v>377</v>
      </c>
      <c r="B36" s="1589"/>
      <c r="C36" s="1589"/>
      <c r="D36" s="1589"/>
      <c r="E36" s="1589"/>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336</v>
      </c>
      <c r="B40" s="1374" t="str">
        <f>'[7]Attach 3(JV)'!B17:D17</f>
        <v xml:space="preserve">…… ……. …….. …… ……. …….. </v>
      </c>
      <c r="C40" s="1374"/>
      <c r="D40" s="12" t="str">
        <f>D9</f>
        <v>Power Grid Corporation of India Ltd.,</v>
      </c>
      <c r="F40" s="341"/>
      <c r="G40" s="341"/>
      <c r="H40" s="341"/>
    </row>
    <row r="41" spans="1:8" hidden="1">
      <c r="A41" s="14" t="s">
        <v>338</v>
      </c>
      <c r="B41" s="1374" t="str">
        <f>'[7]Attach 3(JV)'!B18:D18</f>
        <v xml:space="preserve">…… ……. …….. …… ……. …….. </v>
      </c>
      <c r="C41" s="1374"/>
      <c r="D41" s="12" t="str">
        <f>D10</f>
        <v>"Saudamini", Plot No. 2, Sector 29</v>
      </c>
      <c r="F41" s="341"/>
      <c r="G41" s="341"/>
      <c r="H41" s="341"/>
    </row>
    <row r="42" spans="1:8" hidden="1">
      <c r="B42" s="1374" t="str">
        <f>'[7]Attach 3(JV)'!B19:D19</f>
        <v xml:space="preserve">…… ……. …….. …… ……. …….. </v>
      </c>
      <c r="C42" s="1374"/>
      <c r="D42" s="12" t="str">
        <f>D11</f>
        <v>Gurgaon (Haryana) - 122001</v>
      </c>
      <c r="F42" s="341"/>
      <c r="G42" s="341"/>
      <c r="H42" s="341"/>
    </row>
    <row r="43" spans="1:8" hidden="1">
      <c r="A43" s="348"/>
      <c r="B43" s="1374" t="str">
        <f>'[7]Attach 3(JV)'!B20:D20</f>
        <v xml:space="preserve">…… ……. …….. …… ……. …….. </v>
      </c>
      <c r="C43" s="1374"/>
      <c r="D43" s="12"/>
      <c r="F43" s="341"/>
      <c r="G43" s="341"/>
      <c r="H43" s="341"/>
    </row>
    <row r="44" spans="1:8" hidden="1">
      <c r="A44" s="342" t="s">
        <v>331</v>
      </c>
      <c r="D44" s="350"/>
      <c r="F44" s="341"/>
      <c r="G44" s="341"/>
      <c r="H44" s="341"/>
    </row>
    <row r="45" spans="1:8" hidden="1">
      <c r="A45" s="348"/>
      <c r="F45" s="341"/>
      <c r="G45" s="341"/>
      <c r="H45" s="341"/>
    </row>
    <row r="46" spans="1:8" hidden="1">
      <c r="A46" s="1586" t="s">
        <v>378</v>
      </c>
      <c r="B46" s="1586"/>
      <c r="C46" s="1586"/>
      <c r="D46" s="1586"/>
      <c r="E46" s="1586"/>
      <c r="F46" s="341"/>
      <c r="G46" s="341"/>
      <c r="H46" s="341"/>
    </row>
    <row r="47" spans="1:8" hidden="1">
      <c r="A47" s="348"/>
      <c r="B47" s="348"/>
      <c r="C47" s="348"/>
      <c r="D47" s="348"/>
      <c r="E47" s="348"/>
      <c r="F47" s="341"/>
      <c r="G47" s="341"/>
      <c r="H47" s="341"/>
    </row>
    <row r="48" spans="1:8" ht="66" hidden="1">
      <c r="A48" s="353" t="s">
        <v>334</v>
      </c>
      <c r="B48" s="1587" t="s">
        <v>107</v>
      </c>
      <c r="C48" s="1587"/>
      <c r="D48" s="353" t="s">
        <v>108</v>
      </c>
      <c r="E48" s="353" t="s">
        <v>109</v>
      </c>
      <c r="F48" s="341"/>
      <c r="G48" s="341"/>
      <c r="H48" s="341"/>
    </row>
    <row r="49" spans="1:8" hidden="1">
      <c r="A49" s="369">
        <v>1</v>
      </c>
      <c r="B49" s="1585"/>
      <c r="C49" s="1585"/>
      <c r="D49" s="370"/>
      <c r="E49" s="370"/>
      <c r="F49" s="341"/>
      <c r="G49" s="341"/>
      <c r="H49" s="341"/>
    </row>
    <row r="50" spans="1:8" hidden="1">
      <c r="A50" s="369">
        <v>2</v>
      </c>
      <c r="B50" s="1585"/>
      <c r="C50" s="1585"/>
      <c r="D50" s="370"/>
      <c r="E50" s="370"/>
      <c r="F50" s="341"/>
      <c r="G50" s="341"/>
      <c r="H50" s="341"/>
    </row>
    <row r="51" spans="1:8" hidden="1">
      <c r="A51" s="369">
        <v>3</v>
      </c>
      <c r="B51" s="1585"/>
      <c r="C51" s="1585"/>
      <c r="D51" s="370"/>
      <c r="E51" s="370"/>
      <c r="F51" s="341"/>
      <c r="G51" s="341"/>
      <c r="H51" s="341"/>
    </row>
    <row r="52" spans="1:8" hidden="1">
      <c r="A52" s="369">
        <v>4</v>
      </c>
      <c r="B52" s="1585"/>
      <c r="C52" s="1585"/>
      <c r="D52" s="370"/>
      <c r="E52" s="370"/>
      <c r="F52" s="341"/>
      <c r="G52" s="341"/>
      <c r="H52" s="341"/>
    </row>
    <row r="53" spans="1:8" hidden="1">
      <c r="A53" s="369">
        <v>5</v>
      </c>
      <c r="B53" s="1585"/>
      <c r="C53" s="1585"/>
      <c r="D53" s="370"/>
      <c r="E53" s="370"/>
      <c r="F53" s="341"/>
      <c r="G53" s="341"/>
      <c r="H53" s="341"/>
    </row>
    <row r="54" spans="1:8" hidden="1">
      <c r="A54" s="369">
        <v>6</v>
      </c>
      <c r="B54" s="1585"/>
      <c r="C54" s="1585"/>
      <c r="D54" s="370"/>
      <c r="E54" s="370"/>
      <c r="F54" s="341"/>
      <c r="G54" s="341"/>
      <c r="H54" s="341"/>
    </row>
    <row r="55" spans="1:8" hidden="1">
      <c r="A55" s="348"/>
      <c r="B55" s="348"/>
      <c r="C55" s="348"/>
      <c r="D55" s="348"/>
      <c r="E55" s="348"/>
      <c r="F55" s="341"/>
      <c r="G55" s="341"/>
      <c r="H55" s="341"/>
    </row>
    <row r="56" spans="1:8" ht="15" hidden="1">
      <c r="A56" s="371"/>
      <c r="B56" s="371"/>
      <c r="C56" s="371"/>
      <c r="D56" s="371"/>
      <c r="E56" s="371"/>
      <c r="F56" s="341"/>
      <c r="G56" s="341"/>
      <c r="H56" s="341"/>
    </row>
    <row r="57" spans="1:8" ht="15" hidden="1">
      <c r="A57" s="371" t="s">
        <v>6</v>
      </c>
      <c r="B57" s="366">
        <f>B29</f>
        <v>0</v>
      </c>
      <c r="C57" s="371" t="s">
        <v>4</v>
      </c>
      <c r="D57" s="371">
        <f>D29</f>
        <v>0</v>
      </c>
      <c r="E57" s="371"/>
      <c r="F57" s="341"/>
      <c r="G57" s="341"/>
      <c r="H57" s="341"/>
    </row>
    <row r="58" spans="1:8" ht="15" hidden="1">
      <c r="A58" s="371" t="s">
        <v>7</v>
      </c>
      <c r="B58" s="371">
        <f>B30</f>
        <v>0</v>
      </c>
      <c r="C58" s="371" t="s">
        <v>5</v>
      </c>
      <c r="D58" s="371">
        <f>D30</f>
        <v>0</v>
      </c>
      <c r="E58" s="371"/>
      <c r="F58" s="341"/>
      <c r="G58" s="341"/>
      <c r="H58" s="341"/>
    </row>
    <row r="59" spans="1:8" ht="15" hidden="1">
      <c r="A59" s="371"/>
      <c r="B59" s="371"/>
      <c r="C59" s="371"/>
      <c r="D59" s="371"/>
      <c r="E59" s="371"/>
      <c r="F59" s="341"/>
      <c r="G59" s="341"/>
      <c r="H59" s="341"/>
    </row>
    <row r="60" spans="1:8" hidden="1">
      <c r="A60" s="337" t="str">
        <f>A32</f>
        <v>Specification No. :CC/NT/COND/DOM/A06/22/00592</v>
      </c>
      <c r="B60" s="338"/>
      <c r="C60" s="338"/>
      <c r="D60" s="338"/>
      <c r="E60" s="339" t="str">
        <f>E32</f>
        <v xml:space="preserve">Attachment-17 </v>
      </c>
      <c r="F60" s="341"/>
      <c r="G60" s="341"/>
      <c r="H60" s="341"/>
    </row>
    <row r="61" spans="1:8" hidden="1">
      <c r="F61" s="341"/>
      <c r="G61" s="341"/>
      <c r="H61" s="341"/>
    </row>
    <row r="62" spans="1:8" ht="15" hidden="1">
      <c r="A62" s="1588" t="str">
        <f>A34</f>
        <v xml:space="preserve">Conductor Package CD01 for supply of ACSR Zebra conductor for transmission line corresponding to Tower Package TW03 associated with Transmission Network Expansion in Gujarat to increase its ATC from ISTS: Part B &amp; Part C. 
</v>
      </c>
      <c r="B62" s="1588"/>
      <c r="C62" s="1588"/>
      <c r="D62" s="1588"/>
      <c r="E62" s="1588"/>
      <c r="F62" s="341"/>
      <c r="G62" s="341"/>
      <c r="H62" s="341"/>
    </row>
    <row r="63" spans="1:8" hidden="1">
      <c r="A63" s="346"/>
      <c r="F63" s="341"/>
      <c r="G63" s="341"/>
      <c r="H63" s="341"/>
    </row>
    <row r="64" spans="1:8" ht="15" hidden="1">
      <c r="A64" s="1589" t="s">
        <v>377</v>
      </c>
      <c r="B64" s="1589"/>
      <c r="C64" s="1589"/>
      <c r="D64" s="1589"/>
      <c r="E64" s="1589"/>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336</v>
      </c>
      <c r="B68" s="1374" t="str">
        <f>'[7]Attach 3(JV)'!E17</f>
        <v/>
      </c>
      <c r="C68" s="1374"/>
      <c r="D68" s="12" t="str">
        <f>D9</f>
        <v>Power Grid Corporation of India Ltd.,</v>
      </c>
      <c r="F68" s="341"/>
      <c r="G68" s="341"/>
      <c r="H68" s="341"/>
    </row>
    <row r="69" spans="1:8" hidden="1">
      <c r="A69" s="14" t="s">
        <v>338</v>
      </c>
      <c r="B69" s="1374" t="str">
        <f>'[7]Attach 3(JV)'!E18</f>
        <v/>
      </c>
      <c r="C69" s="1374"/>
      <c r="D69" s="12" t="str">
        <f>D10</f>
        <v>"Saudamini", Plot No. 2, Sector 29</v>
      </c>
      <c r="F69" s="341"/>
      <c r="G69" s="341"/>
      <c r="H69" s="341"/>
    </row>
    <row r="70" spans="1:8" hidden="1">
      <c r="B70" s="1374" t="str">
        <f>'[7]Attach 3(JV)'!E19</f>
        <v/>
      </c>
      <c r="C70" s="1374"/>
      <c r="D70" s="12" t="str">
        <f>D11</f>
        <v>Gurgaon (Haryana) - 122001</v>
      </c>
      <c r="F70" s="341"/>
      <c r="G70" s="341"/>
      <c r="H70" s="341"/>
    </row>
    <row r="71" spans="1:8" hidden="1">
      <c r="A71" s="348"/>
      <c r="B71" s="1374" t="str">
        <f>'[7]Attach 3(JV)'!E20</f>
        <v/>
      </c>
      <c r="C71" s="1374"/>
      <c r="D71" s="12"/>
      <c r="F71" s="341"/>
      <c r="G71" s="341"/>
      <c r="H71" s="341"/>
    </row>
    <row r="72" spans="1:8" hidden="1">
      <c r="A72" s="342" t="s">
        <v>331</v>
      </c>
      <c r="D72" s="350"/>
      <c r="F72" s="341"/>
      <c r="G72" s="341"/>
      <c r="H72" s="341"/>
    </row>
    <row r="73" spans="1:8" hidden="1">
      <c r="A73" s="348"/>
      <c r="F73" s="341"/>
      <c r="G73" s="341"/>
      <c r="H73" s="341"/>
    </row>
    <row r="74" spans="1:8" hidden="1">
      <c r="A74" s="1586" t="s">
        <v>378</v>
      </c>
      <c r="B74" s="1586"/>
      <c r="C74" s="1586"/>
      <c r="D74" s="1586"/>
      <c r="E74" s="1586"/>
      <c r="F74" s="341"/>
      <c r="G74" s="341"/>
      <c r="H74" s="341"/>
    </row>
    <row r="75" spans="1:8" hidden="1">
      <c r="A75" s="348"/>
      <c r="B75" s="348"/>
      <c r="C75" s="348"/>
      <c r="D75" s="348"/>
      <c r="E75" s="348"/>
      <c r="F75" s="341"/>
      <c r="G75" s="341"/>
      <c r="H75" s="341"/>
    </row>
    <row r="76" spans="1:8" ht="66" hidden="1">
      <c r="A76" s="353" t="s">
        <v>334</v>
      </c>
      <c r="B76" s="1587" t="s">
        <v>107</v>
      </c>
      <c r="C76" s="1587"/>
      <c r="D76" s="353" t="s">
        <v>108</v>
      </c>
      <c r="E76" s="353" t="s">
        <v>109</v>
      </c>
      <c r="F76" s="341"/>
      <c r="G76" s="341"/>
      <c r="H76" s="341"/>
    </row>
    <row r="77" spans="1:8" hidden="1">
      <c r="A77" s="369">
        <v>1</v>
      </c>
      <c r="B77" s="1585"/>
      <c r="C77" s="1585"/>
      <c r="D77" s="370"/>
      <c r="E77" s="370"/>
      <c r="F77" s="341"/>
      <c r="G77" s="341"/>
      <c r="H77" s="341"/>
    </row>
    <row r="78" spans="1:8" hidden="1">
      <c r="A78" s="369">
        <v>2</v>
      </c>
      <c r="B78" s="1585"/>
      <c r="C78" s="1585"/>
      <c r="D78" s="370"/>
      <c r="E78" s="370"/>
      <c r="F78" s="341"/>
      <c r="G78" s="341"/>
      <c r="H78" s="341"/>
    </row>
    <row r="79" spans="1:8" hidden="1">
      <c r="A79" s="369">
        <v>3</v>
      </c>
      <c r="B79" s="1585"/>
      <c r="C79" s="1585"/>
      <c r="D79" s="370"/>
      <c r="E79" s="370"/>
      <c r="F79" s="341"/>
      <c r="G79" s="341"/>
      <c r="H79" s="341"/>
    </row>
    <row r="80" spans="1:8" hidden="1">
      <c r="A80" s="369">
        <v>4</v>
      </c>
      <c r="B80" s="1585"/>
      <c r="C80" s="1585"/>
      <c r="D80" s="370"/>
      <c r="E80" s="370"/>
      <c r="F80" s="341"/>
      <c r="G80" s="341"/>
      <c r="H80" s="341"/>
    </row>
    <row r="81" spans="1:8" hidden="1">
      <c r="A81" s="369">
        <v>5</v>
      </c>
      <c r="B81" s="1585"/>
      <c r="C81" s="1585"/>
      <c r="D81" s="370"/>
      <c r="E81" s="370"/>
      <c r="F81" s="341"/>
      <c r="G81" s="341"/>
      <c r="H81" s="341"/>
    </row>
    <row r="82" spans="1:8" hidden="1">
      <c r="A82" s="369">
        <v>6</v>
      </c>
      <c r="B82" s="1585"/>
      <c r="C82" s="1585"/>
      <c r="D82" s="370"/>
      <c r="E82" s="370"/>
      <c r="F82" s="341"/>
      <c r="G82" s="341"/>
      <c r="H82" s="341"/>
    </row>
    <row r="83" spans="1:8" hidden="1">
      <c r="A83" s="348"/>
      <c r="B83" s="348"/>
      <c r="C83" s="348"/>
      <c r="D83" s="348"/>
      <c r="E83" s="348"/>
      <c r="F83" s="341"/>
      <c r="G83" s="341"/>
      <c r="H83" s="341"/>
    </row>
    <row r="84" spans="1:8" ht="15" hidden="1">
      <c r="A84" s="371"/>
      <c r="B84" s="371"/>
      <c r="C84" s="371"/>
      <c r="D84" s="371"/>
      <c r="E84" s="371"/>
      <c r="F84" s="341"/>
      <c r="G84" s="341"/>
      <c r="H84" s="341"/>
    </row>
    <row r="85" spans="1:8" ht="15" hidden="1">
      <c r="A85" s="371" t="s">
        <v>6</v>
      </c>
      <c r="B85" s="366">
        <f>B57</f>
        <v>0</v>
      </c>
      <c r="C85" s="371" t="s">
        <v>4</v>
      </c>
      <c r="D85" s="371">
        <f>D57</f>
        <v>0</v>
      </c>
      <c r="E85" s="371"/>
      <c r="F85" s="341"/>
      <c r="G85" s="341"/>
      <c r="H85" s="341"/>
    </row>
    <row r="86" spans="1:8" ht="15" hidden="1">
      <c r="A86" s="371" t="s">
        <v>7</v>
      </c>
      <c r="B86" s="371">
        <f>B58</f>
        <v>0</v>
      </c>
      <c r="C86" s="371" t="s">
        <v>5</v>
      </c>
      <c r="D86" s="371">
        <f>D58</f>
        <v>0</v>
      </c>
      <c r="E86" s="371"/>
      <c r="F86" s="341"/>
      <c r="G86" s="341"/>
      <c r="H86" s="341"/>
    </row>
    <row r="87" spans="1:8" ht="15"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1"/>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2"/>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3"/>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4"/>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5"/>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6"/>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8"/>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9"/>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1"/>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7A9EA6D6-4DDF-43D9-92E6-C6AFAD14E266}" fitToPage="1" hiddenRows="1" topLeftCell="A11">
      <selection activeCell="A19" sqref="A19"/>
      <pageMargins left="0.7" right="0.7" top="0.44" bottom="0.2" header="0.25" footer="0.2"/>
      <pageSetup paperSize="9" fitToHeight="0" orientation="portrait" r:id="rId14"/>
    </customSheetView>
    <customSheetView guid="{F9FE2C60-2849-4C32-B532-2B1A89FFA9CD}" fitToPage="1" hiddenRows="1" topLeftCell="A19">
      <selection activeCell="A19" sqref="A19"/>
      <pageMargins left="0.7" right="0.7" top="0.44" bottom="0.2" header="0.25" footer="0.2"/>
      <pageSetup paperSize="9" fitToHeight="0" orientation="portrait" r:id="rId15"/>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6"/>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8"/>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9"/>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0"/>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1"/>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2"/>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23"/>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4"/>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5"/>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26"/>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7"/>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8"/>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I34"/>
  <sheetViews>
    <sheetView showGridLines="0" view="pageBreakPreview" topLeftCell="A16" zoomScale="130" zoomScaleSheetLayoutView="130" workbookViewId="0">
      <selection activeCell="A16" sqref="A16:E16"/>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19" customFormat="1" ht="14.25">
      <c r="A1" s="1376" t="str">
        <f>'Attach 3(JV)'!A1</f>
        <v>Specification No. :CC/NT/COND/DOM/A06/22/00592</v>
      </c>
      <c r="B1" s="1376"/>
      <c r="C1" s="1376"/>
      <c r="D1" s="1376"/>
      <c r="E1" s="733" t="str">
        <f>"Attachment-18 " &amp; 'Attach 3(JV)'!AT1</f>
        <v xml:space="preserve">Attachment-18 </v>
      </c>
      <c r="F1" s="718"/>
      <c r="G1" s="718"/>
      <c r="H1" s="718"/>
    </row>
    <row r="3" spans="1:9" ht="57" customHeight="1">
      <c r="A3" s="1595" t="str">
        <f>'Attach 3(JV)'!A3</f>
        <v xml:space="preserve">Conductor Package CD01 for supply of ACSR Zebra conductor for transmission line corresponding to Tower Package TW03 associated with Transmission Network Expansion in Gujarat to increase its ATC from ISTS: Part B &amp; Part C. 
</v>
      </c>
      <c r="B3" s="1596"/>
      <c r="C3" s="1596"/>
      <c r="D3" s="1596"/>
      <c r="E3" s="1596"/>
      <c r="F3" s="27"/>
      <c r="G3" s="28"/>
      <c r="H3" s="27"/>
    </row>
    <row r="4" spans="1:9" ht="20.100000000000001" customHeight="1">
      <c r="A4" s="29"/>
      <c r="H4" s="31"/>
      <c r="I4" s="11"/>
    </row>
    <row r="5" spans="1:9" ht="20.100000000000001" customHeight="1">
      <c r="A5" s="1038" t="s">
        <v>976</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2" t="str">
        <f>'Attach 3(JV)'!E8</f>
        <v>Contract Services</v>
      </c>
      <c r="H8" s="31"/>
      <c r="I8" s="13"/>
    </row>
    <row r="9" spans="1:9" ht="20.100000000000001" customHeight="1">
      <c r="A9" s="14" t="s">
        <v>336</v>
      </c>
      <c r="B9" s="1374" t="str">
        <f>'Attach 3(JV)'!B9</f>
        <v/>
      </c>
      <c r="C9" s="1374"/>
      <c r="D9" s="1374"/>
      <c r="E9" s="12" t="str">
        <f>'Attach 3(JV)'!E9</f>
        <v>Power Grid Corporation of India Ltd.,</v>
      </c>
      <c r="H9" s="31"/>
      <c r="I9" s="13"/>
    </row>
    <row r="10" spans="1:9" ht="20.100000000000001" customHeight="1">
      <c r="A10" s="14" t="s">
        <v>338</v>
      </c>
      <c r="B10" s="1374" t="str">
        <f>'Attach 3(JV)'!B10</f>
        <v/>
      </c>
      <c r="C10" s="1374"/>
      <c r="D10" s="1374"/>
      <c r="E10" s="12" t="str">
        <f>'Attach 3(JV)'!E10</f>
        <v>"Saudamini", Plot No. 2, Sector 29</v>
      </c>
      <c r="H10" s="31"/>
      <c r="I10" s="13"/>
    </row>
    <row r="11" spans="1:9" ht="20.100000000000001" customHeight="1">
      <c r="B11" s="1374" t="str">
        <f>'Attach 3(JV)'!B11</f>
        <v/>
      </c>
      <c r="C11" s="1374"/>
      <c r="D11" s="1374"/>
      <c r="E11" s="12" t="str">
        <f>'Attach 3(JV)'!E11</f>
        <v>Gurgaon (Haryana) - 122001</v>
      </c>
    </row>
    <row r="12" spans="1:9" ht="20.100000000000001" customHeight="1">
      <c r="A12" s="33"/>
      <c r="B12" s="1374" t="str">
        <f>'Attach 3(JV)'!B12</f>
        <v/>
      </c>
      <c r="C12" s="1374"/>
      <c r="D12" s="1374"/>
      <c r="E12" s="12"/>
    </row>
    <row r="13" spans="1:9" ht="20.100000000000001" customHeight="1">
      <c r="A13" s="30" t="s">
        <v>331</v>
      </c>
    </row>
    <row r="14" spans="1:9" ht="20.100000000000001" customHeight="1">
      <c r="A14" s="927"/>
    </row>
    <row r="15" spans="1:9" ht="48" customHeight="1">
      <c r="A15" s="1273" t="s">
        <v>3</v>
      </c>
      <c r="B15" s="1273"/>
      <c r="C15" s="1273"/>
      <c r="D15" s="1273"/>
      <c r="E15" s="1273"/>
    </row>
    <row r="16" spans="1:9" ht="41.25" customHeight="1">
      <c r="A16" s="1594" t="s">
        <v>488</v>
      </c>
      <c r="B16" s="1594"/>
      <c r="C16" s="1594"/>
      <c r="D16" s="1594"/>
      <c r="E16" s="1594"/>
    </row>
    <row r="17" spans="1:5" ht="201.75" customHeight="1">
      <c r="A17" s="1594" t="s">
        <v>487</v>
      </c>
      <c r="B17" s="1594"/>
      <c r="C17" s="1594"/>
      <c r="D17" s="1594"/>
      <c r="E17" s="1594"/>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4"/>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1"/>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3"/>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14"/>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15"/>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9"/>
  <headerFooter alignWithMargins="0">
    <oddFooter>&amp;R&amp;"Book Antiqua,Bold"&amp;8 Page &amp;P of &amp;N</oddFooter>
  </headerFooter>
  <drawing r:id="rId2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84"/>
  <sheetViews>
    <sheetView view="pageBreakPreview" topLeftCell="A82" zoomScale="145" zoomScaleNormal="100" zoomScaleSheetLayoutView="145" workbookViewId="0">
      <selection activeCell="A22" sqref="A22:E22"/>
    </sheetView>
  </sheetViews>
  <sheetFormatPr defaultColWidth="9.140625" defaultRowHeight="13.5"/>
  <cols>
    <col min="1" max="1" width="10" style="439" customWidth="1"/>
    <col min="2" max="2" width="10.7109375" style="439" customWidth="1"/>
    <col min="3" max="3" width="10.85546875" style="439" customWidth="1"/>
    <col min="4" max="8" width="10.7109375" style="439" customWidth="1"/>
    <col min="9" max="9" width="23" style="439" customWidth="1"/>
    <col min="10" max="10" width="0" style="439" hidden="1" customWidth="1"/>
    <col min="11" max="16" width="10.28515625" style="439" hidden="1" customWidth="1"/>
    <col min="17" max="16384" width="9.140625" style="439"/>
  </cols>
  <sheetData>
    <row r="1" spans="1:9" ht="27" customHeight="1">
      <c r="A1" s="1599" t="s">
        <v>529</v>
      </c>
      <c r="B1" s="1600"/>
      <c r="C1" s="1600"/>
      <c r="D1" s="1600"/>
      <c r="E1" s="1600"/>
      <c r="F1" s="1600"/>
      <c r="G1" s="1600"/>
      <c r="H1" s="1600"/>
      <c r="I1" s="1601"/>
    </row>
    <row r="2" spans="1:9" ht="31.5" customHeight="1">
      <c r="A2" s="440" t="s">
        <v>469</v>
      </c>
      <c r="B2" s="1602" t="s">
        <v>530</v>
      </c>
      <c r="C2" s="1602"/>
      <c r="D2" s="1602"/>
      <c r="E2" s="1602"/>
      <c r="F2" s="1602"/>
      <c r="G2" s="1602"/>
      <c r="H2" s="1602"/>
      <c r="I2" s="1603"/>
    </row>
    <row r="3" spans="1:9" ht="36" customHeight="1">
      <c r="A3" s="440" t="s">
        <v>471</v>
      </c>
      <c r="B3" s="1602" t="s">
        <v>594</v>
      </c>
      <c r="C3" s="1602"/>
      <c r="D3" s="1602"/>
      <c r="E3" s="1602"/>
      <c r="F3" s="1602"/>
      <c r="G3" s="1602"/>
      <c r="H3" s="1602"/>
      <c r="I3" s="1603"/>
    </row>
    <row r="4" spans="1:9" ht="36" customHeight="1">
      <c r="A4" s="440" t="s">
        <v>473</v>
      </c>
      <c r="B4" s="1602" t="s">
        <v>531</v>
      </c>
      <c r="C4" s="1602"/>
      <c r="D4" s="1602"/>
      <c r="E4" s="1602"/>
      <c r="F4" s="1602"/>
      <c r="G4" s="1602"/>
      <c r="H4" s="1602"/>
      <c r="I4" s="1603"/>
    </row>
    <row r="5" spans="1:9" ht="36" customHeight="1">
      <c r="A5" s="440" t="s">
        <v>475</v>
      </c>
      <c r="B5" s="1602" t="s">
        <v>476</v>
      </c>
      <c r="C5" s="1602"/>
      <c r="D5" s="1602"/>
      <c r="E5" s="1602"/>
      <c r="F5" s="1602"/>
      <c r="G5" s="1602"/>
      <c r="H5" s="1602"/>
      <c r="I5" s="1603"/>
    </row>
    <row r="6" spans="1:9" ht="19.5" customHeight="1">
      <c r="A6" s="441" t="s">
        <v>477</v>
      </c>
      <c r="B6" s="1184" t="s">
        <v>532</v>
      </c>
      <c r="C6" s="1184"/>
      <c r="D6" s="1184"/>
      <c r="E6" s="1184"/>
      <c r="F6" s="1184"/>
      <c r="G6" s="1184"/>
      <c r="H6" s="1184"/>
      <c r="I6" s="1604"/>
    </row>
    <row r="7" spans="1:9" ht="15.75">
      <c r="A7" s="388"/>
      <c r="C7" s="388"/>
      <c r="D7" s="388"/>
      <c r="E7" s="388"/>
      <c r="F7" s="388"/>
      <c r="G7" s="388"/>
      <c r="H7" s="388"/>
      <c r="I7" s="388"/>
    </row>
    <row r="27" spans="1:11" ht="15">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75">
      <c r="A32" s="1605" t="s">
        <v>533</v>
      </c>
      <c r="B32" s="1605"/>
      <c r="C32" s="1605"/>
      <c r="D32" s="1605"/>
      <c r="E32" s="1605"/>
      <c r="F32" s="1605"/>
      <c r="G32" s="1605"/>
      <c r="H32" s="1605"/>
      <c r="I32" s="1605"/>
      <c r="J32" s="446"/>
    </row>
    <row r="33" spans="1:16" s="447" customFormat="1" ht="18.75">
      <c r="A33" s="445"/>
      <c r="B33" s="445"/>
      <c r="C33" s="445"/>
      <c r="D33" s="445"/>
      <c r="E33" s="445"/>
      <c r="F33" s="445"/>
      <c r="G33" s="445"/>
      <c r="H33" s="445"/>
      <c r="I33" s="445"/>
      <c r="J33" s="446"/>
    </row>
    <row r="34" spans="1:16" ht="15.75">
      <c r="A34" s="1606" t="s">
        <v>391</v>
      </c>
      <c r="B34" s="1606"/>
      <c r="C34" s="1606"/>
      <c r="D34" s="1606"/>
      <c r="E34" s="1606"/>
      <c r="F34" s="1606"/>
      <c r="G34" s="1606"/>
      <c r="H34" s="1606"/>
      <c r="I34" s="1606"/>
      <c r="J34" s="443"/>
      <c r="K34" s="442" t="e">
        <v>#REF!</v>
      </c>
      <c r="L34" s="448"/>
      <c r="M34" s="448"/>
      <c r="N34" s="448"/>
      <c r="O34" s="444" t="e">
        <v>#REF!</v>
      </c>
    </row>
    <row r="35" spans="1:16" ht="16.5">
      <c r="A35" s="1597" t="s">
        <v>392</v>
      </c>
      <c r="B35" s="1597"/>
      <c r="C35" s="1597"/>
      <c r="D35" s="1597"/>
      <c r="E35" s="1597"/>
      <c r="F35" s="1597"/>
      <c r="G35" s="1597"/>
      <c r="H35" s="1597"/>
      <c r="I35" s="1597"/>
      <c r="J35" s="443"/>
      <c r="K35" s="444" t="e">
        <v>#REF!</v>
      </c>
      <c r="L35" s="448"/>
      <c r="M35" s="448"/>
      <c r="N35" s="448"/>
      <c r="O35" s="444" t="e">
        <v>#REF!</v>
      </c>
    </row>
    <row r="36" spans="1:16" ht="36" customHeight="1">
      <c r="A36" s="1613" t="s">
        <v>522</v>
      </c>
      <c r="B36" s="1611"/>
      <c r="C36" s="1611"/>
      <c r="D36" s="1611"/>
      <c r="E36" s="1611"/>
      <c r="F36" s="1611"/>
      <c r="G36" s="1611"/>
      <c r="H36" s="1611"/>
      <c r="I36" s="1611"/>
      <c r="J36" s="443"/>
      <c r="K36" s="444" t="e">
        <v>#REF!</v>
      </c>
      <c r="L36" s="448"/>
      <c r="M36" s="448"/>
      <c r="N36" s="448"/>
      <c r="O36" s="444" t="e">
        <v>#REF!</v>
      </c>
    </row>
    <row r="37" spans="1:16" ht="16.5">
      <c r="A37" s="1597" t="s">
        <v>523</v>
      </c>
      <c r="B37" s="1597"/>
      <c r="C37" s="1597"/>
      <c r="D37" s="1597"/>
      <c r="E37" s="1597"/>
      <c r="F37" s="1597"/>
      <c r="G37" s="1597"/>
      <c r="H37" s="1597"/>
      <c r="I37" s="1597"/>
      <c r="J37" s="443"/>
      <c r="K37" s="444" t="e">
        <v>#REF!</v>
      </c>
      <c r="L37" s="448"/>
      <c r="M37" s="448"/>
      <c r="N37" s="448"/>
      <c r="O37" s="444" t="e">
        <v>#REF!</v>
      </c>
    </row>
    <row r="38" spans="1:16" ht="16.5">
      <c r="A38" s="1598" t="s">
        <v>394</v>
      </c>
      <c r="B38" s="1598"/>
      <c r="C38" s="1598"/>
      <c r="D38" s="1598"/>
      <c r="E38" s="1598"/>
      <c r="F38" s="1598"/>
      <c r="G38" s="1598"/>
      <c r="H38" s="1598"/>
      <c r="I38" s="1598"/>
      <c r="J38" s="443"/>
    </row>
    <row r="39" spans="1:16" ht="18.75" customHeight="1">
      <c r="A39" s="1609" t="str">
        <f>'Attach 3(JV)'!B9</f>
        <v/>
      </c>
      <c r="B39" s="1609"/>
      <c r="C39" s="1609"/>
      <c r="D39" s="1609"/>
      <c r="E39" s="1609"/>
      <c r="F39" s="1609"/>
      <c r="G39" s="1609"/>
      <c r="H39" s="1609"/>
      <c r="I39" s="1609"/>
      <c r="J39" s="443"/>
      <c r="K39" s="450">
        <v>1</v>
      </c>
      <c r="M39" s="451" t="s">
        <v>524</v>
      </c>
      <c r="P39" s="451" t="s">
        <v>525</v>
      </c>
    </row>
    <row r="40" spans="1:16" ht="16.899999999999999" customHeight="1">
      <c r="A40" s="1610" t="str">
        <f xml:space="preserve"> "having its Registered Office at " &amp;'Attach 3(JV)'!B10 &amp; ","&amp;'Attach 3(JV)'!B11&amp;","&amp;'Attach 3(JV)'!B12</f>
        <v>having its Registered Office at ,,</v>
      </c>
      <c r="B40" s="1610"/>
      <c r="C40" s="1610"/>
      <c r="D40" s="1610"/>
      <c r="E40" s="1610"/>
      <c r="F40" s="1610"/>
      <c r="G40" s="1610"/>
      <c r="H40" s="1610"/>
      <c r="I40" s="1610"/>
      <c r="J40" s="443"/>
      <c r="K40" s="450">
        <v>1</v>
      </c>
      <c r="M40" s="451" t="s">
        <v>526</v>
      </c>
    </row>
    <row r="41" spans="1:16" ht="16.5">
      <c r="A41" s="1598" t="s">
        <v>394</v>
      </c>
      <c r="B41" s="1598"/>
      <c r="C41" s="1598"/>
      <c r="D41" s="1598"/>
      <c r="E41" s="1598"/>
      <c r="F41" s="1598"/>
      <c r="G41" s="1598"/>
      <c r="H41" s="1598"/>
      <c r="I41" s="1598"/>
      <c r="J41" s="443"/>
    </row>
    <row r="42" spans="1:16" ht="16.5">
      <c r="A42" s="1598" t="str">
        <f>IF('Names of Bidder'!D6= "Sole Bidder", "", IF('Names of Bidder'!D7=1,'Names of Bidder'!D23,IF('Names of Bidder'!D7="2 or More",'Names of Bidder'!D23&amp;" &amp; "&amp;'Names of Bidder'!D28,"")))</f>
        <v/>
      </c>
      <c r="B42" s="1598"/>
      <c r="C42" s="1598"/>
      <c r="D42" s="1598"/>
      <c r="E42" s="1598"/>
      <c r="F42" s="1598"/>
      <c r="G42" s="1598"/>
      <c r="H42" s="1598"/>
      <c r="I42" s="1598"/>
      <c r="J42" s="443"/>
    </row>
    <row r="43" spans="1:16" ht="18" customHeight="1">
      <c r="A43" s="161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1"/>
      <c r="C43" s="1611"/>
      <c r="D43" s="1611"/>
      <c r="E43" s="1611"/>
      <c r="F43" s="1611"/>
      <c r="G43" s="1611"/>
      <c r="H43" s="1611"/>
      <c r="I43" s="1611"/>
      <c r="J43" s="443"/>
    </row>
    <row r="44" spans="1:16" ht="16.5">
      <c r="A44" s="1598" t="s">
        <v>395</v>
      </c>
      <c r="B44" s="1598"/>
      <c r="C44" s="1598"/>
      <c r="D44" s="1598"/>
      <c r="E44" s="1598"/>
      <c r="F44" s="1598"/>
      <c r="G44" s="1598"/>
      <c r="H44" s="1598"/>
      <c r="I44" s="1598"/>
      <c r="J44" s="443"/>
    </row>
    <row r="45" spans="1:16" ht="16.5">
      <c r="A45" s="449"/>
      <c r="B45" s="449"/>
      <c r="C45" s="449"/>
      <c r="D45" s="449"/>
      <c r="E45" s="449"/>
      <c r="F45" s="449"/>
      <c r="G45" s="449"/>
      <c r="H45" s="449"/>
      <c r="I45" s="449"/>
      <c r="J45" s="443"/>
    </row>
    <row r="46" spans="1:16" ht="16.5">
      <c r="A46" s="1597" t="s">
        <v>396</v>
      </c>
      <c r="B46" s="1597"/>
      <c r="C46" s="1597"/>
      <c r="D46" s="1597"/>
      <c r="E46" s="1597"/>
      <c r="F46" s="1597"/>
      <c r="G46" s="1597"/>
      <c r="H46" s="1597"/>
      <c r="I46" s="1597"/>
      <c r="J46" s="443"/>
    </row>
    <row r="47" spans="1:16" ht="30.75" customHeight="1">
      <c r="A47" s="1597" t="s">
        <v>397</v>
      </c>
      <c r="B47" s="1597"/>
      <c r="C47" s="1597"/>
      <c r="D47" s="1597"/>
      <c r="E47" s="1597"/>
      <c r="F47" s="1597"/>
      <c r="G47" s="1597"/>
      <c r="H47" s="1597"/>
      <c r="I47" s="1597"/>
      <c r="J47" s="443"/>
    </row>
    <row r="48" spans="1:16" ht="77.25" customHeight="1">
      <c r="A48" s="1612" t="str">
        <f>"POWERGRID intends to award, under laid-down organisational procedures, contract(s) for"&amp;Basic!B1&amp;" Specification Number:"&amp;Basic!B3</f>
        <v>POWERGRID intends to award, under laid-down organisational procedures, contract(s) forConductor Package CD01 for supply of ACSR Zebra conductor for transmission line corresponding to Tower Package TW03 associated with Transmission Network Expansion in Gujarat to increase its ATC from ISTS: Part B &amp; Part C. 
 Specification Number:CC/NT/COND/DOM/A06/22/00592</v>
      </c>
      <c r="B48" s="1612"/>
      <c r="C48" s="1612"/>
      <c r="D48" s="1612"/>
      <c r="E48" s="1612"/>
      <c r="F48" s="1612"/>
      <c r="G48" s="1612"/>
      <c r="H48" s="1612"/>
      <c r="I48" s="1612"/>
      <c r="J48" s="443"/>
    </row>
    <row r="49" spans="1:10" ht="21" customHeight="1">
      <c r="A49" s="1607" t="s">
        <v>398</v>
      </c>
      <c r="B49" s="1607"/>
      <c r="C49" s="1607"/>
      <c r="D49" s="1607"/>
      <c r="E49" s="1608" t="s">
        <v>398</v>
      </c>
      <c r="F49" s="1608"/>
      <c r="G49" s="1608"/>
      <c r="H49" s="1608"/>
      <c r="I49" s="1608"/>
      <c r="J49" s="443"/>
    </row>
    <row r="50" spans="1:10" ht="33" customHeight="1">
      <c r="A50" s="1614" t="s">
        <v>399</v>
      </c>
      <c r="B50" s="1614"/>
      <c r="C50" s="1614"/>
      <c r="D50" s="1614"/>
      <c r="E50" s="1615" t="s">
        <v>400</v>
      </c>
      <c r="F50" s="1615"/>
      <c r="G50" s="1615"/>
      <c r="H50" s="1615"/>
      <c r="I50" s="1615"/>
      <c r="J50" s="443"/>
    </row>
    <row r="51" spans="1:10" ht="22.5" customHeight="1">
      <c r="A51" s="453" t="s">
        <v>495</v>
      </c>
      <c r="B51" s="454"/>
      <c r="C51" s="454"/>
      <c r="D51" s="454"/>
      <c r="E51" s="455"/>
      <c r="F51" s="454"/>
      <c r="G51" s="454"/>
      <c r="H51" s="454"/>
      <c r="I51" s="456" t="s">
        <v>595</v>
      </c>
      <c r="J51" s="443"/>
    </row>
    <row r="52" spans="1:10" ht="40.5" customHeight="1">
      <c r="A52" s="1617" t="s">
        <v>534</v>
      </c>
      <c r="B52" s="1617"/>
      <c r="C52" s="1617"/>
      <c r="D52" s="1617"/>
      <c r="E52" s="1617"/>
      <c r="F52" s="1617"/>
      <c r="G52" s="1617"/>
      <c r="H52" s="1617"/>
      <c r="I52" s="1617"/>
    </row>
    <row r="53" spans="1:10" ht="40.5" customHeight="1">
      <c r="A53" s="1617" t="s">
        <v>535</v>
      </c>
      <c r="B53" s="1617"/>
      <c r="C53" s="1617"/>
      <c r="D53" s="1617"/>
      <c r="E53" s="1617"/>
      <c r="F53" s="1617"/>
      <c r="G53" s="1617"/>
      <c r="H53" s="1617"/>
      <c r="I53" s="1617"/>
    </row>
    <row r="54" spans="1:10" ht="13.5" customHeight="1">
      <c r="A54" s="458"/>
      <c r="B54" s="388"/>
      <c r="C54" s="388"/>
      <c r="D54" s="388"/>
      <c r="E54" s="388"/>
      <c r="F54" s="388"/>
      <c r="G54" s="388"/>
      <c r="H54" s="388"/>
      <c r="I54" s="388"/>
    </row>
    <row r="55" spans="1:10" ht="15.75">
      <c r="A55" s="1618" t="s">
        <v>527</v>
      </c>
      <c r="B55" s="1618"/>
      <c r="C55" s="1618"/>
      <c r="D55" s="1618"/>
      <c r="E55" s="1618"/>
      <c r="F55" s="1618"/>
      <c r="G55" s="1618"/>
      <c r="H55" s="1618"/>
      <c r="I55" s="1618"/>
    </row>
    <row r="56" spans="1:10" ht="15.75">
      <c r="A56" s="458"/>
      <c r="B56" s="458"/>
      <c r="C56" s="458"/>
      <c r="D56" s="458"/>
      <c r="E56" s="458"/>
      <c r="F56" s="458"/>
      <c r="G56" s="458"/>
      <c r="H56" s="458"/>
      <c r="I56" s="458"/>
    </row>
    <row r="57" spans="1:10" ht="16.5">
      <c r="A57" s="1619" t="s">
        <v>404</v>
      </c>
      <c r="B57" s="1619"/>
      <c r="C57" s="1619"/>
      <c r="D57" s="1619"/>
      <c r="E57" s="1619"/>
      <c r="F57" s="1619"/>
      <c r="G57" s="1619"/>
      <c r="H57" s="1619"/>
      <c r="I57" s="1619"/>
    </row>
    <row r="58" spans="1:10" ht="16.5">
      <c r="A58" s="459"/>
      <c r="B58" s="459"/>
      <c r="C58" s="459"/>
      <c r="D58" s="459"/>
      <c r="E58" s="459"/>
      <c r="F58" s="459"/>
      <c r="G58" s="459"/>
      <c r="H58" s="459"/>
      <c r="I58" s="459"/>
    </row>
    <row r="59" spans="1:10" ht="37.5" customHeight="1">
      <c r="A59" s="1052" t="s">
        <v>536</v>
      </c>
      <c r="B59" s="1052"/>
      <c r="C59" s="1052"/>
      <c r="D59" s="1052"/>
      <c r="E59" s="1052"/>
      <c r="F59" s="1052"/>
      <c r="G59" s="1052"/>
      <c r="H59" s="1052"/>
      <c r="I59" s="1052"/>
    </row>
    <row r="60" spans="1:10" ht="61.5" customHeight="1">
      <c r="A60" s="473" t="s">
        <v>469</v>
      </c>
      <c r="B60" s="1052" t="s">
        <v>537</v>
      </c>
      <c r="C60" s="1052"/>
      <c r="D60" s="1052"/>
      <c r="E60" s="1052"/>
      <c r="F60" s="1052"/>
      <c r="G60" s="1052"/>
      <c r="H60" s="1052"/>
      <c r="I60" s="1052"/>
    </row>
    <row r="61" spans="1:10" ht="53.25" customHeight="1">
      <c r="A61" s="473" t="s">
        <v>471</v>
      </c>
      <c r="B61" s="1052" t="s">
        <v>540</v>
      </c>
      <c r="C61" s="1052"/>
      <c r="D61" s="1052"/>
      <c r="E61" s="1052"/>
      <c r="F61" s="1052"/>
      <c r="G61" s="1052"/>
      <c r="H61" s="1052"/>
      <c r="I61" s="1052"/>
    </row>
    <row r="62" spans="1:10" ht="63" customHeight="1">
      <c r="A62" s="473" t="s">
        <v>473</v>
      </c>
      <c r="B62" s="1052" t="s">
        <v>541</v>
      </c>
      <c r="C62" s="1052"/>
      <c r="D62" s="1052"/>
      <c r="E62" s="1052"/>
      <c r="F62" s="1052"/>
      <c r="G62" s="1052"/>
      <c r="H62" s="1052"/>
      <c r="I62" s="1052"/>
    </row>
    <row r="63" spans="1:10" ht="62.25" customHeight="1">
      <c r="A63" s="473" t="s">
        <v>475</v>
      </c>
      <c r="B63" s="1052" t="s">
        <v>542</v>
      </c>
      <c r="C63" s="1052"/>
      <c r="D63" s="1052"/>
      <c r="E63" s="1052"/>
      <c r="F63" s="1052"/>
      <c r="G63" s="1052"/>
      <c r="H63" s="1052"/>
      <c r="I63" s="1052"/>
    </row>
    <row r="64" spans="1:10" ht="64.5" customHeight="1">
      <c r="A64" s="473" t="s">
        <v>477</v>
      </c>
      <c r="B64" s="1052" t="s">
        <v>543</v>
      </c>
      <c r="C64" s="1052"/>
      <c r="D64" s="1052"/>
      <c r="E64" s="1052"/>
      <c r="F64" s="1052"/>
      <c r="G64" s="1052"/>
      <c r="H64" s="1052"/>
      <c r="I64" s="1052"/>
    </row>
    <row r="65" spans="1:10" ht="62.25" customHeight="1">
      <c r="A65" s="473" t="s">
        <v>538</v>
      </c>
      <c r="B65" s="1052" t="s">
        <v>544</v>
      </c>
      <c r="C65" s="1052"/>
      <c r="D65" s="1052"/>
      <c r="E65" s="1052"/>
      <c r="F65" s="1052"/>
      <c r="G65" s="1052"/>
      <c r="H65" s="1052"/>
      <c r="I65" s="1052"/>
    </row>
    <row r="66" spans="1:10" ht="60.75" customHeight="1">
      <c r="A66" s="473" t="s">
        <v>539</v>
      </c>
      <c r="B66" s="1052" t="s">
        <v>545</v>
      </c>
      <c r="C66" s="1052"/>
      <c r="D66" s="1052"/>
      <c r="E66" s="1052"/>
      <c r="F66" s="1052"/>
      <c r="G66" s="1052"/>
      <c r="H66" s="1052"/>
      <c r="I66" s="1052"/>
    </row>
    <row r="67" spans="1:10" ht="72" customHeight="1">
      <c r="A67" s="473" t="s">
        <v>546</v>
      </c>
      <c r="B67" s="1052" t="s">
        <v>548</v>
      </c>
      <c r="C67" s="1052"/>
      <c r="D67" s="1052"/>
      <c r="E67" s="1052"/>
      <c r="F67" s="1052"/>
      <c r="G67" s="1052"/>
      <c r="H67" s="1052"/>
      <c r="I67" s="1052"/>
    </row>
    <row r="68" spans="1:10" ht="60" customHeight="1">
      <c r="A68" s="473" t="s">
        <v>547</v>
      </c>
      <c r="B68" s="1052" t="s">
        <v>549</v>
      </c>
      <c r="C68" s="1052"/>
      <c r="D68" s="1052"/>
      <c r="E68" s="1052"/>
      <c r="F68" s="1052"/>
      <c r="G68" s="1052"/>
      <c r="H68" s="1052"/>
      <c r="I68" s="1052"/>
    </row>
    <row r="69" spans="1:10" ht="21" customHeight="1">
      <c r="A69" s="1197" t="s">
        <v>398</v>
      </c>
      <c r="B69" s="1197"/>
      <c r="C69" s="1197"/>
      <c r="D69" s="1197"/>
      <c r="E69" s="1616" t="s">
        <v>398</v>
      </c>
      <c r="F69" s="1616"/>
      <c r="G69" s="1616"/>
      <c r="H69" s="1616"/>
      <c r="I69" s="1616"/>
      <c r="J69" s="443"/>
    </row>
    <row r="70" spans="1:10" ht="33" customHeight="1">
      <c r="A70" s="1401" t="s">
        <v>399</v>
      </c>
      <c r="B70" s="1401"/>
      <c r="C70" s="1401"/>
      <c r="D70" s="1401"/>
      <c r="E70" s="1620" t="s">
        <v>400</v>
      </c>
      <c r="F70" s="1620"/>
      <c r="G70" s="1620"/>
      <c r="H70" s="1620"/>
      <c r="I70" s="1620"/>
      <c r="J70" s="443"/>
    </row>
    <row r="71" spans="1:10" ht="20.25" customHeight="1">
      <c r="A71" s="453" t="s">
        <v>495</v>
      </c>
      <c r="B71" s="454"/>
      <c r="C71" s="454"/>
      <c r="D71" s="454"/>
      <c r="E71" s="454"/>
      <c r="F71" s="454"/>
      <c r="G71" s="454"/>
      <c r="H71" s="454"/>
      <c r="I71" s="456" t="s">
        <v>596</v>
      </c>
      <c r="J71" s="443"/>
    </row>
    <row r="72" spans="1:10" ht="24" customHeight="1">
      <c r="A72" s="1621"/>
      <c r="B72" s="1621"/>
      <c r="C72" s="1621"/>
      <c r="D72" s="1621"/>
      <c r="E72" s="1621"/>
      <c r="F72" s="1621"/>
      <c r="G72" s="1621"/>
      <c r="H72" s="1621"/>
      <c r="I72" s="1621"/>
      <c r="J72" s="443"/>
    </row>
    <row r="73" spans="1:10" ht="84" customHeight="1">
      <c r="A73" s="473" t="s">
        <v>550</v>
      </c>
      <c r="B73" s="1052" t="s">
        <v>551</v>
      </c>
      <c r="C73" s="1052"/>
      <c r="D73" s="1052"/>
      <c r="E73" s="1052"/>
      <c r="F73" s="1052"/>
      <c r="G73" s="1052"/>
      <c r="H73" s="1052"/>
      <c r="I73" s="1052"/>
    </row>
    <row r="74" spans="1:10" ht="30" customHeight="1">
      <c r="A74" s="475" t="s">
        <v>552</v>
      </c>
      <c r="B74" s="474"/>
      <c r="C74" s="474"/>
      <c r="D74" s="474"/>
      <c r="E74" s="474"/>
      <c r="F74" s="474"/>
      <c r="G74" s="474"/>
      <c r="H74" s="474"/>
      <c r="I74" s="474"/>
    </row>
    <row r="75" spans="1:10" ht="42" customHeight="1">
      <c r="A75" s="1622" t="s">
        <v>553</v>
      </c>
      <c r="B75" s="1622"/>
      <c r="C75" s="1622"/>
      <c r="D75" s="1622"/>
      <c r="E75" s="1622"/>
      <c r="F75" s="1622"/>
      <c r="G75" s="1622"/>
      <c r="H75" s="1622"/>
      <c r="I75" s="1622"/>
    </row>
    <row r="76" spans="1:10" ht="80.25" customHeight="1">
      <c r="A76" s="473" t="s">
        <v>469</v>
      </c>
      <c r="B76" s="1052" t="s">
        <v>554</v>
      </c>
      <c r="C76" s="1052"/>
      <c r="D76" s="1052"/>
      <c r="E76" s="1052"/>
      <c r="F76" s="1052"/>
      <c r="G76" s="1052"/>
      <c r="H76" s="1052"/>
      <c r="I76" s="1052"/>
    </row>
    <row r="77" spans="1:10" ht="72" customHeight="1">
      <c r="A77" s="473" t="s">
        <v>471</v>
      </c>
      <c r="B77" s="1052" t="s">
        <v>555</v>
      </c>
      <c r="C77" s="1052"/>
      <c r="D77" s="1052"/>
      <c r="E77" s="1052"/>
      <c r="F77" s="1052"/>
      <c r="G77" s="1052"/>
      <c r="H77" s="1052"/>
      <c r="I77" s="1052"/>
    </row>
    <row r="78" spans="1:10" ht="55.5" customHeight="1">
      <c r="A78" s="473" t="s">
        <v>473</v>
      </c>
      <c r="B78" s="1052" t="s">
        <v>556</v>
      </c>
      <c r="C78" s="1052"/>
      <c r="D78" s="1052"/>
      <c r="E78" s="1052"/>
      <c r="F78" s="1052"/>
      <c r="G78" s="1052"/>
      <c r="H78" s="1052"/>
      <c r="I78" s="1052"/>
    </row>
    <row r="79" spans="1:10" ht="69.75" customHeight="1">
      <c r="A79" s="473" t="s">
        <v>475</v>
      </c>
      <c r="B79" s="1052" t="s">
        <v>557</v>
      </c>
      <c r="C79" s="1052"/>
      <c r="D79" s="1052"/>
      <c r="E79" s="1052"/>
      <c r="F79" s="1052"/>
      <c r="G79" s="1052"/>
      <c r="H79" s="1052"/>
      <c r="I79" s="1052"/>
    </row>
    <row r="80" spans="1:10" ht="56.25" customHeight="1">
      <c r="A80" s="473" t="s">
        <v>477</v>
      </c>
      <c r="B80" s="1052" t="s">
        <v>558</v>
      </c>
      <c r="C80" s="1052"/>
      <c r="D80" s="1052"/>
      <c r="E80" s="1052"/>
      <c r="F80" s="1052"/>
      <c r="G80" s="1052"/>
      <c r="H80" s="1052"/>
      <c r="I80" s="1052"/>
    </row>
    <row r="81" spans="1:10" ht="70.5" customHeight="1">
      <c r="A81" s="473" t="s">
        <v>538</v>
      </c>
      <c r="B81" s="1052" t="s">
        <v>559</v>
      </c>
      <c r="C81" s="1052"/>
      <c r="D81" s="1052"/>
      <c r="E81" s="1052"/>
      <c r="F81" s="1052"/>
      <c r="G81" s="1052"/>
      <c r="H81" s="1052"/>
      <c r="I81" s="1052"/>
    </row>
    <row r="82" spans="1:10" ht="86.25" customHeight="1">
      <c r="A82" s="473" t="s">
        <v>539</v>
      </c>
      <c r="B82" s="1052" t="s">
        <v>560</v>
      </c>
      <c r="C82" s="1052"/>
      <c r="D82" s="1052"/>
      <c r="E82" s="1052"/>
      <c r="F82" s="1052"/>
      <c r="G82" s="1052"/>
      <c r="H82" s="1052"/>
      <c r="I82" s="1052"/>
    </row>
    <row r="83" spans="1:10" ht="72" customHeight="1">
      <c r="A83" s="473" t="s">
        <v>546</v>
      </c>
      <c r="B83" s="1052" t="s">
        <v>561</v>
      </c>
      <c r="C83" s="1052"/>
      <c r="D83" s="1052"/>
      <c r="E83" s="1052"/>
      <c r="F83" s="1052"/>
      <c r="G83" s="1052"/>
      <c r="H83" s="1052"/>
      <c r="I83" s="1052"/>
    </row>
    <row r="84" spans="1:10" ht="21" customHeight="1">
      <c r="A84" s="1197" t="s">
        <v>398</v>
      </c>
      <c r="B84" s="1197"/>
      <c r="C84" s="1197"/>
      <c r="D84" s="1197"/>
      <c r="E84" s="1616" t="s">
        <v>398</v>
      </c>
      <c r="F84" s="1616"/>
      <c r="G84" s="1616"/>
      <c r="H84" s="1616"/>
      <c r="I84" s="1616"/>
      <c r="J84" s="443"/>
    </row>
    <row r="85" spans="1:10" ht="33" customHeight="1">
      <c r="A85" s="1401" t="s">
        <v>399</v>
      </c>
      <c r="B85" s="1401"/>
      <c r="C85" s="1401"/>
      <c r="D85" s="1401"/>
      <c r="E85" s="1620" t="s">
        <v>400</v>
      </c>
      <c r="F85" s="1620"/>
      <c r="G85" s="1620"/>
      <c r="H85" s="1620"/>
      <c r="I85" s="1620"/>
      <c r="J85" s="443"/>
    </row>
    <row r="86" spans="1:10" ht="20.25" customHeight="1">
      <c r="A86" s="453" t="s">
        <v>495</v>
      </c>
      <c r="B86" s="454"/>
      <c r="C86" s="454"/>
      <c r="D86" s="454"/>
      <c r="E86" s="454"/>
      <c r="F86" s="454"/>
      <c r="G86" s="454"/>
      <c r="H86" s="454"/>
      <c r="I86" s="456" t="s">
        <v>597</v>
      </c>
      <c r="J86" s="443"/>
    </row>
    <row r="87" spans="1:10" ht="7.5" customHeight="1">
      <c r="A87" s="1619"/>
      <c r="B87" s="1619"/>
      <c r="C87" s="1619"/>
      <c r="D87" s="1619"/>
      <c r="E87" s="1619"/>
      <c r="F87" s="1619"/>
      <c r="G87" s="1619"/>
      <c r="H87" s="1619"/>
      <c r="I87" s="1619"/>
    </row>
    <row r="88" spans="1:10" ht="89.25" customHeight="1">
      <c r="A88" s="473" t="s">
        <v>547</v>
      </c>
      <c r="B88" s="1052" t="s">
        <v>562</v>
      </c>
      <c r="C88" s="1052"/>
      <c r="D88" s="1052"/>
      <c r="E88" s="1052"/>
      <c r="F88" s="1052"/>
      <c r="G88" s="1052"/>
      <c r="H88" s="1052"/>
      <c r="I88" s="1052"/>
    </row>
    <row r="89" spans="1:10" ht="75" customHeight="1">
      <c r="A89" s="473" t="s">
        <v>550</v>
      </c>
      <c r="B89" s="1052" t="s">
        <v>571</v>
      </c>
      <c r="C89" s="1052"/>
      <c r="D89" s="1052"/>
      <c r="E89" s="1052"/>
      <c r="F89" s="1052"/>
      <c r="G89" s="1052"/>
      <c r="H89" s="1052"/>
      <c r="I89" s="1052"/>
    </row>
    <row r="90" spans="1:10" ht="64.5" customHeight="1">
      <c r="A90" s="473" t="s">
        <v>563</v>
      </c>
      <c r="B90" s="1052" t="s">
        <v>572</v>
      </c>
      <c r="C90" s="1052"/>
      <c r="D90" s="1052"/>
      <c r="E90" s="1052"/>
      <c r="F90" s="1052"/>
      <c r="G90" s="1052"/>
      <c r="H90" s="1052"/>
      <c r="I90" s="1052"/>
    </row>
    <row r="91" spans="1:10" ht="95.25" customHeight="1">
      <c r="A91" s="473" t="s">
        <v>564</v>
      </c>
      <c r="B91" s="1052" t="s">
        <v>573</v>
      </c>
      <c r="C91" s="1052"/>
      <c r="D91" s="1052"/>
      <c r="E91" s="1052"/>
      <c r="F91" s="1052"/>
      <c r="G91" s="1052"/>
      <c r="H91" s="1052"/>
      <c r="I91" s="1052"/>
    </row>
    <row r="92" spans="1:10" ht="73.5" customHeight="1">
      <c r="A92" s="473" t="s">
        <v>565</v>
      </c>
      <c r="B92" s="1052" t="s">
        <v>574</v>
      </c>
      <c r="C92" s="1052"/>
      <c r="D92" s="1052"/>
      <c r="E92" s="1052"/>
      <c r="F92" s="1052"/>
      <c r="G92" s="1052"/>
      <c r="H92" s="1052"/>
      <c r="I92" s="1052"/>
    </row>
    <row r="93" spans="1:10" ht="58.5" customHeight="1">
      <c r="A93" s="473" t="s">
        <v>566</v>
      </c>
      <c r="B93" s="1052" t="s">
        <v>575</v>
      </c>
      <c r="C93" s="1052"/>
      <c r="D93" s="1052"/>
      <c r="E93" s="1052"/>
      <c r="F93" s="1052"/>
      <c r="G93" s="1052"/>
      <c r="H93" s="1052"/>
      <c r="I93" s="1052"/>
    </row>
    <row r="94" spans="1:10" ht="111.75" customHeight="1">
      <c r="A94" s="473" t="s">
        <v>567</v>
      </c>
      <c r="B94" s="1052" t="s">
        <v>576</v>
      </c>
      <c r="C94" s="1052"/>
      <c r="D94" s="1052"/>
      <c r="E94" s="1052"/>
      <c r="F94" s="1052"/>
      <c r="G94" s="1052"/>
      <c r="H94" s="1052"/>
      <c r="I94" s="1052"/>
    </row>
    <row r="95" spans="1:10" ht="84.75" customHeight="1">
      <c r="A95" s="473" t="s">
        <v>568</v>
      </c>
      <c r="B95" s="1052" t="s">
        <v>577</v>
      </c>
      <c r="C95" s="1052"/>
      <c r="D95" s="1052"/>
      <c r="E95" s="1052"/>
      <c r="F95" s="1052"/>
      <c r="G95" s="1052"/>
      <c r="H95" s="1052"/>
      <c r="I95" s="1052"/>
    </row>
    <row r="96" spans="1:10" ht="84.75" customHeight="1">
      <c r="A96" s="473" t="s">
        <v>569</v>
      </c>
      <c r="B96" s="1052" t="s">
        <v>578</v>
      </c>
      <c r="C96" s="1052"/>
      <c r="D96" s="1052"/>
      <c r="E96" s="1052"/>
      <c r="F96" s="1052"/>
      <c r="G96" s="1052"/>
      <c r="H96" s="1052"/>
      <c r="I96" s="1052"/>
    </row>
    <row r="97" spans="1:10" ht="21" customHeight="1">
      <c r="A97" s="1197" t="s">
        <v>398</v>
      </c>
      <c r="B97" s="1197"/>
      <c r="C97" s="1197"/>
      <c r="D97" s="1197"/>
      <c r="E97" s="1616" t="s">
        <v>398</v>
      </c>
      <c r="F97" s="1616"/>
      <c r="G97" s="1616"/>
      <c r="H97" s="1616"/>
      <c r="I97" s="1616"/>
      <c r="J97" s="443"/>
    </row>
    <row r="98" spans="1:10" ht="33" customHeight="1">
      <c r="A98" s="1401" t="s">
        <v>399</v>
      </c>
      <c r="B98" s="1401"/>
      <c r="C98" s="1401"/>
      <c r="D98" s="1401"/>
      <c r="E98" s="1620" t="s">
        <v>400</v>
      </c>
      <c r="F98" s="1620"/>
      <c r="G98" s="1620"/>
      <c r="H98" s="1620"/>
      <c r="I98" s="1620"/>
      <c r="J98" s="443"/>
    </row>
    <row r="99" spans="1:10" ht="19.5" customHeight="1">
      <c r="A99" s="453" t="s">
        <v>495</v>
      </c>
      <c r="B99" s="454"/>
      <c r="C99" s="454"/>
      <c r="D99" s="454"/>
      <c r="E99" s="454"/>
      <c r="F99" s="454"/>
      <c r="G99" s="454"/>
      <c r="H99" s="454"/>
      <c r="I99" s="456" t="s">
        <v>598</v>
      </c>
    </row>
    <row r="100" spans="1:10" ht="10.5" customHeight="1">
      <c r="A100" s="460"/>
      <c r="B100" s="457"/>
      <c r="C100" s="457"/>
      <c r="D100" s="457"/>
      <c r="E100" s="457"/>
      <c r="F100" s="457"/>
      <c r="G100" s="457"/>
      <c r="H100" s="457"/>
      <c r="I100" s="457"/>
    </row>
    <row r="101" spans="1:10" ht="79.5" customHeight="1">
      <c r="A101" s="473" t="s">
        <v>570</v>
      </c>
      <c r="B101" s="1052" t="s">
        <v>579</v>
      </c>
      <c r="C101" s="1052"/>
      <c r="D101" s="1052"/>
      <c r="E101" s="1052"/>
      <c r="F101" s="1052"/>
      <c r="G101" s="1052"/>
      <c r="H101" s="1052"/>
      <c r="I101" s="1052"/>
    </row>
    <row r="102" spans="1:10" ht="72" customHeight="1">
      <c r="A102" s="473" t="s">
        <v>580</v>
      </c>
      <c r="B102" s="1052" t="s">
        <v>581</v>
      </c>
      <c r="C102" s="1052"/>
      <c r="D102" s="1052"/>
      <c r="E102" s="1052"/>
      <c r="F102" s="1052"/>
      <c r="G102" s="1052"/>
      <c r="H102" s="1052"/>
      <c r="I102" s="1052"/>
    </row>
    <row r="103" spans="1:10" ht="72.75" customHeight="1">
      <c r="A103" s="473" t="s">
        <v>582</v>
      </c>
      <c r="B103" s="1052" t="s">
        <v>583</v>
      </c>
      <c r="C103" s="1052"/>
      <c r="D103" s="1052"/>
      <c r="E103" s="1052"/>
      <c r="F103" s="1052"/>
      <c r="G103" s="1052"/>
      <c r="H103" s="1052"/>
      <c r="I103" s="1052"/>
    </row>
    <row r="104" spans="1:10" ht="30" customHeight="1">
      <c r="A104" s="475" t="s">
        <v>584</v>
      </c>
      <c r="B104" s="474"/>
      <c r="C104" s="474"/>
      <c r="D104" s="474"/>
      <c r="E104" s="474"/>
      <c r="F104" s="474"/>
      <c r="G104" s="474"/>
      <c r="H104" s="474"/>
      <c r="I104" s="474"/>
    </row>
    <row r="105" spans="1:10" ht="32.25" customHeight="1">
      <c r="A105" s="473" t="s">
        <v>469</v>
      </c>
      <c r="B105" s="1052" t="s">
        <v>428</v>
      </c>
      <c r="C105" s="1052"/>
      <c r="D105" s="1052"/>
      <c r="E105" s="1052"/>
      <c r="F105" s="1052"/>
      <c r="G105" s="1052"/>
      <c r="H105" s="1052"/>
      <c r="I105" s="1052"/>
    </row>
    <row r="106" spans="1:10" ht="44.25" customHeight="1">
      <c r="A106" s="473" t="s">
        <v>471</v>
      </c>
      <c r="B106" s="1052" t="s">
        <v>585</v>
      </c>
      <c r="C106" s="1052"/>
      <c r="D106" s="1052"/>
      <c r="E106" s="1052"/>
      <c r="F106" s="1052"/>
      <c r="G106" s="1052"/>
      <c r="H106" s="1052"/>
      <c r="I106" s="1052"/>
    </row>
    <row r="107" spans="1:10" ht="12" customHeight="1">
      <c r="A107" s="473"/>
      <c r="B107" s="472"/>
      <c r="C107" s="472"/>
      <c r="D107" s="472"/>
      <c r="E107" s="472"/>
      <c r="F107" s="472"/>
      <c r="G107" s="472"/>
      <c r="H107" s="472"/>
      <c r="I107" s="472"/>
    </row>
    <row r="108" spans="1:10" ht="30" customHeight="1">
      <c r="A108" s="475" t="s">
        <v>586</v>
      </c>
      <c r="B108" s="474"/>
      <c r="C108" s="474"/>
      <c r="D108" s="474"/>
      <c r="E108" s="474"/>
      <c r="F108" s="474"/>
      <c r="G108" s="474"/>
      <c r="H108" s="474"/>
      <c r="I108" s="474"/>
    </row>
    <row r="109" spans="1:10" ht="40.5" customHeight="1">
      <c r="A109" s="1622" t="s">
        <v>587</v>
      </c>
      <c r="B109" s="1622"/>
      <c r="C109" s="1622"/>
      <c r="D109" s="1622"/>
      <c r="E109" s="1622"/>
      <c r="F109" s="1622"/>
      <c r="G109" s="1622"/>
      <c r="H109" s="1622"/>
      <c r="I109" s="1622"/>
    </row>
    <row r="110" spans="1:10" ht="30" customHeight="1">
      <c r="A110" s="475" t="s">
        <v>588</v>
      </c>
      <c r="B110" s="474"/>
      <c r="C110" s="474"/>
      <c r="D110" s="474"/>
      <c r="E110" s="474"/>
      <c r="F110" s="474"/>
      <c r="G110" s="474"/>
      <c r="H110" s="474"/>
      <c r="I110" s="474"/>
    </row>
    <row r="111" spans="1:10" ht="62.25" customHeight="1">
      <c r="A111" s="473" t="s">
        <v>469</v>
      </c>
      <c r="B111" s="1052" t="s">
        <v>589</v>
      </c>
      <c r="C111" s="1052"/>
      <c r="D111" s="1052"/>
      <c r="E111" s="1052"/>
      <c r="F111" s="1052"/>
      <c r="G111" s="1052"/>
      <c r="H111" s="1052"/>
      <c r="I111" s="1052"/>
    </row>
    <row r="112" spans="1:10" ht="45" customHeight="1">
      <c r="A112" s="473" t="s">
        <v>471</v>
      </c>
      <c r="B112" s="1052" t="s">
        <v>590</v>
      </c>
      <c r="C112" s="1052"/>
      <c r="D112" s="1052"/>
      <c r="E112" s="1052"/>
      <c r="F112" s="1052"/>
      <c r="G112" s="1052"/>
      <c r="H112" s="1052"/>
      <c r="I112" s="1052"/>
    </row>
    <row r="113" spans="1:10" ht="55.5" customHeight="1">
      <c r="A113" s="473" t="s">
        <v>473</v>
      </c>
      <c r="B113" s="1052" t="s">
        <v>591</v>
      </c>
      <c r="C113" s="1052"/>
      <c r="D113" s="1052"/>
      <c r="E113" s="1052"/>
      <c r="F113" s="1052"/>
      <c r="G113" s="1052"/>
      <c r="H113" s="1052"/>
      <c r="I113" s="1052"/>
    </row>
    <row r="114" spans="1:10" ht="58.5" customHeight="1">
      <c r="A114" s="473" t="s">
        <v>475</v>
      </c>
      <c r="B114" s="1052" t="s">
        <v>592</v>
      </c>
      <c r="C114" s="1052"/>
      <c r="D114" s="1052"/>
      <c r="E114" s="1052"/>
      <c r="F114" s="1052"/>
      <c r="G114" s="1052"/>
      <c r="H114" s="1052"/>
      <c r="I114" s="1052"/>
    </row>
    <row r="115" spans="1:10" ht="54" customHeight="1">
      <c r="A115" s="473" t="s">
        <v>477</v>
      </c>
      <c r="B115" s="1052" t="s">
        <v>593</v>
      </c>
      <c r="C115" s="1052"/>
      <c r="D115" s="1052"/>
      <c r="E115" s="1052"/>
      <c r="F115" s="1052"/>
      <c r="G115" s="1052"/>
      <c r="H115" s="1052"/>
      <c r="I115" s="1052"/>
    </row>
    <row r="116" spans="1:10" ht="17.45" customHeight="1">
      <c r="A116" s="460"/>
      <c r="B116" s="457"/>
      <c r="C116" s="457"/>
      <c r="D116" s="457"/>
      <c r="E116" s="457"/>
      <c r="F116" s="457"/>
      <c r="G116" s="457"/>
      <c r="H116" s="457"/>
      <c r="I116" s="457"/>
    </row>
    <row r="117" spans="1:10" ht="21" customHeight="1">
      <c r="A117" s="1197" t="s">
        <v>398</v>
      </c>
      <c r="B117" s="1197"/>
      <c r="C117" s="1197"/>
      <c r="D117" s="1197"/>
      <c r="E117" s="1616" t="s">
        <v>398</v>
      </c>
      <c r="F117" s="1616"/>
      <c r="G117" s="1616"/>
      <c r="H117" s="1616"/>
      <c r="I117" s="1616"/>
      <c r="J117" s="443"/>
    </row>
    <row r="118" spans="1:10" ht="33" customHeight="1">
      <c r="A118" s="1401" t="s">
        <v>399</v>
      </c>
      <c r="B118" s="1401"/>
      <c r="C118" s="1401"/>
      <c r="D118" s="1401"/>
      <c r="E118" s="1620" t="s">
        <v>400</v>
      </c>
      <c r="F118" s="1620"/>
      <c r="G118" s="1620"/>
      <c r="H118" s="1620"/>
      <c r="I118" s="1620"/>
      <c r="J118" s="443"/>
    </row>
    <row r="119" spans="1:10" ht="22.5" customHeight="1">
      <c r="A119" s="453" t="s">
        <v>495</v>
      </c>
      <c r="B119" s="454"/>
      <c r="C119" s="454"/>
      <c r="D119" s="454"/>
      <c r="E119" s="454"/>
      <c r="F119" s="454"/>
      <c r="G119" s="454"/>
      <c r="H119" s="454"/>
      <c r="I119" s="456" t="s">
        <v>599</v>
      </c>
      <c r="J119" s="443"/>
    </row>
    <row r="120" spans="1:10" ht="30.75" customHeight="1">
      <c r="A120" s="460"/>
      <c r="B120" s="1617"/>
      <c r="C120" s="1617"/>
      <c r="D120" s="1617"/>
      <c r="E120" s="1617"/>
      <c r="F120" s="1617"/>
      <c r="G120" s="1617"/>
      <c r="H120" s="1617"/>
      <c r="I120" s="1617"/>
    </row>
    <row r="121" spans="1:10" ht="21.95" customHeight="1">
      <c r="A121" s="388"/>
      <c r="B121" s="452"/>
      <c r="C121" s="461"/>
      <c r="D121" s="461"/>
      <c r="E121" s="461"/>
      <c r="F121" s="452"/>
      <c r="G121" s="461"/>
      <c r="H121" s="461"/>
      <c r="I121" s="461"/>
    </row>
    <row r="122" spans="1:10" ht="21.95" customHeight="1">
      <c r="A122" s="388"/>
      <c r="B122" s="1623" t="s">
        <v>455</v>
      </c>
      <c r="C122" s="1623"/>
      <c r="D122" s="462"/>
      <c r="E122" s="462"/>
      <c r="F122" s="1623" t="s">
        <v>455</v>
      </c>
      <c r="G122" s="1623"/>
      <c r="H122" s="462"/>
      <c r="I122" s="462"/>
    </row>
    <row r="123" spans="1:10" ht="35.25" customHeight="1">
      <c r="A123" s="388"/>
      <c r="B123" s="1625" t="s">
        <v>399</v>
      </c>
      <c r="C123" s="1625"/>
      <c r="D123" s="1625"/>
      <c r="E123" s="1625"/>
      <c r="F123" s="1625" t="s">
        <v>400</v>
      </c>
      <c r="G123" s="1625"/>
      <c r="H123" s="1625"/>
      <c r="I123" s="1625"/>
    </row>
    <row r="124" spans="1:10" ht="21.95" customHeight="1">
      <c r="A124" s="388"/>
      <c r="B124" s="463"/>
      <c r="C124" s="464"/>
      <c r="D124" s="464"/>
      <c r="E124" s="464"/>
      <c r="F124" s="465"/>
      <c r="G124" s="465"/>
      <c r="H124" s="465"/>
      <c r="I124" s="465"/>
    </row>
    <row r="125" spans="1:10" ht="21.95" customHeight="1">
      <c r="A125" s="388"/>
      <c r="B125" s="1197" t="s">
        <v>456</v>
      </c>
      <c r="C125" s="1197"/>
      <c r="D125" s="1197"/>
      <c r="E125" s="1197"/>
      <c r="F125" s="1197" t="s">
        <v>456</v>
      </c>
      <c r="G125" s="1197"/>
      <c r="H125" s="1197"/>
      <c r="I125" s="1197"/>
    </row>
    <row r="126" spans="1:10" ht="21.95" customHeight="1">
      <c r="A126" s="388"/>
      <c r="B126" s="452"/>
      <c r="C126" s="464"/>
      <c r="D126" s="464"/>
      <c r="E126" s="464"/>
      <c r="F126" s="452"/>
      <c r="G126" s="464"/>
      <c r="H126" s="464"/>
      <c r="I126" s="464"/>
    </row>
    <row r="127" spans="1:10" ht="21.95" customHeight="1">
      <c r="A127" s="388"/>
      <c r="B127" s="452"/>
      <c r="C127" s="464"/>
      <c r="D127" s="464"/>
      <c r="E127" s="464"/>
      <c r="F127" s="452"/>
      <c r="G127" s="464"/>
      <c r="H127" s="464"/>
      <c r="I127" s="464"/>
    </row>
    <row r="128" spans="1:10" ht="21.95" customHeight="1">
      <c r="A128" s="388"/>
      <c r="B128" s="454" t="s">
        <v>457</v>
      </c>
      <c r="C128" s="466"/>
      <c r="D128" s="454"/>
      <c r="E128" s="454"/>
      <c r="F128" s="1624" t="s">
        <v>457</v>
      </c>
      <c r="G128" s="1624"/>
      <c r="H128" s="1624"/>
      <c r="I128" s="1624"/>
    </row>
    <row r="129" spans="1:9" ht="21.95" customHeight="1">
      <c r="A129" s="388"/>
      <c r="B129" s="454" t="s">
        <v>5</v>
      </c>
      <c r="C129" s="466"/>
      <c r="D129" s="454"/>
      <c r="E129" s="454"/>
      <c r="F129" s="454" t="s">
        <v>528</v>
      </c>
      <c r="G129" s="462"/>
      <c r="H129" s="462"/>
      <c r="I129" s="462"/>
    </row>
    <row r="130" spans="1:9" ht="21.95" customHeight="1">
      <c r="A130" s="388"/>
      <c r="B130" s="462"/>
      <c r="C130" s="464"/>
      <c r="D130" s="464"/>
      <c r="E130" s="464"/>
      <c r="F130" s="462"/>
      <c r="G130" s="464"/>
      <c r="H130" s="464"/>
      <c r="I130" s="464"/>
    </row>
    <row r="131" spans="1:9" ht="21.95" customHeight="1">
      <c r="A131" s="388"/>
      <c r="B131" s="1197" t="s">
        <v>458</v>
      </c>
      <c r="C131" s="1197"/>
      <c r="D131" s="1197"/>
      <c r="E131" s="1197"/>
      <c r="F131" s="1197" t="s">
        <v>458</v>
      </c>
      <c r="G131" s="1197"/>
      <c r="H131" s="1197"/>
      <c r="I131" s="1197"/>
    </row>
    <row r="132" spans="1:9" ht="21.95" customHeight="1">
      <c r="A132" s="388"/>
      <c r="B132" s="454" t="s">
        <v>457</v>
      </c>
      <c r="C132" s="454"/>
      <c r="D132" s="454"/>
      <c r="E132" s="454"/>
      <c r="F132" s="454" t="s">
        <v>457</v>
      </c>
      <c r="G132" s="414"/>
      <c r="H132" s="414"/>
      <c r="I132" s="414"/>
    </row>
    <row r="133" spans="1:9" ht="21.95" customHeight="1">
      <c r="A133" s="388"/>
      <c r="B133" s="454" t="s">
        <v>5</v>
      </c>
      <c r="C133" s="454"/>
      <c r="D133" s="454"/>
      <c r="E133" s="454"/>
      <c r="F133" s="454" t="s">
        <v>5</v>
      </c>
      <c r="G133" s="388"/>
      <c r="H133" s="467"/>
      <c r="I133" s="467"/>
    </row>
    <row r="134" spans="1:9" ht="21.95" customHeight="1">
      <c r="A134" s="388"/>
      <c r="B134" s="388"/>
      <c r="C134" s="388"/>
      <c r="D134" s="388"/>
      <c r="E134" s="388"/>
      <c r="F134" s="388"/>
      <c r="G134" s="388"/>
      <c r="H134" s="388"/>
      <c r="I134" s="388"/>
    </row>
    <row r="135" spans="1:9" ht="21.95" customHeight="1">
      <c r="A135" s="388"/>
      <c r="B135" s="1197" t="s">
        <v>601</v>
      </c>
      <c r="C135" s="1197"/>
      <c r="D135" s="1197"/>
      <c r="E135" s="1197"/>
      <c r="F135" s="1197" t="s">
        <v>601</v>
      </c>
      <c r="G135" s="1197"/>
      <c r="H135" s="1197"/>
      <c r="I135" s="1197"/>
    </row>
    <row r="136" spans="1:9" ht="21.95" customHeight="1">
      <c r="A136" s="388"/>
      <c r="B136" s="454" t="s">
        <v>457</v>
      </c>
      <c r="C136" s="454"/>
      <c r="D136" s="454"/>
      <c r="E136" s="454"/>
      <c r="F136" s="454" t="s">
        <v>457</v>
      </c>
      <c r="G136" s="414"/>
      <c r="H136" s="414"/>
      <c r="I136" s="414"/>
    </row>
    <row r="137" spans="1:9" ht="21.95" customHeight="1">
      <c r="A137" s="461"/>
      <c r="B137" s="454" t="s">
        <v>5</v>
      </c>
      <c r="C137" s="454"/>
      <c r="D137" s="454"/>
      <c r="E137" s="454"/>
      <c r="F137" s="454" t="s">
        <v>5</v>
      </c>
      <c r="G137" s="461"/>
      <c r="H137" s="468"/>
      <c r="I137" s="468"/>
    </row>
    <row r="138" spans="1:9" ht="21.95" customHeight="1">
      <c r="A138" s="461"/>
      <c r="B138" s="454"/>
      <c r="C138" s="454"/>
      <c r="D138" s="454"/>
      <c r="E138" s="454"/>
      <c r="F138" s="454"/>
      <c r="G138" s="461"/>
      <c r="H138" s="468"/>
      <c r="I138" s="468"/>
    </row>
    <row r="139" spans="1:9" ht="21.95" customHeight="1">
      <c r="A139" s="461"/>
      <c r="B139" s="454"/>
      <c r="C139" s="454"/>
      <c r="D139" s="454"/>
      <c r="E139" s="454"/>
      <c r="F139" s="454"/>
      <c r="G139" s="461"/>
      <c r="H139" s="468"/>
      <c r="I139" s="468"/>
    </row>
    <row r="140" spans="1:9" ht="21.95" customHeight="1">
      <c r="A140" s="461"/>
      <c r="B140" s="454"/>
      <c r="C140" s="454"/>
      <c r="D140" s="454"/>
      <c r="E140" s="454"/>
      <c r="F140" s="454"/>
      <c r="G140" s="461"/>
      <c r="H140" s="468"/>
      <c r="I140" s="468"/>
    </row>
    <row r="141" spans="1:9" ht="21.95" customHeight="1">
      <c r="A141" s="461"/>
      <c r="B141" s="454"/>
      <c r="C141" s="454"/>
      <c r="D141" s="454"/>
      <c r="E141" s="454"/>
      <c r="F141" s="454"/>
      <c r="G141" s="461"/>
      <c r="H141" s="468"/>
      <c r="I141" s="468"/>
    </row>
    <row r="142" spans="1:9" ht="21.95" customHeight="1">
      <c r="A142" s="461"/>
      <c r="B142" s="454"/>
      <c r="C142" s="454"/>
      <c r="D142" s="454"/>
      <c r="E142" s="454"/>
      <c r="F142" s="454"/>
      <c r="G142" s="461"/>
      <c r="H142" s="468"/>
      <c r="I142" s="468"/>
    </row>
    <row r="143" spans="1:9" ht="21.95" customHeight="1">
      <c r="A143" s="461"/>
      <c r="B143" s="454"/>
      <c r="C143" s="454"/>
      <c r="D143" s="454"/>
      <c r="E143" s="454"/>
      <c r="F143" s="454"/>
      <c r="G143" s="461"/>
      <c r="H143" s="468"/>
      <c r="I143" s="468"/>
    </row>
    <row r="144" spans="1:9" ht="21.95" customHeight="1">
      <c r="A144" s="461"/>
      <c r="B144" s="454"/>
      <c r="C144" s="454"/>
      <c r="D144" s="454"/>
      <c r="E144" s="454"/>
      <c r="F144" s="454"/>
      <c r="G144" s="461"/>
      <c r="H144" s="468"/>
      <c r="I144" s="468"/>
    </row>
    <row r="145" spans="1:9" ht="21.95" customHeight="1">
      <c r="A145" s="461"/>
      <c r="B145" s="454"/>
      <c r="C145" s="454"/>
      <c r="D145" s="454"/>
      <c r="E145" s="454"/>
      <c r="F145" s="454"/>
      <c r="G145" s="461"/>
      <c r="H145" s="468"/>
      <c r="I145" s="468"/>
    </row>
    <row r="146" spans="1:9" ht="21.95" customHeight="1">
      <c r="A146" s="461"/>
      <c r="B146" s="454"/>
      <c r="C146" s="454"/>
      <c r="D146" s="454"/>
      <c r="E146" s="454"/>
      <c r="F146" s="454"/>
      <c r="G146" s="461"/>
      <c r="H146" s="468"/>
      <c r="I146" s="468"/>
    </row>
    <row r="147" spans="1:9" ht="21.95"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5" customHeight="1">
      <c r="A154" s="461"/>
      <c r="B154" s="454"/>
      <c r="C154" s="454"/>
      <c r="D154" s="454"/>
      <c r="E154" s="454"/>
      <c r="F154" s="454"/>
      <c r="G154" s="461"/>
      <c r="H154" s="468"/>
      <c r="I154" s="468"/>
    </row>
    <row r="155" spans="1:9" ht="21.95" customHeight="1">
      <c r="A155" s="461"/>
      <c r="B155" s="454"/>
      <c r="C155" s="454"/>
      <c r="D155" s="454"/>
      <c r="E155" s="454"/>
      <c r="F155" s="454"/>
      <c r="G155" s="461"/>
      <c r="H155" s="468"/>
      <c r="I155" s="468"/>
    </row>
    <row r="156" spans="1:9" ht="21.95" customHeight="1">
      <c r="A156" s="469"/>
      <c r="B156" s="385"/>
      <c r="C156" s="385"/>
      <c r="D156" s="385"/>
      <c r="E156" s="385"/>
      <c r="F156" s="385"/>
      <c r="G156" s="469"/>
      <c r="H156" s="470"/>
      <c r="I156" s="470"/>
    </row>
    <row r="157" spans="1:9" ht="21.95" customHeight="1">
      <c r="A157" s="453" t="s">
        <v>495</v>
      </c>
      <c r="B157" s="454"/>
      <c r="C157" s="454"/>
      <c r="D157" s="454"/>
      <c r="E157" s="454"/>
      <c r="F157" s="454"/>
      <c r="G157" s="454"/>
      <c r="H157" s="454"/>
      <c r="I157" s="456" t="s">
        <v>600</v>
      </c>
    </row>
    <row r="158" spans="1:9" ht="21.95" customHeight="1">
      <c r="A158" s="388"/>
      <c r="B158" s="454"/>
      <c r="C158" s="454"/>
      <c r="D158" s="454"/>
      <c r="E158" s="454"/>
      <c r="F158" s="454"/>
      <c r="G158" s="388"/>
      <c r="H158" s="388"/>
      <c r="I158" s="388"/>
    </row>
    <row r="159" spans="1:9" ht="21.95" customHeight="1">
      <c r="A159" s="388"/>
      <c r="B159" s="454"/>
      <c r="C159" s="454"/>
      <c r="D159" s="454"/>
      <c r="E159" s="454"/>
      <c r="F159" s="454"/>
      <c r="G159" s="388"/>
      <c r="H159" s="388"/>
      <c r="I159" s="388"/>
    </row>
    <row r="160" spans="1:9" ht="21.95" customHeight="1">
      <c r="A160" s="388"/>
      <c r="B160" s="454"/>
      <c r="C160" s="454"/>
      <c r="D160" s="454"/>
      <c r="E160" s="454"/>
      <c r="F160" s="454"/>
      <c r="G160" s="388"/>
      <c r="H160" s="388"/>
      <c r="I160" s="388"/>
    </row>
    <row r="161" spans="1:10" ht="21.95" customHeight="1">
      <c r="A161" s="388"/>
      <c r="B161" s="454"/>
      <c r="C161" s="454"/>
      <c r="D161" s="454"/>
      <c r="E161" s="454"/>
      <c r="F161" s="454"/>
      <c r="G161" s="388"/>
      <c r="H161" s="388"/>
      <c r="I161" s="388"/>
    </row>
    <row r="162" spans="1:10" ht="21.95" customHeight="1">
      <c r="A162" s="388"/>
      <c r="B162" s="454"/>
      <c r="C162" s="454"/>
      <c r="D162" s="454"/>
      <c r="E162" s="454"/>
      <c r="F162" s="454"/>
      <c r="G162" s="388"/>
      <c r="H162" s="388"/>
      <c r="I162" s="388"/>
    </row>
    <row r="163" spans="1:10" ht="21.95" customHeight="1">
      <c r="A163" s="388"/>
      <c r="B163" s="454"/>
      <c r="C163" s="454"/>
      <c r="D163" s="454"/>
      <c r="E163" s="454"/>
      <c r="F163" s="454"/>
      <c r="G163" s="388"/>
      <c r="H163" s="388"/>
      <c r="I163" s="388"/>
    </row>
    <row r="164" spans="1:10" ht="21.95" customHeight="1">
      <c r="A164" s="388"/>
      <c r="B164" s="454"/>
      <c r="C164" s="454"/>
      <c r="D164" s="454"/>
      <c r="E164" s="454"/>
      <c r="F164" s="454"/>
      <c r="G164" s="388"/>
      <c r="H164" s="388"/>
      <c r="I164" s="388"/>
    </row>
    <row r="165" spans="1:10" ht="21.95" customHeight="1">
      <c r="A165" s="388"/>
      <c r="B165" s="454"/>
      <c r="C165" s="454"/>
      <c r="D165" s="454"/>
      <c r="E165" s="454"/>
      <c r="F165" s="454"/>
      <c r="G165" s="388"/>
      <c r="H165" s="388"/>
      <c r="I165" s="388"/>
    </row>
    <row r="166" spans="1:10" ht="21.95" customHeight="1">
      <c r="A166" s="388"/>
      <c r="B166" s="454"/>
      <c r="C166" s="454"/>
      <c r="D166" s="454"/>
      <c r="E166" s="454"/>
      <c r="F166" s="454"/>
      <c r="G166" s="388"/>
      <c r="H166" s="388"/>
      <c r="I166" s="388"/>
    </row>
    <row r="167" spans="1:10" ht="21.95" customHeight="1">
      <c r="A167" s="388"/>
      <c r="B167" s="454"/>
      <c r="C167" s="454"/>
      <c r="D167" s="454"/>
      <c r="E167" s="454"/>
      <c r="F167" s="454"/>
      <c r="G167" s="388"/>
      <c r="H167" s="388"/>
      <c r="I167" s="388"/>
    </row>
    <row r="168" spans="1:10" ht="21.95" customHeight="1">
      <c r="A168" s="461"/>
      <c r="B168" s="454"/>
      <c r="C168" s="454"/>
      <c r="D168" s="454"/>
      <c r="E168" s="454"/>
      <c r="F168" s="454"/>
      <c r="G168" s="461"/>
      <c r="H168" s="461"/>
      <c r="I168" s="461"/>
      <c r="J168" s="448"/>
    </row>
    <row r="169" spans="1:10" ht="21.95" customHeight="1">
      <c r="A169" s="461"/>
      <c r="B169" s="454"/>
      <c r="C169" s="454"/>
      <c r="D169" s="454"/>
      <c r="E169" s="454"/>
      <c r="F169" s="454"/>
      <c r="G169" s="461"/>
      <c r="H169" s="461"/>
      <c r="I169" s="461"/>
      <c r="J169" s="448"/>
    </row>
    <row r="170" spans="1:10" ht="15.75">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75">
      <c r="A172" s="461"/>
      <c r="B172" s="461"/>
      <c r="C172" s="461"/>
      <c r="D172" s="461"/>
      <c r="E172" s="461"/>
      <c r="F172" s="461"/>
      <c r="G172" s="461"/>
      <c r="H172" s="461"/>
      <c r="I172" s="461"/>
      <c r="J172" s="448"/>
    </row>
    <row r="173" spans="1:10" ht="15.75">
      <c r="A173" s="461"/>
      <c r="B173" s="461"/>
      <c r="C173" s="461"/>
      <c r="D173" s="461"/>
      <c r="E173" s="461"/>
      <c r="F173" s="461"/>
      <c r="G173" s="461"/>
      <c r="H173" s="461"/>
      <c r="I173" s="461"/>
      <c r="J173" s="448"/>
    </row>
    <row r="174" spans="1:10" ht="15.75">
      <c r="A174" s="388"/>
      <c r="B174" s="388"/>
      <c r="C174" s="388"/>
      <c r="D174" s="388"/>
      <c r="E174" s="388"/>
      <c r="F174" s="388"/>
      <c r="G174" s="388"/>
      <c r="H174" s="388"/>
      <c r="I174" s="388"/>
    </row>
    <row r="175" spans="1:10" ht="15.75">
      <c r="A175" s="388"/>
      <c r="B175" s="388"/>
      <c r="C175" s="388"/>
      <c r="D175" s="388"/>
      <c r="E175" s="388"/>
      <c r="F175" s="388"/>
      <c r="G175" s="388"/>
      <c r="H175" s="388"/>
      <c r="I175" s="388"/>
    </row>
    <row r="176" spans="1:10" ht="15.75">
      <c r="A176" s="388"/>
      <c r="B176" s="388"/>
      <c r="C176" s="388"/>
      <c r="D176" s="388"/>
      <c r="E176" s="388"/>
      <c r="F176" s="388"/>
      <c r="G176" s="388"/>
      <c r="H176" s="388"/>
      <c r="I176" s="388"/>
    </row>
    <row r="177" spans="1:9" ht="15.75">
      <c r="A177" s="388"/>
      <c r="B177" s="388"/>
      <c r="C177" s="388"/>
      <c r="D177" s="388"/>
      <c r="E177" s="388"/>
      <c r="F177" s="388"/>
      <c r="G177" s="388"/>
      <c r="H177" s="388"/>
      <c r="I177" s="388"/>
    </row>
    <row r="178" spans="1:9" ht="15.75">
      <c r="A178" s="388"/>
      <c r="B178" s="388"/>
      <c r="C178" s="388"/>
      <c r="D178" s="388"/>
      <c r="E178" s="388"/>
      <c r="F178" s="388"/>
      <c r="G178" s="388"/>
      <c r="H178" s="388"/>
      <c r="I178" s="388"/>
    </row>
    <row r="179" spans="1:9" ht="15.75">
      <c r="A179" s="388"/>
      <c r="B179" s="388"/>
      <c r="C179" s="388"/>
      <c r="D179" s="388"/>
      <c r="E179" s="388"/>
      <c r="F179" s="388"/>
      <c r="G179" s="388"/>
      <c r="H179" s="388"/>
      <c r="I179" s="388"/>
    </row>
    <row r="180" spans="1:9" ht="15.75">
      <c r="A180" s="388"/>
      <c r="B180" s="388"/>
      <c r="C180" s="388"/>
      <c r="D180" s="388"/>
      <c r="E180" s="388"/>
      <c r="F180" s="388"/>
      <c r="G180" s="388"/>
      <c r="H180" s="388"/>
      <c r="I180" s="388"/>
    </row>
    <row r="181" spans="1:9" ht="15.75">
      <c r="A181" s="388"/>
      <c r="B181" s="388"/>
      <c r="C181" s="388"/>
      <c r="D181" s="388"/>
      <c r="E181" s="388"/>
      <c r="F181" s="388"/>
      <c r="G181" s="388"/>
      <c r="H181" s="388"/>
      <c r="I181" s="388"/>
    </row>
    <row r="182" spans="1:9" ht="15.75">
      <c r="A182" s="388"/>
      <c r="B182" s="388"/>
      <c r="C182" s="388"/>
      <c r="D182" s="388"/>
      <c r="E182" s="388"/>
      <c r="F182" s="388"/>
      <c r="G182" s="388"/>
      <c r="H182" s="388"/>
      <c r="I182" s="388"/>
    </row>
    <row r="183" spans="1:9" ht="15.75">
      <c r="A183" s="388"/>
      <c r="B183" s="388"/>
      <c r="C183" s="388"/>
      <c r="D183" s="388"/>
      <c r="E183" s="388"/>
      <c r="F183" s="388"/>
      <c r="G183" s="388"/>
      <c r="H183" s="388"/>
      <c r="I183" s="388"/>
    </row>
    <row r="184" spans="1:9" ht="15.75">
      <c r="A184" s="388"/>
      <c r="B184" s="388"/>
      <c r="C184" s="388"/>
      <c r="D184" s="388"/>
      <c r="E184" s="388"/>
      <c r="F184" s="388"/>
      <c r="G184" s="388"/>
      <c r="H184" s="388"/>
      <c r="I184" s="388"/>
    </row>
  </sheetData>
  <sheetProtection password="EDA3" sheet="1" objects="1" scenarios="1" formatColumns="0" formatRows="0" selectLockedCells="1"/>
  <customSheetViews>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3"/>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6" t="str">
        <f>'Attach 3(JV)'!A1</f>
        <v>Specification No. :CC/NT/COND/DOM/A06/22/00592</v>
      </c>
      <c r="B1" s="1626"/>
      <c r="C1" s="1626"/>
      <c r="D1" s="1626"/>
      <c r="E1" s="707" t="str">
        <f>"Attachment-19 " &amp; 'Attach 3(JV)'!AT1</f>
        <v xml:space="preserve">Attachment-19 </v>
      </c>
      <c r="F1" s="101"/>
      <c r="G1" s="101"/>
      <c r="H1" s="101"/>
    </row>
    <row r="2" spans="1:9" ht="7.5" customHeight="1"/>
    <row r="3" spans="1:9" ht="91.5" customHeight="1">
      <c r="A3" s="1454" t="str">
        <f>'Attach 3(JV)'!A3</f>
        <v xml:space="preserve">Conductor Package CD01 for supply of ACSR Zebra conductor for transmission line corresponding to Tower Package TW03 associated with Transmission Network Expansion in Gujarat to increase its ATC from ISTS: Part B &amp; Part C. 
</v>
      </c>
      <c r="B3" s="1455"/>
      <c r="C3" s="1455"/>
      <c r="D3" s="1455"/>
      <c r="E3" s="1455"/>
      <c r="F3" s="27"/>
      <c r="G3" s="28"/>
      <c r="H3" s="27"/>
    </row>
    <row r="4" spans="1:9" ht="20.100000000000001" customHeight="1">
      <c r="A4" s="29"/>
      <c r="H4" s="31"/>
      <c r="I4" s="11"/>
    </row>
    <row r="5" spans="1:9" ht="20.100000000000001" customHeight="1">
      <c r="A5" s="1038" t="s">
        <v>2</v>
      </c>
      <c r="B5" s="1038"/>
      <c r="C5" s="1038"/>
      <c r="D5" s="1038"/>
      <c r="E5" s="1038"/>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81" t="str">
        <f>'Attach 3(JV)'!A8</f>
        <v/>
      </c>
      <c r="B8" s="1581"/>
      <c r="C8" s="1581"/>
      <c r="D8" s="1581"/>
      <c r="E8" s="159" t="str">
        <f>'Attach 3(JV)'!E8</f>
        <v>Contract Services</v>
      </c>
      <c r="H8" s="31"/>
      <c r="I8" s="13"/>
    </row>
    <row r="9" spans="1:9" ht="20.100000000000001" customHeight="1">
      <c r="A9" s="14" t="s">
        <v>336</v>
      </c>
      <c r="B9" s="1480" t="str">
        <f>'Attach 3(JV)'!B9</f>
        <v/>
      </c>
      <c r="C9" s="1480"/>
      <c r="D9" s="1480"/>
      <c r="E9" s="159" t="str">
        <f>'Attach 3(JV)'!E9</f>
        <v>Power Grid Corporation of India Ltd.,</v>
      </c>
      <c r="H9" s="31"/>
      <c r="I9" s="13"/>
    </row>
    <row r="10" spans="1:9" ht="20.100000000000001" customHeight="1">
      <c r="A10" s="14" t="s">
        <v>338</v>
      </c>
      <c r="B10" s="1480" t="str">
        <f>'Attach 3(JV)'!B10</f>
        <v/>
      </c>
      <c r="C10" s="1480"/>
      <c r="D10" s="1480"/>
      <c r="E10" s="159" t="str">
        <f>'Attach 3(JV)'!E10</f>
        <v>"Saudamini", Plot No. 2, Sector 29</v>
      </c>
      <c r="H10" s="31"/>
      <c r="I10" s="13"/>
    </row>
    <row r="11" spans="1:9" ht="20.100000000000001" customHeight="1">
      <c r="B11" s="1480" t="str">
        <f>'Attach 3(JV)'!B11</f>
        <v/>
      </c>
      <c r="C11" s="1480"/>
      <c r="D11" s="1480"/>
      <c r="E11" s="159" t="str">
        <f>'Attach 3(JV)'!E11</f>
        <v>Gurgaon (Haryana) - 122001</v>
      </c>
    </row>
    <row r="12" spans="1:9" ht="18" customHeight="1">
      <c r="A12" s="33"/>
      <c r="B12" s="1480" t="str">
        <f>'Attach 3(JV)'!B12</f>
        <v/>
      </c>
      <c r="C12" s="1480"/>
      <c r="D12" s="1480"/>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331</v>
      </c>
    </row>
    <row r="16" spans="1:9" ht="6" customHeight="1">
      <c r="A16" s="33"/>
    </row>
    <row r="17" spans="1:8" ht="78.75" customHeight="1">
      <c r="A17" s="1273" t="s">
        <v>3</v>
      </c>
      <c r="B17" s="1273"/>
      <c r="C17" s="1273"/>
      <c r="D17" s="1273"/>
      <c r="E17" s="1273"/>
    </row>
    <row r="18" spans="1:8" ht="56.25" customHeight="1">
      <c r="A18" s="1594" t="s">
        <v>488</v>
      </c>
      <c r="B18" s="1594"/>
      <c r="C18" s="1594"/>
      <c r="D18" s="1594"/>
      <c r="E18" s="1594"/>
    </row>
    <row r="19" spans="1:8" ht="184.5" customHeight="1">
      <c r="A19" s="1594" t="s">
        <v>487</v>
      </c>
      <c r="B19" s="1594"/>
      <c r="C19" s="1594"/>
      <c r="D19" s="1594"/>
      <c r="E19" s="1594"/>
    </row>
    <row r="20" spans="1:8" ht="8.25" hidden="1" customHeight="1">
      <c r="A20" s="33"/>
    </row>
    <row r="21" spans="1:8" ht="20.100000000000001" hidden="1" customHeight="1">
      <c r="A21" s="33"/>
    </row>
    <row r="22" spans="1:8" ht="20.100000000000001" hidden="1" customHeight="1">
      <c r="A22" s="33"/>
    </row>
    <row r="23" spans="1:8" ht="57.75" hidden="1" customHeight="1">
      <c r="A23" s="1273"/>
      <c r="B23" s="1273"/>
      <c r="C23" s="1273"/>
      <c r="D23" s="1273"/>
      <c r="E23" s="1273"/>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2"/>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3"/>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6"/>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7"/>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9"/>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1"/>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2"/>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4"/>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6"/>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29"/>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31"/>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2"/>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33"/>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4"/>
  <headerFooter alignWithMargins="0">
    <oddFooter>&amp;R&amp;"Book Antiqua,Bold"&amp;8 Page &amp;P of &amp;N</oddFooter>
  </headerFooter>
  <drawing r:id="rId3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3"/>
    <pageSetUpPr fitToPage="1"/>
  </sheetPr>
  <dimension ref="A1:BB118"/>
  <sheetViews>
    <sheetView showGridLines="0" tabSelected="1" view="pageBreakPreview" zoomScaleNormal="100" zoomScaleSheetLayoutView="100" workbookViewId="0">
      <selection activeCell="G21" sqref="G21"/>
    </sheetView>
  </sheetViews>
  <sheetFormatPr defaultColWidth="9.140625"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1" hidden="1" customWidth="1"/>
    <col min="12" max="13" width="9.140625" style="261" customWidth="1"/>
    <col min="14" max="25" width="9.140625" style="261"/>
    <col min="26" max="26" width="10" style="261" bestFit="1" customWidth="1"/>
    <col min="27" max="27" width="9.140625" style="63" customWidth="1"/>
    <col min="28" max="28" width="9.140625" style="66" customWidth="1"/>
    <col min="29" max="29" width="22.42578125" style="67" customWidth="1"/>
    <col min="30" max="33" width="9.140625" style="262" customWidth="1"/>
    <col min="34" max="34" width="9.140625" style="233" customWidth="1"/>
    <col min="35" max="35" width="10" style="233" customWidth="1"/>
    <col min="36" max="36" width="14.85546875" style="233" customWidth="1"/>
    <col min="37" max="37" width="9.140625" style="233" customWidth="1"/>
    <col min="38" max="44" width="9.140625" style="233"/>
    <col min="45" max="16384" width="9.140625" style="26"/>
  </cols>
  <sheetData>
    <row r="1" spans="1:54" ht="21.75" customHeight="1">
      <c r="A1" s="1270" t="s">
        <v>1057</v>
      </c>
      <c r="B1" s="1270"/>
      <c r="C1" s="1270"/>
      <c r="D1" s="1270"/>
      <c r="E1" s="1270"/>
      <c r="F1" s="378" t="s">
        <v>388</v>
      </c>
      <c r="G1" s="86"/>
      <c r="H1" s="86"/>
      <c r="AG1" s="263">
        <v>1</v>
      </c>
      <c r="AH1" s="233" t="s">
        <v>301</v>
      </c>
      <c r="AI1" s="264">
        <v>1</v>
      </c>
      <c r="AJ1" s="264" t="s">
        <v>105</v>
      </c>
      <c r="AK1" s="265"/>
      <c r="AL1" s="265"/>
      <c r="AM1" s="264">
        <v>1</v>
      </c>
      <c r="AN1" s="265" t="s">
        <v>106</v>
      </c>
      <c r="AS1" s="171"/>
      <c r="AT1" s="171"/>
      <c r="AU1" s="171"/>
      <c r="AV1" s="171"/>
      <c r="AW1" s="171"/>
      <c r="AX1" s="171"/>
      <c r="AY1" s="171"/>
      <c r="AZ1" s="171"/>
      <c r="BA1" s="171"/>
      <c r="BB1" s="171"/>
    </row>
    <row r="2" spans="1:54">
      <c r="AG2" s="263">
        <v>2</v>
      </c>
      <c r="AH2" s="233" t="s">
        <v>302</v>
      </c>
      <c r="AI2" s="264">
        <v>2</v>
      </c>
      <c r="AJ2" s="264" t="s">
        <v>281</v>
      </c>
      <c r="AK2" s="265"/>
      <c r="AL2" s="265"/>
      <c r="AM2" s="264">
        <v>2</v>
      </c>
      <c r="AN2" s="265" t="s">
        <v>282</v>
      </c>
      <c r="AS2" s="171"/>
      <c r="AT2" s="171"/>
      <c r="AU2" s="171"/>
      <c r="AV2" s="171"/>
      <c r="AW2" s="171"/>
      <c r="AX2" s="171"/>
      <c r="AY2" s="171"/>
      <c r="AZ2" s="171"/>
      <c r="BA2" s="171"/>
      <c r="BB2" s="171"/>
    </row>
    <row r="3" spans="1:54" ht="20.100000000000001" customHeight="1">
      <c r="A3" s="1038" t="s">
        <v>51</v>
      </c>
      <c r="B3" s="1038"/>
      <c r="C3" s="1038"/>
      <c r="D3" s="1038"/>
      <c r="E3" s="1038"/>
      <c r="F3" s="1038"/>
      <c r="G3" s="77"/>
      <c r="H3" s="77"/>
      <c r="I3" s="53"/>
      <c r="AB3" s="266"/>
      <c r="AC3" s="267"/>
      <c r="AG3" s="263">
        <v>3</v>
      </c>
      <c r="AH3" s="233" t="s">
        <v>303</v>
      </c>
      <c r="AI3" s="264">
        <v>3</v>
      </c>
      <c r="AJ3" s="264" t="s">
        <v>283</v>
      </c>
      <c r="AK3" s="265"/>
      <c r="AL3" s="265"/>
      <c r="AM3" s="264">
        <v>3</v>
      </c>
      <c r="AN3" s="265" t="s">
        <v>284</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304</v>
      </c>
      <c r="AI4" s="264">
        <v>4</v>
      </c>
      <c r="AJ4" s="264" t="s">
        <v>285</v>
      </c>
      <c r="AK4" s="265"/>
      <c r="AL4" s="265"/>
      <c r="AM4" s="264">
        <v>4</v>
      </c>
      <c r="AN4" s="265" t="s">
        <v>286</v>
      </c>
      <c r="AS4" s="171"/>
      <c r="AT4" s="171"/>
      <c r="AU4" s="171"/>
      <c r="AV4" s="171"/>
      <c r="AW4" s="171"/>
      <c r="AX4" s="171"/>
      <c r="AY4" s="171"/>
      <c r="AZ4" s="171"/>
      <c r="BA4" s="171"/>
      <c r="BB4" s="171"/>
    </row>
    <row r="5" spans="1:54" ht="20.100000000000001" customHeight="1">
      <c r="A5" s="39" t="s">
        <v>300</v>
      </c>
      <c r="B5" s="39"/>
      <c r="C5" s="1648"/>
      <c r="D5" s="1648"/>
      <c r="E5" s="1648"/>
      <c r="F5" s="1648"/>
      <c r="G5" s="87"/>
      <c r="H5" s="87"/>
      <c r="AB5" s="266"/>
      <c r="AC5" s="267"/>
      <c r="AG5" s="263">
        <v>5</v>
      </c>
      <c r="AH5" s="233" t="s">
        <v>305</v>
      </c>
      <c r="AI5" s="264">
        <v>5</v>
      </c>
      <c r="AJ5" s="264" t="s">
        <v>285</v>
      </c>
      <c r="AK5" s="265"/>
      <c r="AL5" s="265"/>
      <c r="AM5" s="264">
        <v>5</v>
      </c>
      <c r="AN5" s="265" t="s">
        <v>287</v>
      </c>
      <c r="AS5" s="171"/>
      <c r="AT5" s="171"/>
      <c r="AU5" s="171"/>
      <c r="AV5" s="171"/>
      <c r="AW5" s="171"/>
      <c r="AX5" s="171"/>
      <c r="AY5" s="171"/>
      <c r="AZ5" s="171"/>
      <c r="BA5" s="171"/>
      <c r="BB5" s="171"/>
    </row>
    <row r="6" spans="1:54" ht="20.100000000000001" customHeight="1">
      <c r="A6" s="39" t="s">
        <v>6</v>
      </c>
      <c r="B6" s="1649">
        <f>'Attach 3(JV)'!B24</f>
        <v>0</v>
      </c>
      <c r="C6" s="1649"/>
      <c r="AB6" s="266"/>
      <c r="AC6" s="267"/>
      <c r="AG6" s="263">
        <v>6</v>
      </c>
      <c r="AH6" s="233" t="s">
        <v>306</v>
      </c>
      <c r="AI6" s="264">
        <v>6</v>
      </c>
      <c r="AJ6" s="264" t="s">
        <v>285</v>
      </c>
      <c r="AK6" s="268">
        <f>DAY(B6)</f>
        <v>0</v>
      </c>
      <c r="AL6" s="265"/>
      <c r="AM6" s="264">
        <v>6</v>
      </c>
      <c r="AN6" s="265" t="s">
        <v>288</v>
      </c>
      <c r="AS6" s="171"/>
      <c r="AT6" s="171"/>
      <c r="AU6" s="171"/>
      <c r="AV6" s="171"/>
      <c r="AW6" s="171"/>
      <c r="AX6" s="171"/>
      <c r="AY6" s="171"/>
      <c r="AZ6" s="171"/>
      <c r="BA6" s="171"/>
      <c r="BB6" s="171"/>
    </row>
    <row r="7" spans="1:54" ht="20.100000000000001" customHeight="1">
      <c r="A7" s="39"/>
      <c r="B7" s="82"/>
      <c r="C7" s="82"/>
      <c r="AB7" s="266"/>
      <c r="AC7" s="267"/>
      <c r="AG7" s="263">
        <v>7</v>
      </c>
      <c r="AH7" s="233" t="s">
        <v>307</v>
      </c>
      <c r="AI7" s="264">
        <v>7</v>
      </c>
      <c r="AJ7" s="264" t="s">
        <v>285</v>
      </c>
      <c r="AK7" s="268">
        <f>MONTH(B6)</f>
        <v>1</v>
      </c>
      <c r="AL7" s="265"/>
      <c r="AM7" s="264">
        <v>7</v>
      </c>
      <c r="AN7" s="265" t="s">
        <v>289</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308</v>
      </c>
      <c r="AI8" s="264">
        <v>8</v>
      </c>
      <c r="AJ8" s="264" t="s">
        <v>285</v>
      </c>
      <c r="AK8" s="268" t="str">
        <f>LOOKUP(AK7,AM1:AM12,AN1:AN12)</f>
        <v>January</v>
      </c>
      <c r="AL8" s="265"/>
      <c r="AM8" s="264">
        <v>8</v>
      </c>
      <c r="AN8" s="265" t="s">
        <v>290</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309</v>
      </c>
      <c r="AI9" s="264">
        <v>9</v>
      </c>
      <c r="AJ9" s="264" t="s">
        <v>285</v>
      </c>
      <c r="AK9" s="268">
        <f>YEAR(B6)</f>
        <v>1900</v>
      </c>
      <c r="AL9" s="265"/>
      <c r="AM9" s="264">
        <v>9</v>
      </c>
      <c r="AN9" s="265" t="s">
        <v>291</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310</v>
      </c>
      <c r="AI10" s="264">
        <v>10</v>
      </c>
      <c r="AJ10" s="264" t="s">
        <v>285</v>
      </c>
      <c r="AK10" s="265"/>
      <c r="AL10" s="265"/>
      <c r="AM10" s="264">
        <v>10</v>
      </c>
      <c r="AN10" s="265" t="s">
        <v>292</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311</v>
      </c>
      <c r="AI11" s="264">
        <v>11</v>
      </c>
      <c r="AJ11" s="264" t="s">
        <v>285</v>
      </c>
      <c r="AK11" s="265"/>
      <c r="AL11" s="265"/>
      <c r="AM11" s="264">
        <v>11</v>
      </c>
      <c r="AN11" s="265" t="s">
        <v>293</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312</v>
      </c>
      <c r="AI12" s="264">
        <v>12</v>
      </c>
      <c r="AJ12" s="264" t="s">
        <v>285</v>
      </c>
      <c r="AK12" s="265"/>
      <c r="AL12" s="265"/>
      <c r="AM12" s="264">
        <v>12</v>
      </c>
      <c r="AN12" s="265" t="s">
        <v>294</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313</v>
      </c>
      <c r="AI13" s="264">
        <v>13</v>
      </c>
      <c r="AJ13" s="264" t="s">
        <v>285</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314</v>
      </c>
      <c r="AI14" s="264">
        <v>14</v>
      </c>
      <c r="AJ14" s="264" t="s">
        <v>285</v>
      </c>
      <c r="AK14" s="265"/>
      <c r="AL14" s="265"/>
      <c r="AM14" s="265"/>
      <c r="AN14" s="265"/>
      <c r="AS14" s="171"/>
      <c r="AT14" s="171"/>
      <c r="AU14" s="171"/>
      <c r="AV14" s="171"/>
      <c r="AW14" s="171"/>
      <c r="AX14" s="171"/>
      <c r="AY14" s="171"/>
      <c r="AZ14" s="171"/>
      <c r="BA14" s="171"/>
      <c r="BB14" s="171"/>
    </row>
    <row r="15" spans="1:54" ht="66" customHeight="1">
      <c r="A15" s="545" t="s">
        <v>323</v>
      </c>
      <c r="B15" s="1628" t="str">
        <f>Basic!B1</f>
        <v xml:space="preserve">Conductor Package CD01 for supply of ACSR Zebra conductor for transmission line corresponding to Tower Package TW03 associated with Transmission Network Expansion in Gujarat to increase its ATC from ISTS: Part B &amp; Part C. 
</v>
      </c>
      <c r="C15" s="1628"/>
      <c r="D15" s="1628"/>
      <c r="E15" s="1628"/>
      <c r="F15" s="1628"/>
      <c r="G15" s="79"/>
      <c r="H15" s="79"/>
      <c r="AB15" s="266"/>
      <c r="AC15" s="267"/>
      <c r="AG15" s="263">
        <v>15</v>
      </c>
      <c r="AH15" s="233" t="s">
        <v>315</v>
      </c>
      <c r="AI15" s="264">
        <v>15</v>
      </c>
      <c r="AJ15" s="264" t="s">
        <v>285</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42" t="s">
        <v>160</v>
      </c>
      <c r="H16" s="1642"/>
      <c r="AB16" s="266"/>
      <c r="AC16" s="267"/>
      <c r="AG16" s="263">
        <v>16</v>
      </c>
      <c r="AH16" s="233" t="s">
        <v>316</v>
      </c>
      <c r="AI16" s="264">
        <v>16</v>
      </c>
      <c r="AJ16" s="264" t="s">
        <v>285</v>
      </c>
      <c r="AK16" s="265"/>
      <c r="AL16" s="265"/>
      <c r="AM16" s="265"/>
      <c r="AN16" s="265"/>
      <c r="AS16" s="171"/>
      <c r="AT16" s="171"/>
      <c r="AU16" s="171"/>
      <c r="AV16" s="171"/>
      <c r="AW16" s="171"/>
      <c r="AX16" s="171"/>
      <c r="AY16" s="171"/>
      <c r="AZ16" s="171"/>
      <c r="BA16" s="171"/>
      <c r="BB16" s="171"/>
    </row>
    <row r="17" spans="1:54" s="25" customFormat="1" ht="159" customHeight="1">
      <c r="A17" s="89">
        <v>1</v>
      </c>
      <c r="B17" s="1631"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1"/>
      <c r="D17" s="1631"/>
      <c r="E17" s="1631"/>
      <c r="F17" s="1631"/>
      <c r="G17" s="375" t="s">
        <v>999</v>
      </c>
      <c r="H17" s="376" t="s">
        <v>29</v>
      </c>
      <c r="I17" s="229"/>
      <c r="J17" s="63"/>
      <c r="K17" s="261"/>
      <c r="L17" s="261"/>
      <c r="M17" s="261"/>
      <c r="N17" s="261"/>
      <c r="O17" s="261"/>
      <c r="P17" s="261"/>
      <c r="Q17" s="261"/>
      <c r="R17" s="261"/>
      <c r="S17" s="261"/>
      <c r="T17" s="261"/>
      <c r="U17" s="261"/>
      <c r="V17" s="261"/>
      <c r="W17" s="261"/>
      <c r="X17" s="261"/>
      <c r="Y17" s="261"/>
      <c r="Z17" s="68"/>
      <c r="AA17" s="68"/>
      <c r="AB17" s="269" t="s">
        <v>987</v>
      </c>
      <c r="AC17" s="66"/>
      <c r="AD17" s="270"/>
      <c r="AE17" s="270"/>
      <c r="AF17" s="270"/>
      <c r="AG17" s="263">
        <v>17</v>
      </c>
      <c r="AH17" s="63" t="s">
        <v>317</v>
      </c>
      <c r="AI17" s="264">
        <v>17</v>
      </c>
      <c r="AJ17" s="264" t="s">
        <v>285</v>
      </c>
      <c r="AK17" s="265"/>
      <c r="AL17" s="265"/>
      <c r="AM17" s="265"/>
      <c r="AN17" s="265"/>
      <c r="AO17" s="63"/>
      <c r="AP17" s="63"/>
      <c r="AQ17" s="63"/>
      <c r="AR17" s="63"/>
      <c r="AS17" s="168"/>
      <c r="AT17" s="168"/>
      <c r="AU17" s="168"/>
      <c r="AV17" s="168"/>
      <c r="AW17" s="168"/>
      <c r="AX17" s="168"/>
      <c r="AY17" s="168"/>
      <c r="AZ17" s="168"/>
      <c r="BA17" s="168"/>
      <c r="BB17" s="168"/>
    </row>
    <row r="18" spans="1:54" s="25" customFormat="1" ht="35.25" customHeight="1">
      <c r="A18" s="89">
        <v>1.1000000000000001</v>
      </c>
      <c r="B18" s="1627" t="s">
        <v>635</v>
      </c>
      <c r="C18" s="1627"/>
      <c r="D18" s="1627"/>
      <c r="E18" s="1627"/>
      <c r="F18" s="1627"/>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324</v>
      </c>
      <c r="AG19" s="263">
        <v>18</v>
      </c>
      <c r="AH19" s="233" t="s">
        <v>318</v>
      </c>
      <c r="AI19" s="264">
        <v>18</v>
      </c>
      <c r="AJ19" s="264" t="s">
        <v>285</v>
      </c>
      <c r="AK19" s="265"/>
      <c r="AL19" s="265"/>
      <c r="AM19" s="265"/>
      <c r="AN19" s="265"/>
      <c r="AS19" s="171"/>
      <c r="AT19" s="171"/>
      <c r="AU19" s="171"/>
      <c r="AV19" s="171"/>
      <c r="AW19" s="171"/>
      <c r="AX19" s="171"/>
      <c r="AY19" s="171"/>
      <c r="AZ19" s="171"/>
      <c r="BA19" s="171"/>
      <c r="BB19" s="171"/>
    </row>
    <row r="20" spans="1:54" s="25" customFormat="1" ht="30" customHeight="1">
      <c r="A20" s="30"/>
      <c r="B20" s="1273" t="s">
        <v>55</v>
      </c>
      <c r="C20" s="1273"/>
      <c r="D20" s="1273"/>
      <c r="E20" s="1273"/>
      <c r="F20" s="1273"/>
      <c r="G20" s="1644"/>
      <c r="H20" s="1644"/>
      <c r="I20" s="1644"/>
      <c r="J20" s="1644"/>
      <c r="K20" s="261"/>
      <c r="L20" s="261"/>
      <c r="M20" s="261"/>
      <c r="N20" s="261"/>
      <c r="O20" s="261"/>
      <c r="P20" s="261"/>
      <c r="Q20" s="261"/>
      <c r="R20" s="261"/>
      <c r="S20" s="261"/>
      <c r="T20" s="261"/>
      <c r="U20" s="261"/>
      <c r="V20" s="261"/>
      <c r="W20" s="261"/>
      <c r="X20" s="261"/>
      <c r="Y20" s="261"/>
      <c r="Z20" s="261"/>
      <c r="AA20" s="63"/>
      <c r="AB20" s="266"/>
      <c r="AC20" s="267" t="s">
        <v>325</v>
      </c>
      <c r="AD20" s="263"/>
      <c r="AE20" s="263"/>
      <c r="AF20" s="263"/>
      <c r="AG20" s="263">
        <v>19</v>
      </c>
      <c r="AH20" s="63" t="s">
        <v>319</v>
      </c>
      <c r="AI20" s="264">
        <v>19</v>
      </c>
      <c r="AJ20" s="264" t="s">
        <v>285</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6" t="str">
        <f>"(a) Attachment 1 :"</f>
        <v>(a) Attachment 1 :</v>
      </c>
      <c r="C21" s="1456"/>
      <c r="D21" s="1645" t="s">
        <v>329</v>
      </c>
      <c r="E21" s="1645"/>
      <c r="F21" s="1645"/>
      <c r="G21" s="974"/>
      <c r="H21" s="975"/>
      <c r="I21" s="976"/>
      <c r="J21" s="976"/>
      <c r="K21" s="272"/>
      <c r="L21" s="272"/>
      <c r="M21" s="317"/>
      <c r="N21" s="272"/>
      <c r="O21" s="272"/>
      <c r="P21" s="272"/>
      <c r="Q21" s="272"/>
      <c r="R21" s="272"/>
      <c r="S21" s="272"/>
      <c r="T21" s="272"/>
      <c r="U21" s="272"/>
      <c r="V21" s="272"/>
      <c r="W21" s="272"/>
      <c r="X21" s="272"/>
      <c r="Y21" s="272"/>
      <c r="Z21" s="261"/>
      <c r="AA21" s="63"/>
      <c r="AB21" s="266"/>
      <c r="AC21" s="267" t="s">
        <v>326</v>
      </c>
      <c r="AD21" s="273" t="str">
        <f>IF(ISERROR(LOOKUP(J21,AG1:AG21,AH1:AH21)), "Zero", LOOKUP(J21,AG1:AG21,AH1:AH21))</f>
        <v>Zero</v>
      </c>
      <c r="AE21" s="273"/>
      <c r="AF21" s="273"/>
      <c r="AG21" s="263">
        <v>20</v>
      </c>
      <c r="AH21" s="63" t="s">
        <v>320</v>
      </c>
      <c r="AI21" s="264">
        <v>20</v>
      </c>
      <c r="AJ21" s="264" t="s">
        <v>285</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1"/>
      <c r="C22" s="921"/>
      <c r="D22" s="973"/>
      <c r="E22" s="973"/>
      <c r="F22" s="973"/>
      <c r="G22" s="754"/>
      <c r="H22" s="754"/>
      <c r="I22" s="754"/>
      <c r="J22" s="754"/>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50"/>
      <c r="E23" s="1650"/>
      <c r="F23" s="1650"/>
      <c r="G23" s="1643"/>
      <c r="H23" s="1643"/>
      <c r="I23" s="1643"/>
      <c r="J23" s="1643"/>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6" t="str">
        <f>"(b) Attachment 2:"</f>
        <v>(b) Attachment 2:</v>
      </c>
      <c r="C24" s="1456"/>
      <c r="D24" s="1637" t="s">
        <v>56</v>
      </c>
      <c r="E24" s="1637"/>
      <c r="F24" s="1637"/>
      <c r="K24" s="261"/>
      <c r="L24" s="261"/>
      <c r="M24" s="261"/>
      <c r="N24" s="261"/>
      <c r="O24" s="261"/>
      <c r="P24" s="261"/>
      <c r="Q24" s="261"/>
      <c r="R24" s="261"/>
      <c r="S24" s="261"/>
      <c r="T24" s="261"/>
      <c r="U24" s="261"/>
      <c r="V24" s="261"/>
      <c r="W24" s="261"/>
      <c r="X24" s="261"/>
      <c r="Y24" s="261"/>
      <c r="Z24" s="261"/>
      <c r="AA24" s="63"/>
      <c r="AB24" s="266"/>
      <c r="AC24" s="267" t="s">
        <v>327</v>
      </c>
      <c r="AD24" s="273" t="str">
        <f>IF(J21 &gt; 9, "("&amp;J21&amp;")", "(0"&amp;J21&amp;")")</f>
        <v>(0)</v>
      </c>
      <c r="AE24" s="273"/>
      <c r="AF24" s="273"/>
      <c r="AG24" s="263"/>
      <c r="AH24" s="63"/>
      <c r="AI24" s="264">
        <v>21</v>
      </c>
      <c r="AJ24" s="264" t="s">
        <v>105</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50" t="s">
        <v>779</v>
      </c>
      <c r="E25" s="1650"/>
      <c r="F25" s="1650"/>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51" t="s">
        <v>780</v>
      </c>
      <c r="E26" s="1651"/>
      <c r="F26" s="1651"/>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6" t="str">
        <f>"(c) Attachment 3 :"</f>
        <v>(c) Attachment 3 :</v>
      </c>
      <c r="C27" s="1456"/>
      <c r="D27" s="1637" t="s">
        <v>781</v>
      </c>
      <c r="E27" s="1637"/>
      <c r="F27" s="1637"/>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285</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46" t="s">
        <v>158</v>
      </c>
      <c r="E28" s="1646"/>
      <c r="F28" s="1646"/>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328</v>
      </c>
      <c r="AD28" s="263"/>
      <c r="AE28" s="263"/>
      <c r="AF28" s="263"/>
      <c r="AG28" s="263"/>
      <c r="AH28" s="63"/>
      <c r="AI28" s="264">
        <v>23</v>
      </c>
      <c r="AJ28" s="264" t="s">
        <v>285</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46" t="s">
        <v>159</v>
      </c>
      <c r="E29" s="1646"/>
      <c r="F29" s="1646"/>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329</v>
      </c>
      <c r="AD29" s="263"/>
      <c r="AE29" s="263"/>
      <c r="AF29" s="263"/>
      <c r="AG29" s="263"/>
      <c r="AH29" s="63"/>
      <c r="AI29" s="264">
        <v>24</v>
      </c>
      <c r="AJ29" s="264" t="s">
        <v>285</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6" t="str">
        <f>"(d) Attachment 4 :"</f>
        <v>(d) Attachment 4 :</v>
      </c>
      <c r="C30" s="1456"/>
      <c r="D30" s="1637" t="s">
        <v>988</v>
      </c>
      <c r="E30" s="1637"/>
      <c r="F30" s="1637"/>
      <c r="G30" s="197"/>
      <c r="H30" s="91"/>
      <c r="AB30" s="266"/>
      <c r="AC30" s="267"/>
      <c r="AI30" s="264">
        <v>25</v>
      </c>
      <c r="AJ30" s="264" t="s">
        <v>285</v>
      </c>
      <c r="AK30" s="265"/>
      <c r="AL30" s="265"/>
      <c r="AM30" s="265"/>
      <c r="AN30" s="265"/>
      <c r="AS30" s="171"/>
      <c r="AT30" s="171"/>
      <c r="AU30" s="171"/>
      <c r="AV30" s="171"/>
      <c r="AW30" s="171"/>
      <c r="AX30" s="171"/>
      <c r="AY30" s="171"/>
      <c r="AZ30" s="171"/>
      <c r="BA30" s="171"/>
      <c r="BB30" s="171"/>
    </row>
    <row r="31" spans="1:54" ht="69" customHeight="1">
      <c r="B31" s="1456" t="str">
        <f>"(e) Attachment 5 :"</f>
        <v>(e) Attachment 5 :</v>
      </c>
      <c r="C31" s="1456"/>
      <c r="D31" s="1637" t="s">
        <v>57</v>
      </c>
      <c r="E31" s="1637"/>
      <c r="F31" s="1637"/>
      <c r="G31" s="91"/>
      <c r="H31" s="91"/>
      <c r="AB31" s="266"/>
      <c r="AC31" s="267"/>
      <c r="AI31" s="264">
        <v>26</v>
      </c>
      <c r="AJ31" s="264" t="s">
        <v>285</v>
      </c>
      <c r="AK31" s="265"/>
      <c r="AL31" s="265"/>
      <c r="AM31" s="265"/>
      <c r="AN31" s="265"/>
      <c r="AS31" s="171"/>
      <c r="AT31" s="171"/>
      <c r="AU31" s="171"/>
      <c r="AV31" s="171"/>
      <c r="AW31" s="171"/>
      <c r="AX31" s="171"/>
      <c r="AY31" s="171"/>
      <c r="AZ31" s="171"/>
      <c r="BA31" s="171"/>
      <c r="BB31" s="171"/>
    </row>
    <row r="32" spans="1:54" ht="45" customHeight="1">
      <c r="B32" s="1456" t="str">
        <f>"(f) Attachment 5A :"</f>
        <v>(f) Attachment 5A :</v>
      </c>
      <c r="C32" s="1456"/>
      <c r="D32" s="1637" t="s">
        <v>767</v>
      </c>
      <c r="E32" s="1637"/>
      <c r="F32" s="1637"/>
      <c r="G32" s="91"/>
      <c r="H32" s="91"/>
      <c r="AB32" s="266"/>
      <c r="AC32" s="267"/>
      <c r="AI32" s="264">
        <v>26</v>
      </c>
      <c r="AJ32" s="264" t="s">
        <v>285</v>
      </c>
      <c r="AK32" s="265"/>
      <c r="AL32" s="265"/>
      <c r="AM32" s="265"/>
      <c r="AN32" s="265"/>
      <c r="AS32" s="171"/>
      <c r="AT32" s="171"/>
      <c r="AU32" s="171"/>
      <c r="AV32" s="171"/>
      <c r="AW32" s="171"/>
      <c r="AX32" s="171"/>
      <c r="AY32" s="171"/>
      <c r="AZ32" s="171"/>
      <c r="BA32" s="171"/>
      <c r="BB32" s="171"/>
    </row>
    <row r="33" spans="1:54" s="25" customFormat="1" ht="97.5" customHeight="1">
      <c r="A33" s="30"/>
      <c r="B33" s="1456" t="str">
        <f>"(g) Attachment 6 :"</f>
        <v>(g) Attachment 6 :</v>
      </c>
      <c r="C33" s="1456"/>
      <c r="D33" s="1637" t="s">
        <v>58</v>
      </c>
      <c r="E33" s="1637"/>
      <c r="F33" s="1637"/>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285</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6" t="str">
        <f>"(h) Attachment 7 :"</f>
        <v>(h) Attachment 7 :</v>
      </c>
      <c r="C34" s="1456"/>
      <c r="D34" s="1637" t="s">
        <v>1021</v>
      </c>
      <c r="E34" s="1637"/>
      <c r="F34" s="1637"/>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285</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6" t="str">
        <f>"(i) Attachment 8 :"</f>
        <v>(i) Attachment 8 :</v>
      </c>
      <c r="C35" s="1456"/>
      <c r="D35" s="1637" t="s">
        <v>298</v>
      </c>
      <c r="E35" s="1637"/>
      <c r="F35" s="1637"/>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285</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6" t="str">
        <f>"(j) Attachment 9 :"</f>
        <v>(j) Attachment 9 :</v>
      </c>
      <c r="C36" s="1456"/>
      <c r="D36" s="1637" t="s">
        <v>59</v>
      </c>
      <c r="E36" s="1637"/>
      <c r="F36" s="1637"/>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285</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6" t="str">
        <f>"(k) Attachment 10 :"</f>
        <v>(k) Attachment 10 :</v>
      </c>
      <c r="C37" s="1456"/>
      <c r="D37" s="1637" t="s">
        <v>60</v>
      </c>
      <c r="E37" s="1637"/>
      <c r="F37" s="1637"/>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105</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6" t="str">
        <f>"(l) Attachment 11 :"</f>
        <v>(l) Attachment 11 :</v>
      </c>
      <c r="C38" s="1456"/>
      <c r="D38" s="1637" t="s">
        <v>989</v>
      </c>
      <c r="E38" s="1637"/>
      <c r="F38" s="1637"/>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6" t="str">
        <f>"(m) Attachment 12 :"</f>
        <v>(m) Attachment 12 :</v>
      </c>
      <c r="C39" s="1456"/>
      <c r="D39" s="1637" t="s">
        <v>277</v>
      </c>
      <c r="E39" s="1637"/>
      <c r="F39" s="1637"/>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6" t="str">
        <f>"(n) Attachment 13 :"</f>
        <v>(n) Attachment 13 :</v>
      </c>
      <c r="C40" s="1456"/>
      <c r="D40" s="1637" t="s">
        <v>278</v>
      </c>
      <c r="E40" s="1637"/>
      <c r="F40" s="1637"/>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6" t="str">
        <f>"(o) Attachment 14 :"</f>
        <v>(o) Attachment 14 :</v>
      </c>
      <c r="C41" s="1456"/>
      <c r="D41" s="1637" t="s">
        <v>61</v>
      </c>
      <c r="E41" s="1637"/>
      <c r="F41" s="1637"/>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56" t="str">
        <f>"(p) Attachment 15 :"</f>
        <v>(p) Attachment 15 :</v>
      </c>
      <c r="C42" s="1456"/>
      <c r="D42" s="1637" t="s">
        <v>490</v>
      </c>
      <c r="E42" s="1637"/>
      <c r="F42" s="1637"/>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6" t="str">
        <f>"(q) Attachment 16 :"</f>
        <v>(q) Attachment 16 :</v>
      </c>
      <c r="C43" s="1456"/>
      <c r="D43" s="1637" t="s">
        <v>279</v>
      </c>
      <c r="E43" s="1637"/>
      <c r="F43" s="1637"/>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6" t="str">
        <f>"(r) Attachment 17 :"</f>
        <v>(r) Attachment 17 :</v>
      </c>
      <c r="C44" s="1456"/>
      <c r="D44" s="1637" t="s">
        <v>489</v>
      </c>
      <c r="E44" s="1637"/>
      <c r="F44" s="1637"/>
      <c r="G44" s="91"/>
      <c r="H44" s="91"/>
      <c r="AB44" s="266"/>
      <c r="AC44" s="267"/>
      <c r="AS44" s="171"/>
      <c r="AT44" s="171"/>
      <c r="AU44" s="171"/>
      <c r="AV44" s="171"/>
      <c r="AW44" s="171"/>
      <c r="AX44" s="171"/>
      <c r="AY44" s="171"/>
      <c r="AZ44" s="171"/>
      <c r="BA44" s="171"/>
      <c r="BB44" s="171"/>
    </row>
    <row r="45" spans="1:54" ht="22.5" customHeight="1">
      <c r="B45" s="1456" t="str">
        <f>"(s) Attachment 18 :"</f>
        <v>(s) Attachment 18 :</v>
      </c>
      <c r="C45" s="1456"/>
      <c r="D45" s="336" t="s">
        <v>280</v>
      </c>
      <c r="E45" s="336"/>
      <c r="F45" s="336"/>
      <c r="G45" s="91"/>
      <c r="H45" s="91"/>
      <c r="AB45" s="266"/>
      <c r="AC45" s="267"/>
      <c r="AS45" s="171"/>
      <c r="AT45" s="171"/>
      <c r="AU45" s="171"/>
      <c r="AV45" s="171"/>
      <c r="AW45" s="171"/>
      <c r="AX45" s="171"/>
      <c r="AY45" s="171"/>
      <c r="AZ45" s="171"/>
      <c r="BA45" s="171"/>
      <c r="BB45" s="171"/>
    </row>
    <row r="46" spans="1:54" ht="39.75" customHeight="1">
      <c r="B46" s="1636" t="str">
        <f>"(t) Attachment 19 :"</f>
        <v>(t) Attachment 19 :</v>
      </c>
      <c r="C46" s="1636"/>
      <c r="D46" s="1637" t="s">
        <v>520</v>
      </c>
      <c r="E46" s="1637"/>
      <c r="F46" s="1637"/>
      <c r="G46" s="91"/>
      <c r="H46" s="91"/>
      <c r="AB46" s="266"/>
      <c r="AC46" s="267"/>
      <c r="AS46" s="171"/>
      <c r="AT46" s="171"/>
      <c r="AU46" s="171"/>
      <c r="AV46" s="171"/>
      <c r="AW46" s="171"/>
      <c r="AX46" s="171"/>
      <c r="AY46" s="171"/>
      <c r="AZ46" s="171"/>
      <c r="BA46" s="171"/>
      <c r="BB46" s="171"/>
    </row>
    <row r="47" spans="1:54" ht="44.25" customHeight="1">
      <c r="B47" s="1636" t="str">
        <f>"(u) Attachment 20 :"</f>
        <v>(u) Attachment 20 :</v>
      </c>
      <c r="C47" s="1636"/>
      <c r="D47" s="1456" t="s">
        <v>1010</v>
      </c>
      <c r="E47" s="1456"/>
      <c r="F47" s="1456"/>
      <c r="G47" s="91"/>
      <c r="H47" s="91"/>
      <c r="AB47" s="266"/>
      <c r="AC47" s="267"/>
      <c r="AS47" s="171"/>
      <c r="AT47" s="171"/>
      <c r="AU47" s="171"/>
      <c r="AV47" s="171"/>
      <c r="AW47" s="171"/>
      <c r="AX47" s="171"/>
      <c r="AY47" s="171"/>
      <c r="AZ47" s="171"/>
      <c r="BA47" s="171"/>
      <c r="BB47" s="171"/>
    </row>
    <row r="48" spans="1:54" ht="92.25" customHeight="1">
      <c r="B48" s="1636" t="str">
        <f>"(v) Attachment 21 :"</f>
        <v>(v) Attachment 21 :</v>
      </c>
      <c r="C48" s="1636"/>
      <c r="D48" s="1456" t="s">
        <v>1018</v>
      </c>
      <c r="E48" s="1456"/>
      <c r="F48" s="1456"/>
      <c r="G48" s="91"/>
      <c r="H48" s="91"/>
      <c r="AB48" s="266"/>
      <c r="AC48" s="267"/>
      <c r="AS48" s="171"/>
      <c r="AT48" s="171"/>
      <c r="AU48" s="171"/>
      <c r="AV48" s="171"/>
      <c r="AW48" s="171"/>
      <c r="AX48" s="171"/>
      <c r="AY48" s="171"/>
      <c r="AZ48" s="171"/>
      <c r="BA48" s="171"/>
      <c r="BB48" s="171"/>
    </row>
    <row r="49" spans="1:54" ht="45.75" customHeight="1">
      <c r="B49" s="1636" t="str">
        <f>"(w) Attachment 22 :"</f>
        <v>(w) Attachment 22 :</v>
      </c>
      <c r="C49" s="1636"/>
      <c r="D49" s="1456" t="s">
        <v>1019</v>
      </c>
      <c r="E49" s="1456"/>
      <c r="F49" s="1456"/>
      <c r="G49" s="91"/>
      <c r="H49" s="91"/>
      <c r="AB49" s="266"/>
      <c r="AC49" s="267"/>
      <c r="AS49" s="171"/>
      <c r="AT49" s="171"/>
      <c r="AU49" s="171"/>
      <c r="AV49" s="171"/>
      <c r="AW49" s="171"/>
      <c r="AX49" s="171"/>
      <c r="AY49" s="171"/>
      <c r="AZ49" s="171"/>
      <c r="BA49" s="171"/>
      <c r="BB49" s="171"/>
    </row>
    <row r="50" spans="1:54" ht="42.75" customHeight="1">
      <c r="B50" s="1636" t="str">
        <f>"(x) Attachment 23 :"</f>
        <v>(x) Attachment 23 :</v>
      </c>
      <c r="C50" s="1636"/>
      <c r="D50" s="1456" t="s">
        <v>1012</v>
      </c>
      <c r="E50" s="1456"/>
      <c r="F50" s="1456"/>
      <c r="G50" s="91"/>
      <c r="H50" s="91"/>
      <c r="AB50" s="266"/>
      <c r="AC50" s="267"/>
      <c r="AS50" s="171"/>
      <c r="AT50" s="171"/>
      <c r="AU50" s="171"/>
      <c r="AV50" s="171"/>
      <c r="AW50" s="171"/>
      <c r="AX50" s="171"/>
      <c r="AY50" s="171"/>
      <c r="AZ50" s="171"/>
      <c r="BA50" s="171"/>
      <c r="BB50" s="171"/>
    </row>
    <row r="51" spans="1:54" ht="37.5" customHeight="1">
      <c r="B51" s="1636" t="str">
        <f>"(y) Attachment 24 :"</f>
        <v>(y) Attachment 24 :</v>
      </c>
      <c r="C51" s="1636"/>
      <c r="D51" s="1456" t="s">
        <v>1013</v>
      </c>
      <c r="E51" s="1456"/>
      <c r="F51" s="1456"/>
      <c r="G51" s="91"/>
      <c r="H51" s="91"/>
      <c r="AB51" s="266"/>
      <c r="AC51" s="267"/>
      <c r="AS51" s="171"/>
      <c r="AT51" s="171"/>
      <c r="AU51" s="171"/>
      <c r="AV51" s="171"/>
      <c r="AW51" s="171"/>
      <c r="AX51" s="171"/>
      <c r="AY51" s="171"/>
      <c r="AZ51" s="171"/>
      <c r="BA51" s="171"/>
      <c r="BB51" s="171"/>
    </row>
    <row r="52" spans="1:54" ht="37.5" customHeight="1">
      <c r="B52" s="1636" t="str">
        <f>"(z) Attachment 25 :"</f>
        <v>(z) Attachment 25 :</v>
      </c>
      <c r="C52" s="1636"/>
      <c r="D52" s="1456" t="s">
        <v>1014</v>
      </c>
      <c r="E52" s="1456"/>
      <c r="F52" s="1456"/>
      <c r="G52" s="91"/>
      <c r="H52" s="91"/>
      <c r="AB52" s="266"/>
      <c r="AC52" s="267"/>
      <c r="AS52" s="171"/>
      <c r="AT52" s="171"/>
      <c r="AU52" s="171"/>
      <c r="AV52" s="171"/>
      <c r="AW52" s="171"/>
      <c r="AX52" s="171"/>
      <c r="AY52" s="171"/>
      <c r="AZ52" s="171"/>
      <c r="BA52" s="171"/>
      <c r="BB52" s="171"/>
    </row>
    <row r="53" spans="1:54" ht="37.5" customHeight="1">
      <c r="B53" s="1636" t="str">
        <f>"(aa) Attachment 26 :"</f>
        <v>(aa) Attachment 26 :</v>
      </c>
      <c r="C53" s="1636"/>
      <c r="D53" s="1456" t="s">
        <v>1037</v>
      </c>
      <c r="E53" s="1456"/>
      <c r="F53" s="1456"/>
      <c r="G53" s="91"/>
      <c r="H53" s="91"/>
      <c r="AB53" s="266"/>
      <c r="AC53" s="267"/>
      <c r="AS53" s="171"/>
      <c r="AT53" s="171"/>
      <c r="AU53" s="171"/>
      <c r="AV53" s="171"/>
      <c r="AW53" s="171"/>
      <c r="AX53" s="171"/>
      <c r="AY53" s="171"/>
      <c r="AZ53" s="171"/>
      <c r="BA53" s="171"/>
      <c r="BB53" s="171"/>
    </row>
    <row r="54" spans="1:54" ht="37.5" customHeight="1">
      <c r="B54" s="1636" t="str">
        <f>"(ab) Attachment 27 :"</f>
        <v>(ab) Attachment 27 :</v>
      </c>
      <c r="C54" s="1636"/>
      <c r="D54" s="1456" t="s">
        <v>1020</v>
      </c>
      <c r="E54" s="1456"/>
      <c r="F54" s="1456"/>
      <c r="G54" s="91"/>
      <c r="H54" s="91"/>
      <c r="AB54" s="266"/>
      <c r="AC54" s="267"/>
      <c r="AS54" s="171"/>
      <c r="AT54" s="171"/>
      <c r="AU54" s="171"/>
      <c r="AV54" s="171"/>
      <c r="AW54" s="171"/>
      <c r="AX54" s="171"/>
      <c r="AY54" s="171"/>
      <c r="AZ54" s="171"/>
      <c r="BA54" s="171"/>
      <c r="BB54" s="171"/>
    </row>
    <row r="55" spans="1:54" ht="30.75" hidden="1" customHeight="1">
      <c r="B55" s="1636" t="str">
        <f>"(ac) Attachment 28 :"</f>
        <v>(ac) Attachment 28 :</v>
      </c>
      <c r="C55" s="1636"/>
      <c r="D55" s="1594" t="s">
        <v>1036</v>
      </c>
      <c r="E55" s="1594"/>
      <c r="F55" s="1594"/>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1" t="s">
        <v>62</v>
      </c>
      <c r="C57" s="1631"/>
      <c r="D57" s="1631"/>
      <c r="E57" s="1631"/>
      <c r="F57" s="1631"/>
      <c r="G57" s="93"/>
      <c r="H57" s="93"/>
      <c r="AB57" s="266"/>
      <c r="AC57" s="267"/>
      <c r="AS57" s="171"/>
      <c r="AT57" s="171"/>
      <c r="AU57" s="171"/>
      <c r="AV57" s="171"/>
      <c r="AW57" s="171"/>
      <c r="AX57" s="171"/>
      <c r="AY57" s="171"/>
      <c r="AZ57" s="171"/>
      <c r="BA57" s="171"/>
      <c r="BB57" s="171"/>
    </row>
    <row r="58" spans="1:54" ht="78" customHeight="1">
      <c r="A58" s="89">
        <v>3.1</v>
      </c>
      <c r="B58" s="1631" t="s">
        <v>322</v>
      </c>
      <c r="C58" s="1631"/>
      <c r="D58" s="1631"/>
      <c r="E58" s="1631"/>
      <c r="F58" s="1631"/>
      <c r="G58" s="93"/>
      <c r="H58" s="93"/>
      <c r="AB58" s="266"/>
      <c r="AC58" s="267"/>
      <c r="AS58" s="171"/>
      <c r="AT58" s="171"/>
      <c r="AU58" s="171"/>
      <c r="AV58" s="171"/>
      <c r="AW58" s="171"/>
      <c r="AX58" s="171"/>
      <c r="AY58" s="171"/>
      <c r="AZ58" s="171"/>
      <c r="BA58" s="171"/>
      <c r="BB58" s="171"/>
    </row>
    <row r="59" spans="1:54" ht="58.5" customHeight="1">
      <c r="A59" s="89">
        <v>3.2</v>
      </c>
      <c r="B59" s="1631" t="s">
        <v>991</v>
      </c>
      <c r="C59" s="1631"/>
      <c r="D59" s="1631"/>
      <c r="E59" s="1631"/>
      <c r="F59" s="1631"/>
      <c r="G59" s="93"/>
      <c r="H59" s="93"/>
      <c r="AB59" s="266"/>
      <c r="AC59" s="267"/>
      <c r="AS59" s="171"/>
      <c r="AT59" s="171"/>
      <c r="AU59" s="171"/>
      <c r="AV59" s="171"/>
      <c r="AW59" s="171"/>
      <c r="AX59" s="171"/>
      <c r="AY59" s="171"/>
      <c r="AZ59" s="171"/>
      <c r="BA59" s="171"/>
      <c r="BB59" s="171"/>
    </row>
    <row r="60" spans="1:54" s="25" customFormat="1" ht="71.25" customHeight="1">
      <c r="A60" s="89">
        <v>4</v>
      </c>
      <c r="B60" s="1631" t="s">
        <v>990</v>
      </c>
      <c r="C60" s="1631"/>
      <c r="D60" s="1631"/>
      <c r="E60" s="1631"/>
      <c r="F60" s="1631"/>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1" t="s">
        <v>992</v>
      </c>
      <c r="C61" s="1631"/>
      <c r="D61" s="1631"/>
      <c r="E61" s="1631"/>
      <c r="F61" s="1631"/>
      <c r="G61" s="93"/>
      <c r="H61" s="93"/>
      <c r="AB61" s="266"/>
      <c r="AC61" s="267"/>
      <c r="AS61" s="171"/>
      <c r="AT61" s="171"/>
      <c r="AU61" s="171"/>
      <c r="AV61" s="171"/>
      <c r="AW61" s="171"/>
      <c r="AX61" s="171"/>
      <c r="AY61" s="171"/>
      <c r="AZ61" s="171"/>
      <c r="BA61" s="171"/>
      <c r="BB61" s="171"/>
    </row>
    <row r="62" spans="1:54" ht="73.5" customHeight="1">
      <c r="A62" s="89">
        <v>4.2</v>
      </c>
      <c r="B62" s="1631" t="s">
        <v>993</v>
      </c>
      <c r="C62" s="1631"/>
      <c r="D62" s="1631"/>
      <c r="E62" s="1631"/>
      <c r="F62" s="1631"/>
      <c r="G62" s="93"/>
      <c r="H62" s="93"/>
      <c r="AB62" s="266"/>
      <c r="AC62" s="267"/>
      <c r="AS62" s="171"/>
      <c r="AT62" s="171"/>
      <c r="AU62" s="171"/>
      <c r="AV62" s="171"/>
      <c r="AW62" s="171"/>
      <c r="AX62" s="171"/>
      <c r="AY62" s="171"/>
      <c r="AZ62" s="171"/>
      <c r="BA62" s="171"/>
      <c r="BB62" s="171"/>
    </row>
    <row r="63" spans="1:54" ht="3.75" customHeight="1">
      <c r="A63" s="89"/>
      <c r="B63" s="1641"/>
      <c r="C63" s="1641"/>
      <c r="D63" s="1641"/>
      <c r="E63" s="1641"/>
      <c r="F63" s="1641"/>
      <c r="G63" s="93"/>
      <c r="H63" s="93"/>
      <c r="AB63" s="266"/>
      <c r="AC63" s="267"/>
      <c r="AS63" s="171"/>
      <c r="AT63" s="171"/>
      <c r="AU63" s="171"/>
      <c r="AV63" s="171"/>
      <c r="AW63" s="171"/>
      <c r="AX63" s="171"/>
      <c r="AY63" s="171"/>
      <c r="AZ63" s="171"/>
      <c r="BA63" s="171"/>
      <c r="BB63" s="171"/>
    </row>
    <row r="64" spans="1:54" ht="44.25" customHeight="1">
      <c r="A64" s="89">
        <v>4.3</v>
      </c>
      <c r="B64" s="1631" t="s">
        <v>994</v>
      </c>
      <c r="C64" s="1631"/>
      <c r="D64" s="1631"/>
      <c r="E64" s="1631"/>
      <c r="F64" s="1631"/>
      <c r="G64" s="93"/>
      <c r="H64" s="93"/>
      <c r="AB64" s="266"/>
      <c r="AC64" s="267"/>
      <c r="AS64" s="171"/>
      <c r="AT64" s="171"/>
      <c r="AU64" s="171"/>
      <c r="AV64" s="171"/>
      <c r="AW64" s="171"/>
      <c r="AX64" s="171"/>
      <c r="AY64" s="171"/>
      <c r="AZ64" s="171"/>
      <c r="BA64" s="171"/>
      <c r="BB64" s="171"/>
    </row>
    <row r="65" spans="1:54" ht="14.25" customHeight="1">
      <c r="A65" s="89"/>
      <c r="B65" s="1631"/>
      <c r="C65" s="1631"/>
      <c r="D65" s="1631"/>
      <c r="E65" s="1631"/>
      <c r="F65" s="1631"/>
      <c r="G65" s="93"/>
      <c r="H65" s="93"/>
      <c r="AB65" s="266"/>
      <c r="AC65" s="267"/>
      <c r="AS65" s="171"/>
      <c r="AT65" s="171"/>
      <c r="AU65" s="171"/>
      <c r="AV65" s="171"/>
      <c r="AW65" s="171"/>
      <c r="AX65" s="171"/>
      <c r="AY65" s="171"/>
      <c r="AZ65" s="171"/>
      <c r="BA65" s="171"/>
      <c r="BB65" s="171"/>
    </row>
    <row r="66" spans="1:54" ht="21" customHeight="1">
      <c r="A66" s="64">
        <v>5</v>
      </c>
      <c r="B66" s="1576" t="s">
        <v>63</v>
      </c>
      <c r="C66" s="1576"/>
      <c r="D66" s="1576"/>
      <c r="E66" s="1576"/>
      <c r="F66" s="1576"/>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1" t="s">
        <v>1001</v>
      </c>
      <c r="C67" s="1631"/>
      <c r="D67" s="1631"/>
      <c r="E67" s="1631"/>
      <c r="F67" s="1631"/>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1" t="s">
        <v>64</v>
      </c>
      <c r="C68" s="1631"/>
      <c r="D68" s="1631"/>
      <c r="E68" s="1631"/>
      <c r="F68" s="1631"/>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690" t="s">
        <v>347</v>
      </c>
      <c r="C69" s="39" t="s">
        <v>321</v>
      </c>
      <c r="D69" s="30"/>
      <c r="E69" s="84" t="s">
        <v>65</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690" t="s">
        <v>348</v>
      </c>
      <c r="C70" s="687" t="s">
        <v>66</v>
      </c>
      <c r="D70" s="30"/>
      <c r="E70" s="84" t="s">
        <v>67</v>
      </c>
      <c r="G70" s="261"/>
      <c r="H70" s="261"/>
      <c r="I70" s="63"/>
      <c r="J70" s="233"/>
      <c r="K70" s="274"/>
      <c r="L70" s="274"/>
      <c r="M70" s="274"/>
      <c r="N70" s="274"/>
      <c r="O70" s="274"/>
      <c r="P70" s="274"/>
      <c r="Q70" s="274"/>
      <c r="R70" s="274"/>
      <c r="S70" s="274"/>
      <c r="T70" s="274"/>
      <c r="U70" s="274"/>
      <c r="V70" s="274"/>
      <c r="W70" s="274"/>
      <c r="X70" s="274"/>
      <c r="Y70" s="274"/>
      <c r="Z70" s="274"/>
      <c r="AA70" s="23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690" t="s">
        <v>70</v>
      </c>
      <c r="C71" s="687" t="s">
        <v>68</v>
      </c>
      <c r="D71" s="30"/>
      <c r="E71" s="84" t="s">
        <v>69</v>
      </c>
      <c r="G71" s="261"/>
      <c r="H71" s="261"/>
      <c r="I71" s="63"/>
      <c r="J71" s="63"/>
      <c r="K71" s="261"/>
      <c r="L71" s="261"/>
      <c r="M71" s="261"/>
      <c r="N71" s="261"/>
      <c r="O71" s="261"/>
      <c r="P71" s="261"/>
      <c r="Q71" s="261"/>
      <c r="R71" s="261"/>
      <c r="S71" s="261"/>
      <c r="T71" s="261"/>
      <c r="U71" s="261"/>
      <c r="V71" s="261"/>
      <c r="W71" s="261"/>
      <c r="X71" s="261"/>
      <c r="Y71" s="261"/>
      <c r="Z71" s="261"/>
      <c r="AA71" s="6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690" t="s">
        <v>73</v>
      </c>
      <c r="C72" s="687" t="s">
        <v>71</v>
      </c>
      <c r="D72" s="30"/>
      <c r="E72" s="84" t="s">
        <v>72</v>
      </c>
      <c r="G72" s="261"/>
      <c r="H72" s="261"/>
      <c r="I72" s="63"/>
      <c r="J72" s="233"/>
      <c r="K72" s="274"/>
      <c r="L72" s="274"/>
      <c r="M72" s="274"/>
      <c r="N72" s="274"/>
      <c r="O72" s="274"/>
      <c r="P72" s="274"/>
      <c r="Q72" s="274"/>
      <c r="R72" s="274"/>
      <c r="S72" s="274"/>
      <c r="T72" s="274"/>
      <c r="U72" s="274"/>
      <c r="V72" s="274"/>
      <c r="W72" s="274"/>
      <c r="X72" s="274"/>
      <c r="Y72" s="274"/>
      <c r="Z72" s="274"/>
      <c r="AA72" s="23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690" t="s">
        <v>76</v>
      </c>
      <c r="C73" s="687" t="s">
        <v>74</v>
      </c>
      <c r="D73" s="30"/>
      <c r="E73" s="84" t="s">
        <v>75</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s="25" customFormat="1" ht="26.1" customHeight="1">
      <c r="A74" s="64"/>
      <c r="B74" s="690" t="s">
        <v>80</v>
      </c>
      <c r="C74" s="687" t="s">
        <v>77</v>
      </c>
      <c r="D74" s="30"/>
      <c r="E74" s="84" t="s">
        <v>79</v>
      </c>
      <c r="G74" s="261"/>
      <c r="H74" s="261"/>
      <c r="I74" s="63"/>
      <c r="J74" s="63"/>
      <c r="K74" s="261"/>
      <c r="L74" s="261"/>
      <c r="M74" s="261"/>
      <c r="N74" s="261"/>
      <c r="O74" s="261"/>
      <c r="P74" s="261"/>
      <c r="Q74" s="261"/>
      <c r="R74" s="261"/>
      <c r="S74" s="261"/>
      <c r="T74" s="261"/>
      <c r="U74" s="261"/>
      <c r="V74" s="261"/>
      <c r="W74" s="261"/>
      <c r="X74" s="261"/>
      <c r="Y74" s="261"/>
      <c r="Z74" s="261"/>
      <c r="AA74" s="63"/>
      <c r="AB74" s="67"/>
      <c r="AC74" s="267"/>
      <c r="AD74" s="263"/>
      <c r="AE74" s="263"/>
      <c r="AF74" s="263"/>
      <c r="AG74" s="263"/>
      <c r="AH74" s="63"/>
      <c r="AI74" s="63"/>
      <c r="AJ74" s="63"/>
      <c r="AK74" s="63"/>
      <c r="AL74" s="63"/>
      <c r="AM74" s="63"/>
      <c r="AN74" s="63"/>
      <c r="AO74" s="63"/>
      <c r="AP74" s="63"/>
      <c r="AQ74" s="63"/>
      <c r="AR74" s="63"/>
      <c r="AS74" s="168"/>
      <c r="AT74" s="168"/>
      <c r="AU74" s="168"/>
      <c r="AV74" s="168"/>
      <c r="AW74" s="168"/>
      <c r="AX74" s="168"/>
      <c r="AY74" s="168"/>
      <c r="AZ74" s="168"/>
      <c r="BA74" s="168"/>
      <c r="BB74" s="168"/>
    </row>
    <row r="75" spans="1:54" ht="26.1" customHeight="1">
      <c r="A75" s="55"/>
      <c r="B75" s="690" t="s">
        <v>83</v>
      </c>
      <c r="C75" s="687" t="s">
        <v>81</v>
      </c>
      <c r="E75" s="84" t="s">
        <v>82</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hidden="1" customHeight="1">
      <c r="A76" s="55"/>
      <c r="B76" s="690" t="s">
        <v>18</v>
      </c>
      <c r="C76" s="687" t="s">
        <v>84</v>
      </c>
      <c r="E76" s="84" t="s">
        <v>85</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690" t="s">
        <v>88</v>
      </c>
      <c r="C77" s="687" t="s">
        <v>996</v>
      </c>
      <c r="E77" s="84" t="s">
        <v>87</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690" t="s">
        <v>90</v>
      </c>
      <c r="C78" s="687" t="s">
        <v>86</v>
      </c>
      <c r="E78" s="84" t="s">
        <v>89</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6.1" customHeight="1">
      <c r="A79" s="55"/>
      <c r="B79" s="690" t="s">
        <v>92</v>
      </c>
      <c r="C79" s="687" t="s">
        <v>997</v>
      </c>
      <c r="E79" s="84" t="s">
        <v>91</v>
      </c>
      <c r="F79" s="26"/>
      <c r="G79" s="274"/>
      <c r="H79" s="274"/>
      <c r="J79" s="233"/>
      <c r="K79" s="274"/>
      <c r="L79" s="274"/>
      <c r="M79" s="274"/>
      <c r="N79" s="274"/>
      <c r="O79" s="274"/>
      <c r="P79" s="274"/>
      <c r="Q79" s="274"/>
      <c r="R79" s="274"/>
      <c r="S79" s="274"/>
      <c r="T79" s="274"/>
      <c r="U79" s="274"/>
      <c r="V79" s="274"/>
      <c r="W79" s="274"/>
      <c r="X79" s="274"/>
      <c r="Y79" s="274"/>
      <c r="Z79" s="274"/>
      <c r="AA79" s="233"/>
      <c r="AB79" s="67"/>
      <c r="AC79" s="267"/>
      <c r="AS79" s="171"/>
      <c r="AT79" s="171"/>
      <c r="AU79" s="171"/>
      <c r="AV79" s="171"/>
      <c r="AW79" s="171"/>
      <c r="AX79" s="171"/>
      <c r="AY79" s="171"/>
      <c r="AZ79" s="171"/>
      <c r="BA79" s="171"/>
      <c r="BB79" s="171"/>
    </row>
    <row r="80" spans="1:54" ht="21" customHeight="1">
      <c r="B80" s="89" t="s">
        <v>94</v>
      </c>
      <c r="C80" s="928" t="s">
        <v>998</v>
      </c>
      <c r="E80" s="84" t="s">
        <v>93</v>
      </c>
      <c r="F80" s="26"/>
      <c r="G80" s="274"/>
      <c r="H80" s="274"/>
      <c r="AB80" s="266"/>
      <c r="AC80" s="267"/>
      <c r="AS80" s="171"/>
      <c r="AT80" s="171"/>
      <c r="AU80" s="171"/>
      <c r="AV80" s="171"/>
      <c r="AW80" s="171"/>
      <c r="AX80" s="171"/>
      <c r="AY80" s="171"/>
      <c r="AZ80" s="171"/>
      <c r="BA80" s="171"/>
      <c r="BB80" s="171"/>
    </row>
    <row r="81" spans="1:54" ht="41.25" customHeight="1">
      <c r="B81" s="89" t="s">
        <v>782</v>
      </c>
      <c r="C81" s="1456" t="s">
        <v>95</v>
      </c>
      <c r="D81" s="1456"/>
      <c r="E81" s="94" t="s">
        <v>1058</v>
      </c>
      <c r="F81" s="26"/>
      <c r="G81" s="274"/>
      <c r="H81" s="274"/>
      <c r="AB81" s="266"/>
      <c r="AC81" s="267"/>
      <c r="AS81" s="171"/>
      <c r="AT81" s="171"/>
      <c r="AU81" s="171"/>
      <c r="AV81" s="171"/>
      <c r="AW81" s="171"/>
      <c r="AX81" s="171"/>
      <c r="AY81" s="171"/>
      <c r="AZ81" s="171"/>
      <c r="BA81" s="171"/>
      <c r="BB81" s="171"/>
    </row>
    <row r="82" spans="1:54" ht="38.25" customHeight="1">
      <c r="B82" s="1631" t="s">
        <v>995</v>
      </c>
      <c r="C82" s="1631"/>
      <c r="D82" s="1631"/>
      <c r="E82" s="1631"/>
      <c r="F82" s="1631"/>
      <c r="G82" s="93"/>
      <c r="H82" s="93"/>
      <c r="AB82" s="266"/>
      <c r="AC82" s="267"/>
      <c r="AS82" s="171"/>
      <c r="AT82" s="171"/>
      <c r="AU82" s="171"/>
      <c r="AV82" s="171"/>
      <c r="AW82" s="171"/>
      <c r="AX82" s="171"/>
      <c r="AY82" s="171"/>
      <c r="AZ82" s="171"/>
      <c r="BA82" s="171"/>
      <c r="BB82" s="171"/>
    </row>
    <row r="83" spans="1:54" ht="51.75" customHeight="1">
      <c r="A83" s="89">
        <v>7</v>
      </c>
      <c r="B83" s="1631" t="s">
        <v>100</v>
      </c>
      <c r="C83" s="1631"/>
      <c r="D83" s="1631"/>
      <c r="E83" s="1631"/>
      <c r="F83" s="1631"/>
      <c r="G83" s="93"/>
      <c r="H83" s="93"/>
      <c r="AB83" s="266"/>
      <c r="AC83" s="267"/>
      <c r="AS83" s="171"/>
      <c r="AT83" s="171"/>
      <c r="AU83" s="171"/>
      <c r="AV83" s="171"/>
      <c r="AW83" s="171"/>
      <c r="AX83" s="171"/>
      <c r="AY83" s="171"/>
      <c r="AZ83" s="171"/>
      <c r="BA83" s="171"/>
      <c r="BB83" s="171"/>
    </row>
    <row r="84" spans="1:54" ht="35.25" customHeight="1">
      <c r="A84" s="89">
        <v>8</v>
      </c>
      <c r="B84" s="1631" t="s">
        <v>101</v>
      </c>
      <c r="C84" s="1631"/>
      <c r="D84" s="1631"/>
      <c r="E84" s="1631"/>
      <c r="F84" s="1631"/>
      <c r="G84" s="93"/>
      <c r="H84" s="93"/>
      <c r="AB84" s="266"/>
      <c r="AC84" s="267"/>
      <c r="AS84" s="171"/>
      <c r="AT84" s="171"/>
      <c r="AU84" s="171"/>
      <c r="AV84" s="171"/>
      <c r="AW84" s="171"/>
      <c r="AX84" s="171"/>
      <c r="AY84" s="171"/>
      <c r="AZ84" s="171"/>
      <c r="BA84" s="171"/>
      <c r="BB84" s="171"/>
    </row>
    <row r="85" spans="1:54" ht="49.5" customHeight="1">
      <c r="A85" s="89">
        <v>9</v>
      </c>
      <c r="B85" s="1631" t="s">
        <v>102</v>
      </c>
      <c r="C85" s="1631"/>
      <c r="D85" s="1631"/>
      <c r="E85" s="1631"/>
      <c r="F85" s="1631"/>
      <c r="G85" s="93"/>
      <c r="H85" s="93"/>
      <c r="AB85" s="266"/>
      <c r="AC85" s="267"/>
      <c r="AS85" s="171"/>
      <c r="AT85" s="171"/>
      <c r="AU85" s="171"/>
      <c r="AV85" s="171"/>
      <c r="AW85" s="171"/>
      <c r="AX85" s="171"/>
      <c r="AY85" s="171"/>
      <c r="AZ85" s="171"/>
      <c r="BA85" s="171"/>
      <c r="BB85" s="171"/>
    </row>
    <row r="86" spans="1:54" ht="51.75" customHeight="1">
      <c r="A86" s="89">
        <v>10</v>
      </c>
      <c r="B86" s="1631" t="s">
        <v>103</v>
      </c>
      <c r="C86" s="1631"/>
      <c r="D86" s="1631"/>
      <c r="E86" s="1631"/>
      <c r="F86" s="1631"/>
      <c r="G86" s="93"/>
      <c r="H86" s="93"/>
      <c r="AB86" s="266"/>
      <c r="AC86" s="267"/>
      <c r="AS86" s="171"/>
      <c r="AT86" s="171"/>
      <c r="AU86" s="171"/>
      <c r="AV86" s="171"/>
      <c r="AW86" s="171"/>
      <c r="AX86" s="171"/>
      <c r="AY86" s="171"/>
      <c r="AZ86" s="171"/>
      <c r="BA86" s="171"/>
      <c r="BB86" s="171"/>
    </row>
    <row r="87" spans="1:54" ht="27" customHeight="1">
      <c r="A87" s="89">
        <v>11</v>
      </c>
      <c r="B87" s="1631" t="s">
        <v>104</v>
      </c>
      <c r="C87" s="1631"/>
      <c r="D87" s="1631"/>
      <c r="E87" s="1631"/>
      <c r="F87" s="1631"/>
      <c r="G87" s="93"/>
      <c r="H87" s="93"/>
      <c r="AB87" s="266"/>
      <c r="AC87" s="267"/>
      <c r="AS87" s="171"/>
      <c r="AT87" s="171"/>
      <c r="AU87" s="171"/>
      <c r="AV87" s="171"/>
      <c r="AW87" s="171"/>
      <c r="AX87" s="171"/>
      <c r="AY87" s="171"/>
      <c r="AZ87" s="171"/>
      <c r="BA87" s="171"/>
      <c r="BB87" s="171"/>
    </row>
    <row r="88" spans="1:54" ht="59.25" customHeight="1">
      <c r="A88" s="89">
        <v>12</v>
      </c>
      <c r="B88" s="1640" t="s">
        <v>1011</v>
      </c>
      <c r="C88" s="1640"/>
      <c r="D88" s="1640"/>
      <c r="E88" s="1640"/>
      <c r="F88" s="1640"/>
      <c r="K88" s="542"/>
      <c r="AB88" s="266"/>
      <c r="AC88" s="267"/>
      <c r="AS88" s="171"/>
      <c r="AT88" s="171"/>
      <c r="AU88" s="171"/>
      <c r="AV88" s="171"/>
      <c r="AW88" s="171"/>
      <c r="AX88" s="171"/>
      <c r="AY88" s="171"/>
      <c r="AZ88" s="171"/>
      <c r="BA88" s="171"/>
      <c r="BB88" s="171"/>
    </row>
    <row r="89" spans="1:54" ht="88.5" customHeight="1">
      <c r="A89" s="89">
        <v>13</v>
      </c>
      <c r="B89" s="1647" t="s">
        <v>1038</v>
      </c>
      <c r="C89" s="1647"/>
      <c r="D89" s="1647"/>
      <c r="E89" s="1647"/>
      <c r="F89" s="1647"/>
      <c r="H89" s="93"/>
      <c r="K89" s="63">
        <f>'Name of Bidders'!J6</f>
        <v>2</v>
      </c>
      <c r="AB89" s="266"/>
      <c r="AC89" s="267"/>
      <c r="AS89" s="171"/>
      <c r="AT89" s="171"/>
      <c r="AU89" s="171"/>
      <c r="AV89" s="171"/>
      <c r="AW89" s="171"/>
      <c r="AX89" s="171"/>
      <c r="AY89" s="171"/>
      <c r="AZ89" s="171"/>
      <c r="BA89" s="171"/>
      <c r="BB89" s="171"/>
    </row>
    <row r="90" spans="1:54" ht="100.5" customHeight="1">
      <c r="A90" s="89">
        <v>14</v>
      </c>
      <c r="B90" s="1631" t="s">
        <v>295</v>
      </c>
      <c r="C90" s="1631"/>
      <c r="D90" s="1631"/>
      <c r="E90" s="1631"/>
      <c r="F90" s="1631"/>
      <c r="G90" s="93"/>
      <c r="H90" s="93"/>
      <c r="AB90" s="266"/>
      <c r="AC90" s="267"/>
      <c r="AS90" s="171"/>
      <c r="AT90" s="171"/>
      <c r="AU90" s="171"/>
      <c r="AV90" s="171"/>
      <c r="AW90" s="171"/>
      <c r="AX90" s="171"/>
      <c r="AY90" s="171"/>
      <c r="AZ90" s="171"/>
      <c r="BA90" s="171"/>
      <c r="BB90" s="171"/>
    </row>
    <row r="91" spans="1:54" ht="30" customHeight="1">
      <c r="A91" s="96"/>
      <c r="B91" s="30" t="str">
        <f>IF(ISERROR("Dated this " &amp; AK6 &amp; LOOKUP(AK6,AI1:AI37,AJ1:AJ37) &amp; " day of " &amp; AK8 &amp; " " &amp;AK9), "", "Dated this " &amp; AK6 &amp; LOOKUP(AK6,AI1:AI37,AJ1:AJ37) &amp; " day of " &amp; AK8 &amp; " " &amp;AK9)</f>
        <v/>
      </c>
      <c r="E91" s="95"/>
      <c r="F91" s="95"/>
      <c r="G91" s="68"/>
      <c r="H91" s="68"/>
      <c r="AB91" s="266"/>
      <c r="AC91" s="267"/>
      <c r="AS91" s="171"/>
      <c r="AT91" s="171"/>
      <c r="AU91" s="171"/>
      <c r="AV91" s="171"/>
      <c r="AW91" s="171"/>
      <c r="AX91" s="171"/>
      <c r="AY91" s="171"/>
      <c r="AZ91" s="171"/>
      <c r="BA91" s="171"/>
      <c r="BB91" s="171"/>
    </row>
    <row r="92" spans="1:54" ht="30" customHeight="1">
      <c r="A92" s="96"/>
      <c r="B92" s="39" t="s">
        <v>296</v>
      </c>
      <c r="C92" s="26"/>
      <c r="D92" s="33"/>
      <c r="E92" s="33"/>
      <c r="F92" s="33"/>
      <c r="G92" s="79"/>
      <c r="H92" s="79"/>
      <c r="AB92" s="266"/>
      <c r="AC92" s="267"/>
      <c r="AS92" s="171"/>
      <c r="AT92" s="171"/>
      <c r="AU92" s="171"/>
      <c r="AV92" s="171"/>
      <c r="AW92" s="171"/>
      <c r="AX92" s="171"/>
      <c r="AY92" s="171"/>
      <c r="AZ92" s="171"/>
      <c r="BA92" s="171"/>
      <c r="BB92" s="171"/>
    </row>
    <row r="93" spans="1:54" ht="15.95" customHeight="1">
      <c r="A93" s="96"/>
      <c r="B93" s="64"/>
      <c r="C93" s="33"/>
      <c r="D93" s="33"/>
      <c r="E93" s="33"/>
      <c r="F93" s="33"/>
      <c r="G93" s="79"/>
      <c r="H93" s="79"/>
      <c r="AB93" s="266"/>
      <c r="AC93" s="267"/>
      <c r="AS93" s="171"/>
      <c r="AT93" s="171"/>
      <c r="AU93" s="171"/>
      <c r="AV93" s="171"/>
      <c r="AW93" s="171"/>
      <c r="AX93" s="171"/>
      <c r="AY93" s="171"/>
      <c r="AZ93" s="171"/>
      <c r="BA93" s="171"/>
      <c r="BB93" s="171"/>
    </row>
    <row r="94" spans="1:54" ht="21" customHeight="1">
      <c r="A94" s="96"/>
      <c r="B94" s="64"/>
      <c r="C94" s="33"/>
      <c r="D94" s="33"/>
      <c r="F94" s="46" t="s">
        <v>297</v>
      </c>
      <c r="G94" s="97"/>
      <c r="H94" s="97"/>
      <c r="AB94" s="266"/>
      <c r="AC94" s="267"/>
      <c r="AS94" s="171"/>
      <c r="AT94" s="171"/>
      <c r="AU94" s="171"/>
      <c r="AV94" s="171"/>
      <c r="AW94" s="171"/>
      <c r="AX94" s="171"/>
      <c r="AY94" s="171"/>
      <c r="AZ94" s="171"/>
      <c r="BA94" s="171"/>
      <c r="BB94" s="171"/>
    </row>
    <row r="95" spans="1:54" ht="21" customHeight="1">
      <c r="A95" s="96"/>
      <c r="B95" s="64"/>
      <c r="C95" s="33"/>
      <c r="F95" s="46" t="str">
        <f>"For and on behalf of " &amp; 'Attach 3(JV)'!B9</f>
        <v xml:space="preserve">For and on behalf of </v>
      </c>
      <c r="G95" s="97"/>
      <c r="H95" s="97"/>
      <c r="AB95" s="266"/>
      <c r="AC95" s="267"/>
      <c r="AS95" s="171"/>
      <c r="AT95" s="171"/>
      <c r="AU95" s="171"/>
      <c r="AV95" s="171"/>
      <c r="AW95" s="171"/>
      <c r="AX95" s="171"/>
      <c r="AY95" s="171"/>
      <c r="AZ95" s="171"/>
      <c r="BA95" s="171"/>
      <c r="BB95" s="171"/>
    </row>
    <row r="96" spans="1:54" ht="27.95" customHeight="1">
      <c r="A96" s="85"/>
      <c r="D96" s="62"/>
      <c r="E96" s="62"/>
      <c r="F96" s="39"/>
      <c r="G96" s="87"/>
      <c r="H96" s="87"/>
      <c r="AS96" s="171"/>
      <c r="AT96" s="171"/>
      <c r="AU96" s="171"/>
      <c r="AV96" s="171"/>
      <c r="AW96" s="171"/>
      <c r="AX96" s="171"/>
      <c r="AY96" s="171"/>
      <c r="AZ96" s="171"/>
      <c r="BA96" s="171"/>
      <c r="BB96" s="171"/>
    </row>
    <row r="97" spans="1:54" ht="27.95" customHeight="1">
      <c r="A97" s="83" t="s">
        <v>6</v>
      </c>
      <c r="B97" s="37"/>
      <c r="C97" s="202">
        <f>'Attach 3(JV)'!B24</f>
        <v>0</v>
      </c>
      <c r="E97" s="62" t="s">
        <v>4</v>
      </c>
      <c r="F97" s="546">
        <f>'Attach 3(JV)'!E24</f>
        <v>0</v>
      </c>
      <c r="G97" s="88"/>
      <c r="H97" s="88"/>
      <c r="AS97" s="171"/>
      <c r="AT97" s="171"/>
      <c r="AU97" s="171"/>
      <c r="AV97" s="171"/>
      <c r="AW97" s="171"/>
      <c r="AX97" s="171"/>
      <c r="AY97" s="171"/>
      <c r="AZ97" s="171"/>
      <c r="BA97" s="171"/>
      <c r="BB97" s="171"/>
    </row>
    <row r="98" spans="1:54" ht="27.95" customHeight="1">
      <c r="A98" s="83" t="s">
        <v>7</v>
      </c>
      <c r="B98" s="37"/>
      <c r="C98" s="307">
        <f>'Attach 3(JV)'!B25</f>
        <v>0</v>
      </c>
      <c r="E98" s="62" t="s">
        <v>5</v>
      </c>
      <c r="F98" s="546">
        <f>'Attach 3(JV)'!E25</f>
        <v>0</v>
      </c>
      <c r="G98" s="88"/>
      <c r="H98" s="88"/>
      <c r="AS98" s="171"/>
      <c r="AT98" s="171"/>
      <c r="AU98" s="171"/>
      <c r="AV98" s="171"/>
      <c r="AW98" s="171"/>
      <c r="AX98" s="171"/>
      <c r="AY98" s="171"/>
      <c r="AZ98" s="171"/>
      <c r="BA98" s="171"/>
      <c r="BB98" s="171"/>
    </row>
    <row r="99" spans="1:54" ht="27.95" customHeight="1">
      <c r="D99" s="62"/>
      <c r="E99" s="62"/>
      <c r="AS99" s="171"/>
      <c r="AT99" s="171"/>
      <c r="AU99" s="171"/>
      <c r="AV99" s="171"/>
      <c r="AW99" s="171"/>
      <c r="AX99" s="171"/>
      <c r="AY99" s="171"/>
      <c r="AZ99" s="171"/>
      <c r="BA99" s="171"/>
      <c r="BB99" s="171"/>
    </row>
    <row r="100" spans="1:54" ht="6.75" customHeight="1">
      <c r="A100" s="83"/>
      <c r="B100" s="37"/>
      <c r="C100" s="73"/>
      <c r="E100" s="62"/>
      <c r="AS100" s="171"/>
      <c r="AT100" s="171"/>
      <c r="AU100" s="171"/>
      <c r="AV100" s="171"/>
      <c r="AW100" s="171"/>
      <c r="AX100" s="171"/>
      <c r="AY100" s="171"/>
      <c r="AZ100" s="171"/>
      <c r="BA100" s="171"/>
      <c r="BB100" s="171"/>
    </row>
    <row r="101" spans="1:54" ht="39.950000000000003" hidden="1" customHeight="1">
      <c r="A101" s="1634" t="s">
        <v>389</v>
      </c>
      <c r="B101" s="1634"/>
      <c r="C101" s="1634"/>
      <c r="D101" s="1634"/>
      <c r="E101" s="1634"/>
      <c r="F101" s="1634"/>
      <c r="AS101" s="171"/>
      <c r="AT101" s="171"/>
      <c r="AU101" s="171"/>
      <c r="AV101" s="171"/>
      <c r="AW101" s="171"/>
      <c r="AX101" s="171"/>
      <c r="AY101" s="171"/>
      <c r="AZ101" s="171"/>
      <c r="BA101" s="171"/>
      <c r="BB101" s="171"/>
    </row>
    <row r="102" spans="1:54" ht="16.5" customHeight="1">
      <c r="A102" s="1039"/>
      <c r="B102" s="1039"/>
      <c r="D102" s="275"/>
      <c r="E102" s="148"/>
      <c r="F102" s="148"/>
      <c r="G102" s="249"/>
      <c r="AS102" s="171"/>
      <c r="AT102" s="171"/>
      <c r="AU102" s="171"/>
      <c r="AV102" s="171"/>
      <c r="AW102" s="171"/>
      <c r="AX102" s="171"/>
      <c r="AY102" s="171"/>
      <c r="AZ102" s="171"/>
      <c r="BA102" s="171"/>
      <c r="BB102" s="171"/>
    </row>
    <row r="103" spans="1:54" ht="9.75" customHeight="1">
      <c r="B103" s="46"/>
      <c r="C103" s="73"/>
      <c r="E103" s="46"/>
      <c r="AS103" s="171"/>
      <c r="AT103" s="171"/>
      <c r="AU103" s="171"/>
      <c r="AV103" s="171"/>
      <c r="AW103" s="171"/>
      <c r="AX103" s="171"/>
      <c r="AY103" s="171"/>
      <c r="AZ103" s="171"/>
      <c r="BA103" s="171"/>
      <c r="BB103" s="171"/>
    </row>
    <row r="104" spans="1:54" ht="27.95" hidden="1" customHeight="1">
      <c r="A104" s="62" t="e">
        <f>IF(AND(H28="JV (Joint Venture)",H29=1), "", "Printed Name :")</f>
        <v>#REF!</v>
      </c>
      <c r="B104" s="1635"/>
      <c r="C104" s="1635"/>
      <c r="E104" s="62" t="s">
        <v>4</v>
      </c>
      <c r="F104" s="309"/>
      <c r="H104" s="333"/>
      <c r="AS104" s="171"/>
      <c r="AT104" s="171"/>
      <c r="AU104" s="171"/>
      <c r="AV104" s="171"/>
      <c r="AW104" s="171"/>
      <c r="AX104" s="171"/>
      <c r="AY104" s="171"/>
      <c r="AZ104" s="171"/>
      <c r="BA104" s="171"/>
      <c r="BB104" s="171"/>
    </row>
    <row r="105" spans="1:54" ht="27.95" hidden="1" customHeight="1">
      <c r="A105" s="62" t="e">
        <f>IF(AND(H28="JV (Joint Venture)",H29=1), "", "Designation :")</f>
        <v>#REF!</v>
      </c>
      <c r="B105" s="1635"/>
      <c r="C105" s="1635"/>
      <c r="E105" s="62" t="s">
        <v>5</v>
      </c>
      <c r="F105" s="309"/>
      <c r="AS105" s="171"/>
      <c r="AT105" s="171"/>
      <c r="AU105" s="171"/>
      <c r="AV105" s="171"/>
      <c r="AW105" s="171"/>
      <c r="AX105" s="171"/>
      <c r="AY105" s="171"/>
      <c r="AZ105" s="171"/>
      <c r="BA105" s="171"/>
      <c r="BB105" s="171"/>
    </row>
    <row r="106" spans="1:54" ht="27.95" customHeight="1">
      <c r="B106" s="46"/>
      <c r="C106" s="73"/>
      <c r="E106" s="46"/>
      <c r="F106" s="43"/>
      <c r="AS106" s="171"/>
      <c r="AT106" s="171"/>
      <c r="AU106" s="171"/>
      <c r="AV106" s="171"/>
      <c r="AW106" s="171"/>
      <c r="AX106" s="171"/>
      <c r="AY106" s="171"/>
      <c r="AZ106" s="171"/>
      <c r="BA106" s="171"/>
      <c r="BB106" s="171"/>
    </row>
    <row r="107" spans="1:54" ht="33" customHeight="1">
      <c r="A107" s="124" t="s">
        <v>123</v>
      </c>
      <c r="B107" s="88"/>
      <c r="C107" s="123"/>
      <c r="D107" s="43"/>
      <c r="E107" s="97"/>
      <c r="F107" s="276"/>
      <c r="AS107" s="171"/>
      <c r="AT107" s="171"/>
      <c r="AU107" s="171"/>
      <c r="AV107" s="171"/>
      <c r="AW107" s="171"/>
      <c r="AX107" s="171"/>
      <c r="AY107" s="171"/>
      <c r="AZ107" s="171"/>
      <c r="BA107" s="171"/>
      <c r="BB107" s="171"/>
    </row>
    <row r="108" spans="1:54" s="25" customFormat="1" ht="21" customHeight="1">
      <c r="A108" s="1632" t="s">
        <v>166</v>
      </c>
      <c r="B108" s="1632"/>
      <c r="C108" s="1632"/>
      <c r="D108" s="1629"/>
      <c r="E108" s="1629"/>
      <c r="F108" s="1629"/>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33"/>
      <c r="B109" s="1633"/>
      <c r="C109" s="1633"/>
      <c r="D109" s="1629"/>
      <c r="E109" s="1629"/>
      <c r="F109" s="1629"/>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30"/>
      <c r="B110" s="1630"/>
      <c r="C110" s="1630"/>
      <c r="D110" s="1629"/>
      <c r="E110" s="1629"/>
      <c r="F110" s="1629"/>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39" t="s">
        <v>167</v>
      </c>
      <c r="B111" s="1639"/>
      <c r="C111" s="1639"/>
      <c r="D111" s="1629"/>
      <c r="E111" s="1629"/>
      <c r="F111" s="1629"/>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21" customHeight="1">
      <c r="A112" s="1639" t="s">
        <v>168</v>
      </c>
      <c r="B112" s="1639"/>
      <c r="C112" s="1639"/>
      <c r="D112" s="1629"/>
      <c r="E112" s="1629"/>
      <c r="F112" s="1629"/>
      <c r="G112" s="43"/>
      <c r="H112" s="43"/>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54" s="25" customFormat="1" ht="52.5" customHeight="1">
      <c r="A113" s="1639" t="s">
        <v>169</v>
      </c>
      <c r="B113" s="1639"/>
      <c r="C113" s="1639"/>
      <c r="D113" s="1629"/>
      <c r="E113" s="1629"/>
      <c r="F113" s="1629"/>
      <c r="G113" s="98"/>
      <c r="H113" s="98"/>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c r="AS113" s="168"/>
      <c r="AT113" s="168"/>
      <c r="AU113" s="168"/>
      <c r="AV113" s="168"/>
      <c r="AW113" s="168"/>
      <c r="AX113" s="168"/>
      <c r="AY113" s="168"/>
      <c r="AZ113" s="168"/>
      <c r="BA113" s="168"/>
      <c r="BB113" s="168"/>
    </row>
    <row r="114" spans="1:54" s="25" customFormat="1" ht="21" customHeight="1">
      <c r="A114" s="1632" t="s">
        <v>170</v>
      </c>
      <c r="B114" s="1632"/>
      <c r="C114" s="1632"/>
      <c r="D114" s="1629"/>
      <c r="E114" s="1629"/>
      <c r="F114" s="1629"/>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54" s="25" customFormat="1" ht="21" customHeight="1">
      <c r="A115" s="1633"/>
      <c r="B115" s="1633"/>
      <c r="C115" s="1633"/>
      <c r="D115" s="1629"/>
      <c r="E115" s="1629"/>
      <c r="F115" s="1629"/>
      <c r="G115" s="43"/>
      <c r="H115" s="43"/>
      <c r="I115" s="63"/>
      <c r="J115" s="63"/>
      <c r="K115" s="261"/>
      <c r="L115" s="261"/>
      <c r="M115" s="261"/>
      <c r="N115" s="261"/>
      <c r="O115" s="261"/>
      <c r="P115" s="261"/>
      <c r="Q115" s="261"/>
      <c r="R115" s="261"/>
      <c r="S115" s="261"/>
      <c r="T115" s="261"/>
      <c r="U115" s="261"/>
      <c r="V115" s="261"/>
      <c r="W115" s="261"/>
      <c r="X115" s="261"/>
      <c r="Y115" s="261"/>
      <c r="Z115" s="261"/>
      <c r="AA115" s="63"/>
      <c r="AB115" s="66"/>
      <c r="AC115" s="66"/>
      <c r="AD115" s="263"/>
      <c r="AE115" s="263"/>
      <c r="AF115" s="263"/>
      <c r="AG115" s="263"/>
      <c r="AH115" s="63"/>
      <c r="AI115" s="63"/>
      <c r="AJ115" s="63"/>
      <c r="AK115" s="63"/>
      <c r="AL115" s="63"/>
      <c r="AM115" s="63"/>
      <c r="AN115" s="63"/>
      <c r="AO115" s="63"/>
      <c r="AP115" s="63"/>
      <c r="AQ115" s="63"/>
      <c r="AR115" s="63"/>
    </row>
    <row r="116" spans="1:54">
      <c r="A116" s="1630"/>
      <c r="B116" s="1630"/>
      <c r="C116" s="1630"/>
      <c r="D116" s="1629"/>
      <c r="E116" s="1629"/>
      <c r="F116" s="1629"/>
    </row>
    <row r="117" spans="1:54">
      <c r="A117" s="157"/>
      <c r="B117" s="157"/>
      <c r="C117" s="157"/>
      <c r="D117" s="158"/>
      <c r="E117" s="158"/>
      <c r="F117" s="158"/>
    </row>
    <row r="118" spans="1:54" ht="47.25" customHeight="1">
      <c r="A118" s="1638" t="str">
        <f>H118&amp;I118&amp;J118</f>
        <v/>
      </c>
      <c r="B118" s="1638"/>
      <c r="C118" s="1638"/>
      <c r="D118" s="1638"/>
      <c r="E118" s="1638"/>
      <c r="F118" s="1638"/>
      <c r="H118" s="315"/>
      <c r="I118" s="316"/>
      <c r="J118" s="316"/>
    </row>
  </sheetData>
  <sheetProtection password="CFB5" sheet="1" formatColumns="0" formatRows="0" selectLockedCells="1"/>
  <customSheetViews>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6"/>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5"/>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4"/>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s>
  <mergeCells count="118">
    <mergeCell ref="A1:E1"/>
    <mergeCell ref="B89:F89"/>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D37:F37"/>
    <mergeCell ref="D51:F51"/>
    <mergeCell ref="B52:C52"/>
    <mergeCell ref="D52:F52"/>
    <mergeCell ref="B55:C55"/>
    <mergeCell ref="D55:F55"/>
    <mergeCell ref="A118:F118"/>
    <mergeCell ref="A112:C112"/>
    <mergeCell ref="D112:F112"/>
    <mergeCell ref="A113:C113"/>
    <mergeCell ref="D113:F113"/>
    <mergeCell ref="D110:F110"/>
    <mergeCell ref="A110:C110"/>
    <mergeCell ref="D111:F111"/>
    <mergeCell ref="D109:F109"/>
    <mergeCell ref="A111:C111"/>
    <mergeCell ref="B105:C105"/>
    <mergeCell ref="B88:F88"/>
    <mergeCell ref="B90:F90"/>
    <mergeCell ref="B85:F85"/>
    <mergeCell ref="B82:F82"/>
    <mergeCell ref="B83:F83"/>
    <mergeCell ref="D46:F46"/>
    <mergeCell ref="B66:F66"/>
    <mergeCell ref="B18:F18"/>
    <mergeCell ref="B15:F15"/>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8:F68"/>
    <mergeCell ref="B32:C32"/>
    <mergeCell ref="B67:F67"/>
    <mergeCell ref="B84:F84"/>
    <mergeCell ref="B46:C46"/>
    <mergeCell ref="B64:F64"/>
    <mergeCell ref="B65:F65"/>
    <mergeCell ref="D49:F49"/>
    <mergeCell ref="A109:C109"/>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4:F105">
    <cfRule type="expression" dxfId="9" priority="23" stopIfTrue="1">
      <formula>$E$104=""</formula>
    </cfRule>
  </conditionalFormatting>
  <conditionalFormatting sqref="D29:F29">
    <cfRule type="expression" dxfId="8" priority="21" stopIfTrue="1">
      <formula>$G$29="No"</formula>
    </cfRule>
  </conditionalFormatting>
  <conditionalFormatting sqref="A101:F106">
    <cfRule type="expression" dxfId="7" priority="18">
      <formula>$H$28="Sole Bidder"</formula>
    </cfRule>
  </conditionalFormatting>
  <conditionalFormatting sqref="B104:C104">
    <cfRule type="expression" dxfId="6" priority="16">
      <formula>$A$104=""</formula>
    </cfRule>
  </conditionalFormatting>
  <conditionalFormatting sqref="B105:C105">
    <cfRule type="expression" dxfId="5" priority="15">
      <formula>$A$105=""</formula>
    </cfRule>
  </conditionalFormatting>
  <conditionalFormatting sqref="B88:F88">
    <cfRule type="expression" dxfId="4" priority="41" stopIfTrue="1">
      <formula>$K$88=2</formula>
    </cfRule>
  </conditionalFormatting>
  <conditionalFormatting sqref="D23:F23">
    <cfRule type="expression" dxfId="3" priority="47">
      <formula>#REF!=1</formula>
    </cfRule>
    <cfRule type="expression" dxfId="2" priority="48">
      <formula>$K$91=2</formula>
    </cfRule>
  </conditionalFormatting>
  <conditionalFormatting sqref="G89:H89">
    <cfRule type="expression" dxfId="1" priority="49">
      <formula>#REF!=1</formula>
    </cfRule>
  </conditionalFormatting>
  <conditionalFormatting sqref="B89:F89">
    <cfRule type="expression" dxfId="0" priority="50">
      <formula>$K$89=1</formula>
    </cfRule>
  </conditionalFormatting>
  <dataValidations xWindow="1084" yWindow="456" count="3">
    <dataValidation type="whole" allowBlank="1" showInputMessage="1" showErrorMessage="1" error="Enter numeric figure only !" prompt="Enter the Bid Security Amount in Figures" sqref="I21:I22">
      <formula1>0</formula1>
      <formula2>990000000</formula2>
    </dataValidation>
    <dataValidation type="whole" allowBlank="1" showInputMessage="1" showErrorMessage="1" error="Enter numeric figure between 1 to 20 only !" prompt="Enter the Validity of Bid Security in MONTHS" sqref="J22">
      <formula1>1</formula1>
      <formula2>20</formula2>
    </dataValidation>
    <dataValidation type="whole" allowBlank="1" showInputMessage="1" showErrorMessage="1" error="Enter numeric figures only !" prompt="Enter the Validity of Bid Security in DAYS" sqref="J21">
      <formula1>250</formula1>
      <formula2>999999999999</formula2>
    </dataValidation>
  </dataValidation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rowBreaks count="1" manualBreakCount="1">
    <brk id="64" max="5" man="1"/>
  </rowBreaks>
  <drawing r:id="rId3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AC35"/>
  <sheetViews>
    <sheetView showGridLines="0" view="pageBreakPreview" topLeftCell="B1" zoomScale="115" zoomScaleNormal="80" zoomScaleSheetLayoutView="115" workbookViewId="0">
      <selection activeCell="D6" sqref="D6"/>
    </sheetView>
  </sheetViews>
  <sheetFormatPr defaultColWidth="9.140625" defaultRowHeight="16.5"/>
  <cols>
    <col min="1" max="1" width="9.140625" style="937" hidden="1" customWidth="1"/>
    <col min="2" max="2" width="33" style="940" customWidth="1"/>
    <col min="3" max="3" width="13.42578125" style="940" customWidth="1"/>
    <col min="4" max="4" width="53.5703125" style="940" customWidth="1"/>
    <col min="5" max="5" width="11.85546875" style="940" customWidth="1"/>
    <col min="6" max="6" width="11.85546875" style="949" customWidth="1"/>
    <col min="7" max="8" width="11.85546875" style="949" hidden="1" customWidth="1"/>
    <col min="9" max="9" width="33.5703125" style="949" hidden="1" customWidth="1"/>
    <col min="10" max="10" width="11.85546875" style="949" hidden="1" customWidth="1"/>
    <col min="11" max="25" width="11.85546875" style="949" customWidth="1"/>
    <col min="26" max="26" width="9.140625" style="937"/>
    <col min="27" max="27" width="24" style="937" customWidth="1"/>
    <col min="28" max="28" width="10.7109375" style="937" bestFit="1" customWidth="1"/>
    <col min="29" max="16384" width="9.140625" style="937"/>
  </cols>
  <sheetData>
    <row r="1" spans="2:29" s="936" customFormat="1" ht="66" customHeight="1">
      <c r="B1" s="1016" t="str">
        <f>Cover!B2</f>
        <v xml:space="preserve">Conductor Package CD01 for supply of ACSR Zebra conductor for transmission line corresponding to Tower Package TW03 associated with Transmission Network Expansion in Gujarat to increase its ATC from ISTS: Part B &amp; Part C. 
</v>
      </c>
      <c r="C1" s="1016"/>
      <c r="D1" s="1016"/>
      <c r="E1" s="933"/>
      <c r="F1" s="934"/>
      <c r="G1" s="935"/>
      <c r="H1" s="935"/>
      <c r="I1" s="935"/>
      <c r="J1" s="935"/>
      <c r="K1" s="935"/>
      <c r="L1" s="935"/>
      <c r="M1" s="935"/>
      <c r="N1" s="935"/>
      <c r="O1" s="935"/>
      <c r="P1" s="935"/>
      <c r="Q1" s="935"/>
      <c r="R1" s="935"/>
      <c r="S1" s="935"/>
      <c r="T1" s="935"/>
      <c r="U1" s="935"/>
      <c r="V1" s="935"/>
      <c r="W1" s="935"/>
      <c r="X1" s="935"/>
      <c r="Y1" s="935"/>
      <c r="AA1" s="937"/>
      <c r="AB1" s="938"/>
      <c r="AC1" s="938"/>
    </row>
    <row r="2" spans="2:29" ht="20.100000000000001" customHeight="1">
      <c r="B2" s="1017" t="str">
        <f>Cover!B3</f>
        <v>Specification No.: CC/NT/COND/DOM/A06/22/00592</v>
      </c>
      <c r="C2" s="1017"/>
      <c r="D2" s="1017"/>
      <c r="E2" s="939"/>
      <c r="F2" s="940"/>
      <c r="G2" s="940"/>
      <c r="H2" s="940"/>
      <c r="I2" s="940"/>
      <c r="J2" s="940"/>
      <c r="K2" s="940"/>
      <c r="L2" s="940"/>
      <c r="M2" s="940"/>
      <c r="N2" s="940"/>
      <c r="O2" s="940"/>
      <c r="P2" s="940"/>
      <c r="Q2" s="940"/>
      <c r="R2" s="940"/>
      <c r="S2" s="940"/>
      <c r="T2" s="940"/>
      <c r="U2" s="940"/>
      <c r="V2" s="940"/>
      <c r="W2" s="940"/>
      <c r="X2" s="940"/>
      <c r="Y2" s="940"/>
      <c r="AB2" s="941">
        <v>1</v>
      </c>
      <c r="AC2" s="942"/>
    </row>
    <row r="3" spans="2:29" ht="18.75" hidden="1" customHeight="1">
      <c r="B3" s="943"/>
      <c r="C3" s="943"/>
      <c r="D3" s="943"/>
      <c r="E3" s="943"/>
      <c r="F3" s="940"/>
      <c r="G3" s="940"/>
      <c r="H3" s="940"/>
      <c r="I3" s="940"/>
      <c r="J3" s="940"/>
      <c r="K3" s="940"/>
      <c r="L3" s="940"/>
      <c r="M3" s="940"/>
      <c r="N3" s="940"/>
      <c r="O3" s="940"/>
      <c r="P3" s="940"/>
      <c r="Q3" s="940"/>
      <c r="R3" s="940"/>
      <c r="S3" s="940"/>
      <c r="T3" s="940"/>
      <c r="U3" s="940"/>
      <c r="V3" s="940"/>
      <c r="W3" s="940"/>
      <c r="X3" s="940"/>
      <c r="Y3" s="940"/>
      <c r="AB3" s="941">
        <v>2</v>
      </c>
      <c r="AC3" s="942"/>
    </row>
    <row r="4" spans="2:29" ht="20.100000000000001" customHeight="1">
      <c r="B4" s="1018" t="s">
        <v>161</v>
      </c>
      <c r="C4" s="1018"/>
      <c r="D4" s="1018"/>
      <c r="E4" s="943"/>
      <c r="F4" s="940"/>
      <c r="G4" s="940"/>
      <c r="H4" s="940"/>
      <c r="I4" s="940"/>
      <c r="J4" s="940"/>
      <c r="K4" s="940"/>
      <c r="L4" s="940"/>
      <c r="M4" s="940"/>
      <c r="N4" s="940"/>
      <c r="O4" s="940"/>
      <c r="P4" s="940"/>
      <c r="Q4" s="940"/>
      <c r="R4" s="940"/>
      <c r="S4" s="940"/>
      <c r="T4" s="940"/>
      <c r="U4" s="940"/>
      <c r="V4" s="940"/>
      <c r="W4" s="940"/>
      <c r="X4" s="940"/>
      <c r="Y4" s="940"/>
      <c r="AB4" s="941"/>
      <c r="AC4" s="942"/>
    </row>
    <row r="5" spans="2:29" ht="20.100000000000001" customHeight="1">
      <c r="E5" s="943"/>
      <c r="F5" s="940"/>
      <c r="G5" s="940"/>
      <c r="H5" s="940"/>
      <c r="I5" s="940"/>
      <c r="J5" s="940"/>
      <c r="K5" s="940"/>
      <c r="L5" s="940"/>
      <c r="M5" s="940"/>
      <c r="N5" s="940"/>
      <c r="O5" s="940"/>
      <c r="P5" s="940"/>
      <c r="Q5" s="940"/>
      <c r="R5" s="940"/>
      <c r="S5" s="940"/>
      <c r="T5" s="940"/>
      <c r="U5" s="940"/>
      <c r="V5" s="940"/>
      <c r="W5" s="940"/>
      <c r="X5" s="940"/>
      <c r="Y5" s="940"/>
      <c r="AB5" s="941"/>
      <c r="AC5" s="942"/>
    </row>
    <row r="6" spans="2:29" ht="35.25" customHeight="1">
      <c r="B6" s="1019" t="s">
        <v>1002</v>
      </c>
      <c r="C6" s="1019"/>
      <c r="D6" s="972"/>
      <c r="E6" s="943"/>
      <c r="F6" s="940"/>
      <c r="G6" s="940"/>
      <c r="H6" s="940"/>
      <c r="I6" s="940"/>
      <c r="J6" s="940">
        <f>IF(D6="No",1,2)</f>
        <v>2</v>
      </c>
      <c r="K6" s="940"/>
      <c r="L6" s="940"/>
      <c r="M6" s="940"/>
      <c r="N6" s="940"/>
      <c r="O6" s="940"/>
      <c r="P6" s="940"/>
      <c r="Q6" s="940"/>
      <c r="R6" s="940"/>
      <c r="S6" s="940"/>
      <c r="T6" s="940"/>
      <c r="U6" s="940"/>
      <c r="V6" s="940"/>
      <c r="W6" s="940"/>
      <c r="X6" s="940"/>
      <c r="Y6" s="940"/>
      <c r="AB6" s="941"/>
      <c r="AC6" s="942"/>
    </row>
    <row r="7" spans="2:29" ht="30.75" customHeight="1">
      <c r="B7" s="1020" t="s">
        <v>624</v>
      </c>
      <c r="C7" s="1021"/>
      <c r="D7" s="951"/>
      <c r="F7" s="940"/>
      <c r="G7" s="940"/>
      <c r="H7" s="940"/>
      <c r="I7" s="940"/>
      <c r="J7" s="940"/>
      <c r="K7" s="940"/>
      <c r="L7" s="940"/>
      <c r="M7" s="940"/>
      <c r="N7" s="940"/>
      <c r="O7" s="940"/>
      <c r="P7" s="940"/>
      <c r="Q7" s="940"/>
      <c r="R7" s="940"/>
      <c r="S7" s="940"/>
      <c r="T7" s="940"/>
      <c r="U7" s="940"/>
      <c r="V7" s="940"/>
      <c r="W7" s="940"/>
      <c r="X7" s="940"/>
      <c r="Y7" s="940"/>
      <c r="AB7" s="942"/>
      <c r="AC7" s="942"/>
    </row>
    <row r="8" spans="2:29" s="936" customFormat="1" ht="42.6" hidden="1" customHeight="1">
      <c r="B8" s="944" t="s">
        <v>1003</v>
      </c>
      <c r="C8" s="970"/>
      <c r="D8" s="971" t="s">
        <v>619</v>
      </c>
      <c r="F8" s="945"/>
      <c r="G8" s="945"/>
      <c r="H8" s="945"/>
      <c r="I8" s="946"/>
      <c r="J8" s="945"/>
      <c r="K8" s="945"/>
      <c r="L8" s="945"/>
      <c r="M8" s="945"/>
      <c r="N8" s="945"/>
      <c r="O8" s="945"/>
      <c r="P8" s="945"/>
      <c r="Q8" s="945"/>
      <c r="R8" s="945"/>
      <c r="S8" s="945"/>
      <c r="U8" s="945"/>
      <c r="V8" s="945"/>
      <c r="W8" s="945"/>
      <c r="X8" s="945"/>
      <c r="Y8" s="945"/>
      <c r="AB8" s="938"/>
      <c r="AC8" s="938"/>
    </row>
    <row r="9" spans="2:29" ht="42" hidden="1" customHeight="1">
      <c r="B9" s="944" t="s">
        <v>1004</v>
      </c>
      <c r="C9" s="947"/>
      <c r="D9" s="948" t="s">
        <v>1040</v>
      </c>
      <c r="I9" s="569" t="s">
        <v>1017</v>
      </c>
    </row>
    <row r="10" spans="2:29" ht="27" customHeight="1">
      <c r="B10" s="1007" t="s">
        <v>785</v>
      </c>
      <c r="C10" s="1008"/>
      <c r="D10" s="950"/>
    </row>
    <row r="11" spans="2:29" ht="24.75" customHeight="1">
      <c r="B11" s="1011" t="s">
        <v>786</v>
      </c>
      <c r="C11" s="1012"/>
      <c r="D11" s="951"/>
      <c r="I11" s="946"/>
    </row>
    <row r="12" spans="2:29" ht="26.25" customHeight="1">
      <c r="B12" s="1011"/>
      <c r="C12" s="1012"/>
      <c r="D12" s="951"/>
    </row>
    <row r="13" spans="2:29" ht="21" customHeight="1">
      <c r="B13" s="1013"/>
      <c r="C13" s="1014"/>
      <c r="D13" s="952"/>
    </row>
    <row r="14" spans="2:29" ht="20.100000000000001" customHeight="1">
      <c r="D14" s="947"/>
    </row>
    <row r="15" spans="2:29" ht="42" hidden="1" customHeight="1">
      <c r="B15" s="1007" t="str">
        <f>IF(I15=2,"Name of Qualified Licensee of a Qualified Manufacturer",IF(I15=3,"Name of the Other Partner of Joint Venture",IF(I15=4,"Name of the designated authority with whom MSE is registered","")))</f>
        <v/>
      </c>
      <c r="C15" s="1008"/>
      <c r="D15" s="950" t="s">
        <v>1030</v>
      </c>
      <c r="I15" s="953">
        <f>IF(D8="Qualified Manufacturer",1,IF(D8="Qualified Licensee of a Qualified Manufacturer",2,0))</f>
        <v>0</v>
      </c>
    </row>
    <row r="16" spans="2:29" ht="21" hidden="1" customHeight="1">
      <c r="B16" s="1009" t="str">
        <f>IF(I15=0,"  ","Address of Registered Office")</f>
        <v xml:space="preserve">  </v>
      </c>
      <c r="C16" s="1010"/>
      <c r="D16" s="951" t="s">
        <v>1031</v>
      </c>
    </row>
    <row r="17" spans="2:28" ht="19.5" hidden="1" customHeight="1">
      <c r="B17" s="1011"/>
      <c r="C17" s="1012"/>
      <c r="D17" s="951" t="s">
        <v>1032</v>
      </c>
    </row>
    <row r="18" spans="2:28" ht="20.25" hidden="1" customHeight="1">
      <c r="B18" s="1013"/>
      <c r="C18" s="1014"/>
      <c r="D18" s="952" t="s">
        <v>1033</v>
      </c>
    </row>
    <row r="19" spans="2:28" ht="12" hidden="1" customHeight="1">
      <c r="B19" s="954"/>
      <c r="C19" s="954"/>
      <c r="D19" s="955"/>
    </row>
    <row r="20" spans="2:28" ht="8.25" hidden="1" customHeight="1">
      <c r="B20" s="1015"/>
      <c r="C20" s="1015"/>
      <c r="D20" s="956"/>
      <c r="F20" s="957"/>
    </row>
    <row r="21" spans="2:28" ht="9" hidden="1" customHeight="1">
      <c r="B21" s="1015"/>
      <c r="C21" s="1015"/>
      <c r="D21" s="958"/>
    </row>
    <row r="22" spans="2:28" ht="12.75" hidden="1" customHeight="1">
      <c r="B22" s="1015"/>
      <c r="C22" s="1015"/>
      <c r="D22" s="958"/>
    </row>
    <row r="23" spans="2:28" ht="12" hidden="1" customHeight="1">
      <c r="B23" s="1015"/>
      <c r="C23" s="1015"/>
      <c r="D23" s="959"/>
    </row>
    <row r="24" spans="2:28" ht="7.5" customHeight="1">
      <c r="D24" s="947"/>
      <c r="AB24" s="960">
        <v>40878</v>
      </c>
    </row>
    <row r="25" spans="2:28" ht="20.25" customHeight="1">
      <c r="B25" s="961" t="s">
        <v>1005</v>
      </c>
      <c r="C25" s="962"/>
      <c r="D25" s="963"/>
      <c r="AB25" s="960">
        <v>41244</v>
      </c>
    </row>
    <row r="26" spans="2:28" ht="21" customHeight="1">
      <c r="B26" s="961" t="s">
        <v>163</v>
      </c>
      <c r="C26" s="962"/>
      <c r="D26" s="964"/>
    </row>
    <row r="27" spans="2:28" ht="21" customHeight="1">
      <c r="B27" s="961" t="s">
        <v>1009</v>
      </c>
      <c r="C27" s="962"/>
      <c r="D27" s="965"/>
    </row>
    <row r="28" spans="2:28" ht="21" customHeight="1">
      <c r="B28" s="961" t="s">
        <v>1006</v>
      </c>
      <c r="C28" s="962"/>
      <c r="D28" s="964"/>
    </row>
    <row r="29" spans="2:28" ht="21" customHeight="1">
      <c r="B29" s="961" t="s">
        <v>1007</v>
      </c>
      <c r="C29" s="962"/>
      <c r="D29" s="964"/>
    </row>
    <row r="30" spans="2:28" ht="21" customHeight="1">
      <c r="B30" s="961" t="s">
        <v>1008</v>
      </c>
      <c r="C30" s="962"/>
      <c r="D30" s="964"/>
    </row>
    <row r="31" spans="2:28" ht="21" customHeight="1">
      <c r="B31" s="966"/>
      <c r="C31" s="966"/>
      <c r="D31" s="967"/>
    </row>
    <row r="32" spans="2:28" ht="21" customHeight="1">
      <c r="B32" s="961" t="s">
        <v>622</v>
      </c>
      <c r="C32" s="962"/>
      <c r="D32" s="968"/>
      <c r="E32" s="949"/>
      <c r="I32" s="969"/>
    </row>
    <row r="33" spans="1:29" ht="21" customHeight="1">
      <c r="B33" s="961" t="s">
        <v>623</v>
      </c>
      <c r="C33" s="962"/>
      <c r="D33" s="964"/>
      <c r="E33" s="949"/>
      <c r="I33" s="969"/>
    </row>
    <row r="34" spans="1:29">
      <c r="E34" s="949"/>
    </row>
    <row r="35" spans="1:29" s="940" customFormat="1">
      <c r="A35" s="937"/>
      <c r="B35" s="966"/>
      <c r="C35" s="966"/>
      <c r="F35" s="949"/>
      <c r="G35" s="949"/>
      <c r="H35" s="949"/>
      <c r="I35" s="949"/>
      <c r="J35" s="949"/>
      <c r="K35" s="949"/>
      <c r="L35" s="949"/>
      <c r="M35" s="949"/>
      <c r="N35" s="949"/>
      <c r="O35" s="949"/>
      <c r="P35" s="949"/>
      <c r="Q35" s="949"/>
      <c r="R35" s="949"/>
      <c r="S35" s="949"/>
      <c r="T35" s="949"/>
      <c r="U35" s="949"/>
      <c r="V35" s="949"/>
      <c r="W35" s="949"/>
      <c r="X35" s="949"/>
      <c r="Y35" s="949"/>
      <c r="Z35" s="937"/>
      <c r="AA35" s="937"/>
      <c r="AB35" s="937"/>
      <c r="AC35" s="937"/>
    </row>
  </sheetData>
  <sheetProtection password="CFB5" sheet="1" formatColumns="0" formatRows="0" selectLockedCells="1"/>
  <customSheetViews>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2"/>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3"/>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4"/>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5"/>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6"/>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7"/>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8"/>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9"/>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formula1>"Yes, No"</formula1>
    </dataValidation>
    <dataValidation type="date" allowBlank="1" showInputMessage="1" showErrorMessage="1" error="Please enter Date in DD-MM-YYYY format, e.g, 01-Jan-10_x000a_" sqref="D32">
      <formula1>I32</formula1>
      <formula2>I33</formula2>
    </dataValidation>
    <dataValidation type="list" showInputMessage="1" showErrorMessage="1" sqref="D9">
      <formula1>"Domestic Bidder"</formula1>
    </dataValidation>
  </dataValidations>
  <pageMargins left="0.75" right="0.75" top="0.69" bottom="0.7" header="0.4" footer="0.37"/>
  <pageSetup scale="99" fitToHeight="10000" orientation="portrait" r:id="rId10"/>
  <headerFooter alignWithMargins="0"/>
  <colBreaks count="1" manualBreakCount="1">
    <brk id="4" max="24" man="1"/>
  </colBreaks>
  <drawing r:id="rId11"/>
  <legacyDrawing r:id="rId1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8"/>
  </sheetPr>
  <dimension ref="A1:O112"/>
  <sheetViews>
    <sheetView workbookViewId="0">
      <selection activeCell="A4" sqref="A4"/>
    </sheetView>
  </sheetViews>
  <sheetFormatPr defaultColWidth="9.140625" defaultRowHeight="12.75"/>
  <cols>
    <col min="1" max="1" width="13.28515625" style="242" customWidth="1"/>
    <col min="2" max="2" width="11.85546875" style="242" customWidth="1"/>
    <col min="3" max="15" width="9.140625" style="242"/>
    <col min="16" max="16384" width="9.140625" style="196"/>
  </cols>
  <sheetData>
    <row r="1" spans="1:15" s="195" customFormat="1" ht="30" customHeight="1">
      <c r="A1" s="1652">
        <f>'Bid Form 1st Envelope '!I21</f>
        <v>0</v>
      </c>
      <c r="B1" s="1652"/>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178</v>
      </c>
    </row>
    <row r="14" spans="1:15">
      <c r="A14" s="247">
        <v>2</v>
      </c>
      <c r="B14" s="248" t="s">
        <v>179</v>
      </c>
    </row>
    <row r="15" spans="1:15">
      <c r="A15" s="247">
        <v>3</v>
      </c>
      <c r="B15" s="248" t="s">
        <v>180</v>
      </c>
    </row>
    <row r="16" spans="1:15">
      <c r="A16" s="247">
        <v>4</v>
      </c>
      <c r="B16" s="248" t="s">
        <v>181</v>
      </c>
    </row>
    <row r="17" spans="1:2">
      <c r="A17" s="247">
        <v>5</v>
      </c>
      <c r="B17" s="248" t="s">
        <v>182</v>
      </c>
    </row>
    <row r="18" spans="1:2">
      <c r="A18" s="247">
        <v>6</v>
      </c>
      <c r="B18" s="248" t="s">
        <v>183</v>
      </c>
    </row>
    <row r="19" spans="1:2">
      <c r="A19" s="247">
        <v>7</v>
      </c>
      <c r="B19" s="248" t="s">
        <v>184</v>
      </c>
    </row>
    <row r="20" spans="1:2">
      <c r="A20" s="247">
        <v>8</v>
      </c>
      <c r="B20" s="248" t="s">
        <v>185</v>
      </c>
    </row>
    <row r="21" spans="1:2">
      <c r="A21" s="247">
        <v>9</v>
      </c>
      <c r="B21" s="248" t="s">
        <v>186</v>
      </c>
    </row>
    <row r="22" spans="1:2">
      <c r="A22" s="247">
        <v>10</v>
      </c>
      <c r="B22" s="248" t="s">
        <v>187</v>
      </c>
    </row>
    <row r="23" spans="1:2">
      <c r="A23" s="247">
        <v>11</v>
      </c>
      <c r="B23" s="248" t="s">
        <v>188</v>
      </c>
    </row>
    <row r="24" spans="1:2">
      <c r="A24" s="247">
        <v>12</v>
      </c>
      <c r="B24" s="248" t="s">
        <v>189</v>
      </c>
    </row>
    <row r="25" spans="1:2">
      <c r="A25" s="247">
        <v>13</v>
      </c>
      <c r="B25" s="248" t="s">
        <v>190</v>
      </c>
    </row>
    <row r="26" spans="1:2">
      <c r="A26" s="247">
        <v>14</v>
      </c>
      <c r="B26" s="248" t="s">
        <v>191</v>
      </c>
    </row>
    <row r="27" spans="1:2">
      <c r="A27" s="247">
        <v>15</v>
      </c>
      <c r="B27" s="248" t="s">
        <v>192</v>
      </c>
    </row>
    <row r="28" spans="1:2">
      <c r="A28" s="247">
        <v>16</v>
      </c>
      <c r="B28" s="248" t="s">
        <v>193</v>
      </c>
    </row>
    <row r="29" spans="1:2">
      <c r="A29" s="247">
        <v>17</v>
      </c>
      <c r="B29" s="248" t="s">
        <v>194</v>
      </c>
    </row>
    <row r="30" spans="1:2">
      <c r="A30" s="247">
        <v>18</v>
      </c>
      <c r="B30" s="248" t="s">
        <v>195</v>
      </c>
    </row>
    <row r="31" spans="1:2">
      <c r="A31" s="247">
        <v>19</v>
      </c>
      <c r="B31" s="248" t="s">
        <v>196</v>
      </c>
    </row>
    <row r="32" spans="1:2">
      <c r="A32" s="247">
        <v>20</v>
      </c>
      <c r="B32" s="248" t="s">
        <v>197</v>
      </c>
    </row>
    <row r="33" spans="1:2">
      <c r="A33" s="247">
        <v>21</v>
      </c>
      <c r="B33" s="248" t="s">
        <v>198</v>
      </c>
    </row>
    <row r="34" spans="1:2">
      <c r="A34" s="247">
        <v>22</v>
      </c>
      <c r="B34" s="248" t="s">
        <v>199</v>
      </c>
    </row>
    <row r="35" spans="1:2">
      <c r="A35" s="247">
        <v>23</v>
      </c>
      <c r="B35" s="248" t="s">
        <v>200</v>
      </c>
    </row>
    <row r="36" spans="1:2">
      <c r="A36" s="247">
        <v>24</v>
      </c>
      <c r="B36" s="248" t="s">
        <v>201</v>
      </c>
    </row>
    <row r="37" spans="1:2">
      <c r="A37" s="247">
        <v>25</v>
      </c>
      <c r="B37" s="248" t="s">
        <v>202</v>
      </c>
    </row>
    <row r="38" spans="1:2">
      <c r="A38" s="247">
        <v>26</v>
      </c>
      <c r="B38" s="248" t="s">
        <v>203</v>
      </c>
    </row>
    <row r="39" spans="1:2">
      <c r="A39" s="247">
        <v>27</v>
      </c>
      <c r="B39" s="248" t="s">
        <v>204</v>
      </c>
    </row>
    <row r="40" spans="1:2">
      <c r="A40" s="247">
        <v>28</v>
      </c>
      <c r="B40" s="248" t="s">
        <v>205</v>
      </c>
    </row>
    <row r="41" spans="1:2">
      <c r="A41" s="247">
        <v>29</v>
      </c>
      <c r="B41" s="248" t="s">
        <v>206</v>
      </c>
    </row>
    <row r="42" spans="1:2">
      <c r="A42" s="247">
        <v>30</v>
      </c>
      <c r="B42" s="248" t="s">
        <v>207</v>
      </c>
    </row>
    <row r="43" spans="1:2">
      <c r="A43" s="247">
        <v>31</v>
      </c>
      <c r="B43" s="248" t="s">
        <v>208</v>
      </c>
    </row>
    <row r="44" spans="1:2">
      <c r="A44" s="247">
        <v>32</v>
      </c>
      <c r="B44" s="248" t="s">
        <v>209</v>
      </c>
    </row>
    <row r="45" spans="1:2">
      <c r="A45" s="247">
        <v>33</v>
      </c>
      <c r="B45" s="248" t="s">
        <v>210</v>
      </c>
    </row>
    <row r="46" spans="1:2">
      <c r="A46" s="247">
        <v>34</v>
      </c>
      <c r="B46" s="248" t="s">
        <v>211</v>
      </c>
    </row>
    <row r="47" spans="1:2">
      <c r="A47" s="247">
        <v>35</v>
      </c>
      <c r="B47" s="248" t="s">
        <v>11</v>
      </c>
    </row>
    <row r="48" spans="1:2">
      <c r="A48" s="247">
        <v>36</v>
      </c>
      <c r="B48" s="248" t="s">
        <v>212</v>
      </c>
    </row>
    <row r="49" spans="1:2">
      <c r="A49" s="247">
        <v>37</v>
      </c>
      <c r="B49" s="248" t="s">
        <v>213</v>
      </c>
    </row>
    <row r="50" spans="1:2">
      <c r="A50" s="247">
        <v>38</v>
      </c>
      <c r="B50" s="248" t="s">
        <v>214</v>
      </c>
    </row>
    <row r="51" spans="1:2">
      <c r="A51" s="247">
        <v>39</v>
      </c>
      <c r="B51" s="248" t="s">
        <v>215</v>
      </c>
    </row>
    <row r="52" spans="1:2">
      <c r="A52" s="247">
        <v>40</v>
      </c>
      <c r="B52" s="248" t="s">
        <v>216</v>
      </c>
    </row>
    <row r="53" spans="1:2">
      <c r="A53" s="247">
        <v>41</v>
      </c>
      <c r="B53" s="248" t="s">
        <v>217</v>
      </c>
    </row>
    <row r="54" spans="1:2">
      <c r="A54" s="247">
        <v>42</v>
      </c>
      <c r="B54" s="248" t="s">
        <v>218</v>
      </c>
    </row>
    <row r="55" spans="1:2">
      <c r="A55" s="247">
        <v>43</v>
      </c>
      <c r="B55" s="248" t="s">
        <v>219</v>
      </c>
    </row>
    <row r="56" spans="1:2">
      <c r="A56" s="247">
        <v>44</v>
      </c>
      <c r="B56" s="248" t="s">
        <v>220</v>
      </c>
    </row>
    <row r="57" spans="1:2">
      <c r="A57" s="247">
        <v>45</v>
      </c>
      <c r="B57" s="248" t="s">
        <v>221</v>
      </c>
    </row>
    <row r="58" spans="1:2">
      <c r="A58" s="247">
        <v>46</v>
      </c>
      <c r="B58" s="248" t="s">
        <v>222</v>
      </c>
    </row>
    <row r="59" spans="1:2">
      <c r="A59" s="247">
        <v>47</v>
      </c>
      <c r="B59" s="248" t="s">
        <v>223</v>
      </c>
    </row>
    <row r="60" spans="1:2">
      <c r="A60" s="247">
        <v>48</v>
      </c>
      <c r="B60" s="248" t="s">
        <v>224</v>
      </c>
    </row>
    <row r="61" spans="1:2">
      <c r="A61" s="247">
        <v>49</v>
      </c>
      <c r="B61" s="248" t="s">
        <v>225</v>
      </c>
    </row>
    <row r="62" spans="1:2">
      <c r="A62" s="247">
        <v>50</v>
      </c>
      <c r="B62" s="248" t="s">
        <v>226</v>
      </c>
    </row>
    <row r="63" spans="1:2">
      <c r="A63" s="247">
        <v>51</v>
      </c>
      <c r="B63" s="248" t="s">
        <v>227</v>
      </c>
    </row>
    <row r="64" spans="1:2">
      <c r="A64" s="247">
        <v>52</v>
      </c>
      <c r="B64" s="248" t="s">
        <v>228</v>
      </c>
    </row>
    <row r="65" spans="1:2">
      <c r="A65" s="247">
        <v>53</v>
      </c>
      <c r="B65" s="248" t="s">
        <v>229</v>
      </c>
    </row>
    <row r="66" spans="1:2">
      <c r="A66" s="247">
        <v>54</v>
      </c>
      <c r="B66" s="248" t="s">
        <v>230</v>
      </c>
    </row>
    <row r="67" spans="1:2">
      <c r="A67" s="247">
        <v>55</v>
      </c>
      <c r="B67" s="248" t="s">
        <v>231</v>
      </c>
    </row>
    <row r="68" spans="1:2">
      <c r="A68" s="247">
        <v>56</v>
      </c>
      <c r="B68" s="248" t="s">
        <v>232</v>
      </c>
    </row>
    <row r="69" spans="1:2">
      <c r="A69" s="247">
        <v>57</v>
      </c>
      <c r="B69" s="248" t="s">
        <v>233</v>
      </c>
    </row>
    <row r="70" spans="1:2">
      <c r="A70" s="247">
        <v>58</v>
      </c>
      <c r="B70" s="248" t="s">
        <v>234</v>
      </c>
    </row>
    <row r="71" spans="1:2">
      <c r="A71" s="247">
        <v>59</v>
      </c>
      <c r="B71" s="248" t="s">
        <v>235</v>
      </c>
    </row>
    <row r="72" spans="1:2">
      <c r="A72" s="247">
        <v>60</v>
      </c>
      <c r="B72" s="248" t="s">
        <v>236</v>
      </c>
    </row>
    <row r="73" spans="1:2">
      <c r="A73" s="247">
        <v>61</v>
      </c>
      <c r="B73" s="248" t="s">
        <v>237</v>
      </c>
    </row>
    <row r="74" spans="1:2">
      <c r="A74" s="247">
        <v>62</v>
      </c>
      <c r="B74" s="248" t="s">
        <v>238</v>
      </c>
    </row>
    <row r="75" spans="1:2">
      <c r="A75" s="247">
        <v>63</v>
      </c>
      <c r="B75" s="248" t="s">
        <v>239</v>
      </c>
    </row>
    <row r="76" spans="1:2">
      <c r="A76" s="247">
        <v>64</v>
      </c>
      <c r="B76" s="248" t="s">
        <v>240</v>
      </c>
    </row>
    <row r="77" spans="1:2">
      <c r="A77" s="247">
        <v>65</v>
      </c>
      <c r="B77" s="248" t="s">
        <v>241</v>
      </c>
    </row>
    <row r="78" spans="1:2">
      <c r="A78" s="247">
        <v>66</v>
      </c>
      <c r="B78" s="248" t="s">
        <v>242</v>
      </c>
    </row>
    <row r="79" spans="1:2">
      <c r="A79" s="247">
        <v>67</v>
      </c>
      <c r="B79" s="248" t="s">
        <v>243</v>
      </c>
    </row>
    <row r="80" spans="1:2">
      <c r="A80" s="247">
        <v>68</v>
      </c>
      <c r="B80" s="248" t="s">
        <v>244</v>
      </c>
    </row>
    <row r="81" spans="1:2">
      <c r="A81" s="247">
        <v>69</v>
      </c>
      <c r="B81" s="248" t="s">
        <v>245</v>
      </c>
    </row>
    <row r="82" spans="1:2">
      <c r="A82" s="247">
        <v>70</v>
      </c>
      <c r="B82" s="248" t="s">
        <v>246</v>
      </c>
    </row>
    <row r="83" spans="1:2">
      <c r="A83" s="247">
        <v>71</v>
      </c>
      <c r="B83" s="248" t="s">
        <v>247</v>
      </c>
    </row>
    <row r="84" spans="1:2">
      <c r="A84" s="247">
        <v>72</v>
      </c>
      <c r="B84" s="248" t="s">
        <v>248</v>
      </c>
    </row>
    <row r="85" spans="1:2">
      <c r="A85" s="247">
        <v>73</v>
      </c>
      <c r="B85" s="248" t="s">
        <v>249</v>
      </c>
    </row>
    <row r="86" spans="1:2">
      <c r="A86" s="247">
        <v>74</v>
      </c>
      <c r="B86" s="248" t="s">
        <v>250</v>
      </c>
    </row>
    <row r="87" spans="1:2">
      <c r="A87" s="247">
        <v>75</v>
      </c>
      <c r="B87" s="248" t="s">
        <v>251</v>
      </c>
    </row>
    <row r="88" spans="1:2">
      <c r="A88" s="247">
        <v>76</v>
      </c>
      <c r="B88" s="248" t="s">
        <v>252</v>
      </c>
    </row>
    <row r="89" spans="1:2">
      <c r="A89" s="247">
        <v>77</v>
      </c>
      <c r="B89" s="248" t="s">
        <v>253</v>
      </c>
    </row>
    <row r="90" spans="1:2">
      <c r="A90" s="247">
        <v>78</v>
      </c>
      <c r="B90" s="248" t="s">
        <v>254</v>
      </c>
    </row>
    <row r="91" spans="1:2">
      <c r="A91" s="247">
        <v>79</v>
      </c>
      <c r="B91" s="248" t="s">
        <v>255</v>
      </c>
    </row>
    <row r="92" spans="1:2">
      <c r="A92" s="247">
        <v>80</v>
      </c>
      <c r="B92" s="248" t="s">
        <v>256</v>
      </c>
    </row>
    <row r="93" spans="1:2">
      <c r="A93" s="247">
        <v>81</v>
      </c>
      <c r="B93" s="248" t="s">
        <v>257</v>
      </c>
    </row>
    <row r="94" spans="1:2">
      <c r="A94" s="247">
        <v>82</v>
      </c>
      <c r="B94" s="248" t="s">
        <v>258</v>
      </c>
    </row>
    <row r="95" spans="1:2">
      <c r="A95" s="247">
        <v>83</v>
      </c>
      <c r="B95" s="248" t="s">
        <v>259</v>
      </c>
    </row>
    <row r="96" spans="1:2">
      <c r="A96" s="247">
        <v>84</v>
      </c>
      <c r="B96" s="248" t="s">
        <v>260</v>
      </c>
    </row>
    <row r="97" spans="1:2">
      <c r="A97" s="247">
        <v>85</v>
      </c>
      <c r="B97" s="248" t="s">
        <v>261</v>
      </c>
    </row>
    <row r="98" spans="1:2">
      <c r="A98" s="247">
        <v>86</v>
      </c>
      <c r="B98" s="248" t="s">
        <v>262</v>
      </c>
    </row>
    <row r="99" spans="1:2">
      <c r="A99" s="247">
        <v>87</v>
      </c>
      <c r="B99" s="248" t="s">
        <v>263</v>
      </c>
    </row>
    <row r="100" spans="1:2">
      <c r="A100" s="247">
        <v>88</v>
      </c>
      <c r="B100" s="248" t="s">
        <v>264</v>
      </c>
    </row>
    <row r="101" spans="1:2">
      <c r="A101" s="247">
        <v>89</v>
      </c>
      <c r="B101" s="248" t="s">
        <v>265</v>
      </c>
    </row>
    <row r="102" spans="1:2">
      <c r="A102" s="247">
        <v>90</v>
      </c>
      <c r="B102" s="248" t="s">
        <v>266</v>
      </c>
    </row>
    <row r="103" spans="1:2">
      <c r="A103" s="247">
        <v>91</v>
      </c>
      <c r="B103" s="248" t="s">
        <v>267</v>
      </c>
    </row>
    <row r="104" spans="1:2">
      <c r="A104" s="247">
        <v>92</v>
      </c>
      <c r="B104" s="248" t="s">
        <v>268</v>
      </c>
    </row>
    <row r="105" spans="1:2">
      <c r="A105" s="247">
        <v>93</v>
      </c>
      <c r="B105" s="248" t="s">
        <v>269</v>
      </c>
    </row>
    <row r="106" spans="1:2">
      <c r="A106" s="247">
        <v>94</v>
      </c>
      <c r="B106" s="248" t="s">
        <v>270</v>
      </c>
    </row>
    <row r="107" spans="1:2">
      <c r="A107" s="247">
        <v>95</v>
      </c>
      <c r="B107" s="248" t="s">
        <v>271</v>
      </c>
    </row>
    <row r="108" spans="1:2">
      <c r="A108" s="247">
        <v>96</v>
      </c>
      <c r="B108" s="248" t="s">
        <v>272</v>
      </c>
    </row>
    <row r="109" spans="1:2">
      <c r="A109" s="247">
        <v>97</v>
      </c>
      <c r="B109" s="248" t="s">
        <v>273</v>
      </c>
    </row>
    <row r="110" spans="1:2">
      <c r="A110" s="247">
        <v>98</v>
      </c>
      <c r="B110" s="248" t="s">
        <v>274</v>
      </c>
    </row>
    <row r="111" spans="1:2">
      <c r="A111" s="247">
        <v>99</v>
      </c>
      <c r="B111" s="248" t="s">
        <v>275</v>
      </c>
    </row>
    <row r="112" spans="1:2">
      <c r="A112" s="247">
        <v>100</v>
      </c>
      <c r="B112" s="248" t="s">
        <v>276</v>
      </c>
    </row>
  </sheetData>
  <sheetProtection password="8F0B" sheet="1" objects="1" scenarios="1" selectLockedCells="1" selectUnlockedCells="1"/>
  <customSheetViews>
    <customSheetView guid="{5476C51C-4037-4B28-A818-10D7CDF0C66A}" state="hidden">
      <selection activeCell="A4" sqref="A4"/>
      <pageMargins left="0.75" right="0.75" top="1" bottom="1" header="0.5" footer="0.5"/>
      <pageSetup orientation="portrait" r:id="rId1"/>
      <headerFooter alignWithMargins="0"/>
    </customSheetView>
    <customSheetView guid="{3B0AB1ED-5866-4A43-AA03-026CB8F4E20E}" state="hidden">
      <selection activeCell="A4" sqref="A4"/>
      <pageMargins left="0.75" right="0.75" top="1" bottom="1" header="0.5" footer="0.5"/>
      <pageSetup orientation="portrait" r:id="rId2"/>
      <headerFooter alignWithMargins="0"/>
    </customSheetView>
    <customSheetView guid="{45814E31-7EF7-46D4-AAA9-9580F481731A}" state="hidden">
      <selection activeCell="A4" sqref="A4"/>
      <pageMargins left="0.75" right="0.75" top="1" bottom="1" header="0.5" footer="0.5"/>
      <pageSetup orientation="portrait" r:id="rId3"/>
      <headerFooter alignWithMargins="0"/>
    </customSheetView>
    <customSheetView guid="{A8583C01-5E6A-4469-ADCA-440E12AA8084}" state="hidden">
      <selection activeCell="A4" sqref="A4"/>
      <pageMargins left="0.75" right="0.75" top="1" bottom="1" header="0.5" footer="0.5"/>
      <pageSetup orientation="portrait" r:id="rId4"/>
      <headerFooter alignWithMargins="0"/>
    </customSheetView>
    <customSheetView guid="{3836A67F-51F8-4B52-B51D-937DC398CD1F}" state="hidden">
      <selection activeCell="A4" sqref="A4"/>
      <pageMargins left="0.75" right="0.75" top="1" bottom="1" header="0.5" footer="0.5"/>
      <pageSetup orientation="portrait" r:id="rId5"/>
      <headerFooter alignWithMargins="0"/>
    </customSheetView>
    <customSheetView guid="{05855B4F-D61E-4C97-B759-B2F96767F6F8}" state="hidden">
      <selection activeCell="A4" sqref="A4"/>
      <pageMargins left="0.75" right="0.75" top="1" bottom="1" header="0.5" footer="0.5"/>
      <pageSetup orientation="portrait" r:id="rId6"/>
      <headerFooter alignWithMargins="0"/>
    </customSheetView>
    <customSheetView guid="{82E8A0F5-0020-4355-95CF-28601763A783}" state="hidden">
      <selection activeCell="A4" sqref="A4"/>
      <pageMargins left="0.75" right="0.75" top="1" bottom="1" header="0.5" footer="0.5"/>
      <pageSetup orientation="portrait" r:id="rId7"/>
      <headerFooter alignWithMargins="0"/>
    </customSheetView>
    <customSheetView guid="{340562B9-6CEE-4962-8D7D-CA1C6778F52C}" state="hidden">
      <selection activeCell="A4" sqref="A4"/>
      <pageMargins left="0.75" right="0.75" top="1" bottom="1" header="0.5" footer="0.5"/>
      <pageSetup orientation="portrait" r:id="rId8"/>
      <headerFooter alignWithMargins="0"/>
    </customSheetView>
    <customSheetView guid="{38BECF6E-1A53-4F98-87B9-44F2C5F77E08}" state="hidden">
      <selection activeCell="A4" sqref="A4"/>
      <pageMargins left="0.75" right="0.75" top="1" bottom="1" header="0.5" footer="0.5"/>
      <pageSetup orientation="portrait" r:id="rId9"/>
      <headerFooter alignWithMargins="0"/>
    </customSheetView>
    <customSheetView guid="{8E3ED18F-7B8F-4A1C-969D-A70DC3B696C3}" state="hidden">
      <selection activeCell="A4" sqref="A4"/>
      <pageMargins left="0.75" right="0.75" top="1" bottom="1" header="0.5" footer="0.5"/>
      <pageSetup orientation="portrait" r:id="rId10"/>
      <headerFooter alignWithMargins="0"/>
    </customSheetView>
    <customSheetView guid="{477F7E43-D393-45BA-B99B-D838E4629B5D}" state="hidden">
      <selection activeCell="A4" sqref="A4"/>
      <pageMargins left="0.75" right="0.75" top="1" bottom="1" header="0.5" footer="0.5"/>
      <pageSetup orientation="portrait" r:id="rId11"/>
      <headerFooter alignWithMargins="0"/>
    </customSheetView>
    <customSheetView guid="{240327DD-375F-45D4-BA52-89AFD79FE6A1}" state="hidden">
      <selection activeCell="A4" sqref="A4"/>
      <pageMargins left="0.75" right="0.75" top="1" bottom="1" header="0.5" footer="0.5"/>
      <pageSetup orientation="portrait" r:id="rId12"/>
      <headerFooter alignWithMargins="0"/>
    </customSheetView>
    <customSheetView guid="{DC28ED1E-3E35-4094-9C2B-5C0A1C1D459C}"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43BCBF1E-CDCF-4541-8D79-87EDCECBC1FD}" state="hidden">
      <selection activeCell="A4" sqref="A4"/>
      <pageMargins left="0.75" right="0.75" top="1" bottom="1" header="0.5" footer="0.5"/>
      <pageSetup orientation="portrait" r:id="rId15"/>
      <headerFooter alignWithMargins="0"/>
    </customSheetView>
    <customSheetView guid="{494F6778-23FE-4AAC-B37D-6C7543FC13B9}" state="hidden">
      <selection activeCell="A4" sqref="A4"/>
      <pageMargins left="0.75" right="0.75" top="1" bottom="1" header="0.5" footer="0.5"/>
      <pageSetup orientation="portrait" r:id="rId16"/>
      <headerFooter alignWithMargins="0"/>
    </customSheetView>
    <customSheetView guid="{F9FE2C60-2849-4C32-B532-2B1A89FFA9CD}" state="hidden">
      <selection activeCell="A4" sqref="A4"/>
      <pageMargins left="0.75" right="0.75" top="1" bottom="1" header="0.5" footer="0.5"/>
      <pageSetup orientation="portrait" r:id="rId17"/>
      <headerFooter alignWithMargins="0"/>
    </customSheetView>
    <customSheetView guid="{FE4EC9C4-31B9-4D40-8323-5B16C3BC840F}" state="hidden">
      <selection activeCell="A4" sqref="A4"/>
      <pageMargins left="0.75" right="0.75" top="1" bottom="1" header="0.5" footer="0.5"/>
      <pageSetup orientation="portrait" r:id="rId18"/>
      <headerFooter alignWithMargins="0"/>
    </customSheetView>
    <customSheetView guid="{C5EDD9E3-0801-4479-8600-A80B0FCFDF0B}" state="hidden">
      <selection activeCell="A4" sqref="A4"/>
      <pageMargins left="0.75" right="0.75" top="1" bottom="1" header="0.5" footer="0.5"/>
      <pageSetup orientation="portrait" r:id="rId19"/>
      <headerFooter alignWithMargins="0"/>
    </customSheetView>
    <customSheetView guid="{15A19D23-A9FD-4FC1-B7B0-F2D16BDFC729}" state="hidden">
      <selection activeCell="A4" sqref="A4"/>
      <pageMargins left="0.75" right="0.75" top="1" bottom="1" header="0.5" footer="0.5"/>
      <pageSetup orientation="portrait" r:id="rId20"/>
      <headerFooter alignWithMargins="0"/>
    </customSheetView>
    <customSheetView guid="{97C0FC0E-800C-45C9-895E-E91A3F1ADBA4}" state="hidden">
      <selection activeCell="A4" sqref="A4"/>
      <pageMargins left="0.75" right="0.75" top="1" bottom="1" header="0.5" footer="0.5"/>
      <pageSetup orientation="portrait" r:id="rId21"/>
      <headerFooter alignWithMargins="0"/>
    </customSheetView>
    <customSheetView guid="{CB7992C9-ABA5-4C7D-8C49-1E1D8E8875C7}" state="hidden">
      <selection activeCell="A4" sqref="A4"/>
      <pageMargins left="0.75" right="0.75" top="1" bottom="1" header="0.5" footer="0.5"/>
      <pageSetup orientation="portrait" r:id="rId22"/>
      <headerFooter alignWithMargins="0"/>
    </customSheetView>
    <customSheetView guid="{E51D3662-FFCE-4FD6-A590-7DDC9E38C41F}" state="hidden">
      <selection activeCell="A4" sqref="A4"/>
      <pageMargins left="0.75" right="0.75" top="1" bottom="1" header="0.5" footer="0.5"/>
      <pageSetup orientation="portrait" r:id="rId23"/>
      <headerFooter alignWithMargins="0"/>
    </customSheetView>
    <customSheetView guid="{2CF6F19D-227C-4840-A9E1-6C944B0145DB}" state="hidden">
      <selection activeCell="A4" sqref="A4"/>
      <pageMargins left="0.75" right="0.75" top="1" bottom="1" header="0.5" footer="0.5"/>
      <pageSetup orientation="portrait" r:id="rId24"/>
      <headerFooter alignWithMargins="0"/>
    </customSheetView>
    <customSheetView guid="{22E98F9C-C2D1-498E-A22F-610A9D935107}" state="hidden">
      <selection activeCell="A4" sqref="A4"/>
      <pageMargins left="0.75" right="0.75" top="1" bottom="1" header="0.5" footer="0.5"/>
      <pageSetup orientation="portrait" r:id="rId25"/>
      <headerFooter alignWithMargins="0"/>
    </customSheetView>
    <customSheetView guid="{F69C7555-C61D-4F7A-9432-A1A8E6C1D167}" state="hidden">
      <selection activeCell="A4" sqref="A4"/>
      <pageMargins left="0.75" right="0.75" top="1" bottom="1" header="0.5" footer="0.5"/>
      <pageSetup orientation="portrait" r:id="rId26"/>
      <headerFooter alignWithMargins="0"/>
    </customSheetView>
    <customSheetView guid="{1C46EBB3-B065-41C0-9C89-6B0653776FC2}" state="hidden">
      <selection activeCell="A4" sqref="A4"/>
      <pageMargins left="0.75" right="0.75" top="1" bottom="1" header="0.5" footer="0.5"/>
      <pageSetup orientation="portrait" r:id="rId27"/>
      <headerFooter alignWithMargins="0"/>
    </customSheetView>
    <customSheetView guid="{DADC952D-E162-4FBD-AB22-9C1A7E7CACD8}" state="hidden">
      <selection activeCell="A4" sqref="A4"/>
      <pageMargins left="0.75" right="0.75" top="1" bottom="1" header="0.5" footer="0.5"/>
      <pageSetup orientation="portrait" r:id="rId28"/>
      <headerFooter alignWithMargins="0"/>
    </customSheetView>
    <customSheetView guid="{ABDD40A7-66B9-43CC-B63B-09D98A5A40BE}" state="hidden">
      <selection activeCell="A4" sqref="A4"/>
      <pageMargins left="0.75" right="0.75" top="1" bottom="1" header="0.5" footer="0.5"/>
      <pageSetup orientation="portrait" r:id="rId29"/>
      <headerFooter alignWithMargins="0"/>
    </customSheetView>
  </customSheetViews>
  <mergeCells count="1">
    <mergeCell ref="A1:B1"/>
  </mergeCells>
  <pageMargins left="0.75" right="0.75" top="1" bottom="1" header="0.5" footer="0.5"/>
  <pageSetup orientation="portrait" r:id="rId3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3.5"/>
  <sheetData/>
  <customSheetViews>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22E98F9C-C2D1-498E-A22F-610A9D935107}" state="hidden">
      <pageMargins left="0.7" right="0.7" top="0.75" bottom="0.75" header="0.3" footer="0.3"/>
    </customSheetView>
    <customSheetView guid="{F69C7555-C61D-4F7A-9432-A1A8E6C1D167}" state="hidden">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workbookViewId="0"/>
  </sheetViews>
  <sheetFormatPr defaultRowHeight="13.5"/>
  <sheetData/>
  <customSheetViews>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pageMargins left="0.7" right="0.7" top="0.75" bottom="0.75" header="0.3" footer="0.3"/>
    </customSheetView>
    <customSheetView guid="{22E98F9C-C2D1-498E-A22F-610A9D935107}">
      <pageMargins left="0.7" right="0.7" top="0.75" bottom="0.75" header="0.3" footer="0.3"/>
    </customSheetView>
    <customSheetView guid="{F69C7555-C61D-4F7A-9432-A1A8E6C1D167}">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8"/>
  <sheetViews>
    <sheetView showGridLines="0" view="pageBreakPreview" zoomScale="115" zoomScaleNormal="100" zoomScaleSheetLayoutView="115" workbookViewId="0">
      <selection activeCell="A22" sqref="A22:E22"/>
    </sheetView>
  </sheetViews>
  <sheetFormatPr defaultColWidth="9.140625" defaultRowHeight="16.5"/>
  <cols>
    <col min="1" max="1" width="9.140625" style="483" customWidth="1"/>
    <col min="2" max="2" width="33" style="484" customWidth="1"/>
    <col min="3" max="3" width="11.7109375" style="484" customWidth="1"/>
    <col min="4" max="5" width="6.42578125" style="484" customWidth="1"/>
    <col min="6" max="6" width="6.42578125" style="498" customWidth="1"/>
    <col min="7" max="7" width="39" style="498" customWidth="1"/>
    <col min="8" max="8" width="11.85546875" style="498" hidden="1" customWidth="1"/>
    <col min="9" max="9" width="20.28515625" style="498" hidden="1" customWidth="1"/>
    <col min="10" max="13" width="11.85546875" style="498" hidden="1" customWidth="1"/>
    <col min="14" max="25" width="11.85546875" style="498" customWidth="1"/>
    <col min="26" max="26" width="9.140625" style="483" customWidth="1"/>
    <col min="27" max="27" width="15.28515625" style="483" hidden="1" customWidth="1"/>
    <col min="28" max="28" width="9.140625" style="483" hidden="1" customWidth="1"/>
    <col min="29" max="16384" width="9.140625" style="483"/>
  </cols>
  <sheetData>
    <row r="1" spans="1:29" s="480" customFormat="1" ht="50.25" customHeight="1">
      <c r="B1" s="1001" t="str">
        <f>Basic!B1</f>
        <v xml:space="preserve">Conductor Package CD01 for supply of ACSR Zebra conductor for transmission line corresponding to Tower Package TW03 associated with Transmission Network Expansion in Gujarat to increase its ATC from ISTS: Part B &amp; Part C. 
</v>
      </c>
      <c r="C1" s="1002"/>
      <c r="D1" s="1002"/>
      <c r="E1" s="1002"/>
      <c r="F1" s="1002"/>
      <c r="G1" s="1002"/>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7" t="str">
        <f>Basic!B3</f>
        <v>CC/NT/COND/DOM/A06/22/00592</v>
      </c>
      <c r="C2" s="1027"/>
      <c r="D2" s="1027"/>
      <c r="E2" s="1027"/>
      <c r="F2" s="1027"/>
      <c r="G2" s="1027"/>
      <c r="H2" s="484"/>
      <c r="I2" s="484"/>
      <c r="J2" s="484"/>
      <c r="K2" s="484"/>
      <c r="L2" s="484"/>
      <c r="M2" s="484"/>
      <c r="N2" s="484"/>
      <c r="O2" s="484"/>
      <c r="P2" s="484"/>
      <c r="Q2" s="484"/>
      <c r="R2" s="484"/>
      <c r="S2" s="484"/>
      <c r="T2" s="484"/>
      <c r="U2" s="484"/>
      <c r="V2" s="484"/>
      <c r="W2" s="484"/>
      <c r="X2" s="484"/>
      <c r="Y2" s="484"/>
      <c r="AA2" s="485" t="s">
        <v>619</v>
      </c>
      <c r="AB2" s="486">
        <v>1</v>
      </c>
      <c r="AC2" s="487"/>
    </row>
    <row r="3" spans="1:29" ht="12" customHeight="1">
      <c r="B3" s="488"/>
      <c r="C3" s="488"/>
      <c r="D3" s="488"/>
      <c r="E3" s="488"/>
      <c r="F3" s="484"/>
      <c r="G3" s="484"/>
      <c r="H3" s="484"/>
      <c r="I3" s="484"/>
      <c r="J3" s="484"/>
      <c r="K3" s="484"/>
      <c r="L3" s="484"/>
      <c r="M3" s="489" t="s">
        <v>616</v>
      </c>
      <c r="N3" s="484"/>
      <c r="O3" s="484"/>
      <c r="P3" s="484"/>
      <c r="Q3" s="484"/>
      <c r="R3" s="484"/>
      <c r="S3" s="484"/>
      <c r="T3" s="484"/>
      <c r="U3" s="484"/>
      <c r="V3" s="484"/>
      <c r="W3" s="484"/>
      <c r="X3" s="484"/>
      <c r="Y3" s="484"/>
      <c r="AA3" s="485" t="s">
        <v>620</v>
      </c>
      <c r="AB3" s="486" t="s">
        <v>10</v>
      </c>
      <c r="AC3" s="487"/>
    </row>
    <row r="4" spans="1:29" ht="20.100000000000001" customHeight="1">
      <c r="B4" s="1028" t="s">
        <v>161</v>
      </c>
      <c r="C4" s="1028"/>
      <c r="D4" s="1028"/>
      <c r="E4" s="1028"/>
      <c r="F4" s="1028"/>
      <c r="G4" s="1028"/>
      <c r="H4" s="484"/>
      <c r="I4" s="484"/>
      <c r="J4" s="484"/>
      <c r="K4" s="484"/>
      <c r="L4" s="484"/>
      <c r="M4" s="489" t="s">
        <v>465</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157</v>
      </c>
      <c r="C6" s="492"/>
      <c r="D6" s="1029"/>
      <c r="E6" s="1030"/>
      <c r="F6" s="1030"/>
      <c r="G6" s="1031"/>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2"/>
      <c r="E7" s="1033"/>
      <c r="F7" s="1033"/>
      <c r="G7" s="1034"/>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785</v>
      </c>
      <c r="C10" s="499"/>
      <c r="D10" s="1024"/>
      <c r="E10" s="1025"/>
      <c r="F10" s="1025"/>
      <c r="G10" s="1026"/>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786</v>
      </c>
      <c r="C11" s="500"/>
      <c r="D11" s="1024"/>
      <c r="E11" s="1025"/>
      <c r="F11" s="1025"/>
      <c r="G11" s="1026"/>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4"/>
      <c r="E12" s="1025"/>
      <c r="F12" s="1025"/>
      <c r="G12" s="1026"/>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4"/>
      <c r="E13" s="1025"/>
      <c r="F13" s="1025"/>
      <c r="G13" s="1026"/>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22" t="s">
        <v>621</v>
      </c>
      <c r="C15" s="1022"/>
      <c r="D15" s="1023"/>
      <c r="E15" s="1023"/>
      <c r="F15" s="1023"/>
      <c r="G15" s="1023"/>
      <c r="I15" s="540">
        <f>D15</f>
        <v>0</v>
      </c>
      <c r="J15" s="541">
        <f>IF(I15="Yes",2,1)</f>
        <v>1</v>
      </c>
      <c r="K15" s="494">
        <v>2</v>
      </c>
      <c r="L15" s="498">
        <f>IF(AND(D6="JV (Joint Venture)",D7=1),1,0)</f>
        <v>0</v>
      </c>
    </row>
    <row r="16" spans="1:29" ht="30.75" customHeight="1">
      <c r="B16" s="514" t="s">
        <v>624</v>
      </c>
      <c r="C16" s="515"/>
      <c r="D16" s="1024"/>
      <c r="E16" s="1025"/>
      <c r="F16" s="1025"/>
      <c r="G16" s="1026"/>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787</v>
      </c>
      <c r="C18" s="499"/>
      <c r="D18" s="1024"/>
      <c r="E18" s="1025"/>
      <c r="F18" s="1025"/>
      <c r="G18" s="1026"/>
      <c r="I18" s="540"/>
      <c r="J18" s="540"/>
    </row>
    <row r="19" spans="2:29" ht="21" customHeight="1">
      <c r="B19" s="479" t="s">
        <v>788</v>
      </c>
      <c r="C19" s="500"/>
      <c r="D19" s="1024"/>
      <c r="E19" s="1025"/>
      <c r="F19" s="1025"/>
      <c r="G19" s="1026"/>
      <c r="I19" s="540"/>
      <c r="J19" s="540"/>
    </row>
    <row r="20" spans="2:29" ht="21" customHeight="1">
      <c r="B20" s="501" t="s">
        <v>789</v>
      </c>
      <c r="C20" s="502"/>
      <c r="D20" s="1024"/>
      <c r="E20" s="1025"/>
      <c r="F20" s="1025"/>
      <c r="G20" s="1026"/>
      <c r="I20" s="540"/>
      <c r="J20" s="540"/>
    </row>
    <row r="21" spans="2:29" ht="21.75" customHeight="1">
      <c r="B21" s="503" t="s">
        <v>790</v>
      </c>
      <c r="C21" s="504"/>
      <c r="D21" s="1024"/>
      <c r="E21" s="1025"/>
      <c r="F21" s="1025"/>
      <c r="G21" s="1026"/>
      <c r="I21" s="540" t="s">
        <v>628</v>
      </c>
      <c r="J21" s="540">
        <f>D15</f>
        <v>0</v>
      </c>
    </row>
    <row r="22" spans="2:29" ht="20.100000000000001" customHeight="1"/>
    <row r="23" spans="2:29" ht="20.100000000000001" hidden="1" customHeight="1">
      <c r="B23" s="478" t="str">
        <f>IF(D7=1, "Name of other Partner","Name of other Partner - 1")</f>
        <v>Name of other Partner - 1</v>
      </c>
      <c r="C23" s="499"/>
      <c r="D23" s="1024" t="s">
        <v>631</v>
      </c>
      <c r="E23" s="1025"/>
      <c r="F23" s="1025"/>
      <c r="G23" s="1026"/>
    </row>
    <row r="24" spans="2:29" ht="20.100000000000001" hidden="1" customHeight="1">
      <c r="B24" s="479" t="str">
        <f>IF(D7=1, "Address of other Partner","Address of other Partner - 1")</f>
        <v>Address of other Partner - 1</v>
      </c>
      <c r="C24" s="500"/>
      <c r="D24" s="1024" t="s">
        <v>633</v>
      </c>
      <c r="E24" s="1025"/>
      <c r="F24" s="1025"/>
      <c r="G24" s="1026"/>
    </row>
    <row r="25" spans="2:29" ht="20.100000000000001" hidden="1" customHeight="1">
      <c r="B25" s="501"/>
      <c r="C25" s="502"/>
      <c r="D25" s="1024" t="s">
        <v>630</v>
      </c>
      <c r="E25" s="1025"/>
      <c r="F25" s="1025"/>
      <c r="G25" s="1026"/>
    </row>
    <row r="26" spans="2:29" ht="20.100000000000001" hidden="1" customHeight="1">
      <c r="B26" s="503"/>
      <c r="C26" s="504"/>
      <c r="D26" s="1024"/>
      <c r="E26" s="1025"/>
      <c r="F26" s="1025"/>
      <c r="G26" s="1026"/>
    </row>
    <row r="27" spans="2:29" ht="20.100000000000001" customHeight="1"/>
    <row r="28" spans="2:29" ht="20.100000000000001" hidden="1" customHeight="1">
      <c r="B28" s="478" t="s">
        <v>617</v>
      </c>
      <c r="C28" s="499"/>
      <c r="D28" s="1024"/>
      <c r="E28" s="1025"/>
      <c r="F28" s="1025"/>
      <c r="G28" s="1026"/>
    </row>
    <row r="29" spans="2:29" ht="20.100000000000001" hidden="1" customHeight="1">
      <c r="B29" s="479" t="s">
        <v>618</v>
      </c>
      <c r="C29" s="500"/>
      <c r="D29" s="1024"/>
      <c r="E29" s="1025"/>
      <c r="F29" s="1025"/>
      <c r="G29" s="1026"/>
    </row>
    <row r="30" spans="2:29" ht="20.100000000000001" hidden="1" customHeight="1">
      <c r="B30" s="501"/>
      <c r="C30" s="502"/>
      <c r="D30" s="1024"/>
      <c r="E30" s="1025"/>
      <c r="F30" s="1025"/>
      <c r="G30" s="1026"/>
    </row>
    <row r="31" spans="2:29" ht="20.100000000000001" hidden="1" customHeight="1">
      <c r="B31" s="503"/>
      <c r="C31" s="504"/>
      <c r="D31" s="1024"/>
      <c r="E31" s="1025"/>
      <c r="F31" s="1025"/>
      <c r="G31" s="1026"/>
    </row>
    <row r="32" spans="2:29" ht="20.100000000000001" customHeight="1">
      <c r="B32" s="505"/>
      <c r="C32" s="505"/>
    </row>
    <row r="33" spans="2:25" ht="21" customHeight="1">
      <c r="B33" s="506" t="s">
        <v>162</v>
      </c>
      <c r="C33" s="507"/>
      <c r="D33" s="1024"/>
      <c r="E33" s="1025"/>
      <c r="F33" s="1025"/>
      <c r="G33" s="1026"/>
    </row>
    <row r="34" spans="2:25" ht="21" customHeight="1">
      <c r="B34" s="506" t="s">
        <v>163</v>
      </c>
      <c r="C34" s="507"/>
      <c r="D34" s="1024"/>
      <c r="E34" s="1025"/>
      <c r="F34" s="1025"/>
      <c r="G34" s="1026"/>
    </row>
    <row r="35" spans="2:25" ht="21" customHeight="1">
      <c r="B35" s="508"/>
      <c r="C35" s="508"/>
      <c r="D35" s="509"/>
    </row>
    <row r="36" spans="2:25" s="480" customFormat="1" ht="21" customHeight="1">
      <c r="B36" s="506" t="s">
        <v>622</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623</v>
      </c>
      <c r="C37" s="507"/>
      <c r="D37" s="1024"/>
      <c r="E37" s="1035"/>
      <c r="F37" s="1035"/>
      <c r="G37" s="1036"/>
    </row>
    <row r="38" spans="2:25">
      <c r="E38" s="498"/>
    </row>
  </sheetData>
  <sheetProtection formatColumns="0" formatRows="0" selectLockedCells="1"/>
  <dataConsolidate/>
  <customSheetViews>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4"/>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5"/>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6"/>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7"/>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8"/>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9"/>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formula1>"2020"</formula1>
    </dataValidation>
    <dataValidation type="list" allowBlank="1" showInputMessage="1" showErrorMessage="1" sqref="E36">
      <formula1>"Jan,Feb,Mar,Apr,May,Jun,Jul,Aug,Sep,Oct,Nov,Dec"</formula1>
    </dataValidation>
    <dataValidation type="list" allowBlank="1" showInputMessage="1" showErrorMessage="1" sqref="D36">
      <formula1>"1,2,3,4,5,6,7,8,9,10,11,12,13,14,15,16,17,18,19,20,21,22,23,24,25,26,27,28,29,30,31"</formula1>
    </dataValidation>
    <dataValidation type="list" allowBlank="1" showInputMessage="1" showErrorMessage="1" sqref="D7:G9 D14:G14">
      <formula1>$AB$2:$AB$3</formula1>
    </dataValidation>
    <dataValidation showInputMessage="1" showErrorMessage="1" sqref="D16:G17"/>
    <dataValidation type="list" allowBlank="1" showInputMessage="1" showErrorMessage="1" sqref="D15:G15">
      <formula1>$M$3:$M$4</formula1>
    </dataValidation>
    <dataValidation type="list" allowBlank="1" showInputMessage="1" showErrorMessage="1" sqref="D6:G6">
      <formula1>$AA$2</formula1>
    </dataValidation>
  </dataValidations>
  <pageMargins left="0.75" right="0.75" top="0.69" bottom="0.7" header="0.4" footer="0.37"/>
  <pageSetup orientation="portrait" r:id="rId13"/>
  <headerFooter alignWithMargins="0"/>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pageSetUpPr fitToPage="1"/>
  </sheetPr>
  <dimension ref="A1:AT40"/>
  <sheetViews>
    <sheetView showGridLines="0" view="pageBreakPreview" topLeftCell="A7" zoomScale="110" zoomScaleSheetLayoutView="110" workbookViewId="0">
      <selection activeCell="D24" sqref="D24"/>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7" customWidth="1"/>
    <col min="27" max="27" width="9.140625" style="52"/>
    <col min="28" max="28" width="9.140625" style="25"/>
    <col min="29" max="16384" width="9.140625" style="26"/>
  </cols>
  <sheetData>
    <row r="1" spans="1:46" ht="27" customHeight="1">
      <c r="A1" s="1037" t="str">
        <f>Basic!A3&amp;Basic!B3</f>
        <v>Specification No. :CC/NT/COND/DOM/A06/22/00592</v>
      </c>
      <c r="B1" s="1037"/>
      <c r="C1" s="1037"/>
      <c r="D1" s="1037"/>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1001" t="str">
        <f>Basic!B1</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8" t="s">
        <v>330</v>
      </c>
      <c r="B5" s="1038"/>
      <c r="C5" s="1038"/>
      <c r="D5" s="1038"/>
      <c r="E5" s="1038"/>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335</v>
      </c>
      <c r="F7" s="16"/>
      <c r="G7" s="16"/>
      <c r="H7" s="16"/>
      <c r="I7" s="16"/>
      <c r="J7" s="16"/>
      <c r="K7" s="16"/>
      <c r="L7" s="16"/>
      <c r="M7" s="16"/>
      <c r="N7" s="16"/>
      <c r="O7" s="16"/>
      <c r="P7" s="16"/>
      <c r="Q7" s="16"/>
      <c r="R7" s="16"/>
      <c r="S7" s="16"/>
      <c r="T7" s="16"/>
      <c r="U7" s="16"/>
      <c r="V7" s="16"/>
      <c r="W7" s="16"/>
      <c r="X7" s="16"/>
      <c r="Y7" s="16"/>
      <c r="AB7" s="31"/>
      <c r="AC7" s="13"/>
    </row>
    <row r="8" spans="1:46" ht="36" customHeight="1">
      <c r="A8" s="1044" t="str">
        <f>D29</f>
        <v/>
      </c>
      <c r="B8" s="1044"/>
      <c r="C8" s="1044"/>
      <c r="D8" s="1044"/>
      <c r="E8" s="12" t="s">
        <v>337</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336</v>
      </c>
      <c r="B9" s="1040" t="str">
        <f>IF('Name of Bidders'!D10=0, "",'Name of Bidders'!D10)</f>
        <v/>
      </c>
      <c r="C9" s="1040"/>
      <c r="D9" s="1040"/>
      <c r="E9" s="12" t="s">
        <v>339</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338</v>
      </c>
      <c r="B10" s="1040" t="str">
        <f>IF('Name of Bidders'!D11=0, "",'Name of Bidders'!D11)</f>
        <v/>
      </c>
      <c r="C10" s="1040"/>
      <c r="D10" s="1040"/>
      <c r="E10" s="12" t="s">
        <v>172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40" t="str">
        <f>IF('Name of Bidders'!D12=0, "",'Name of Bidders'!D12)</f>
        <v/>
      </c>
      <c r="C11" s="1040"/>
      <c r="D11" s="1040"/>
      <c r="E11" s="12" t="s">
        <v>340</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40" t="str">
        <f>IF('Name of Bidders'!D13=0, "",'Name of Bidders'!D13)</f>
        <v/>
      </c>
      <c r="C12" s="1040"/>
      <c r="D12" s="1040"/>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2" t="str">
        <f>IF('Names of Bidder'!D6="Sole Bidder", "This Attachment is Not Applicable", "")</f>
        <v/>
      </c>
      <c r="B14" s="1042"/>
      <c r="C14" s="1042"/>
      <c r="D14" s="1042"/>
      <c r="E14" s="1042"/>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164</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3" t="str">
        <f>IF(Z2=1,"Other Partner",IF(Z2="2 or More","Other Partner-1",""))</f>
        <v/>
      </c>
      <c r="C16" s="1043"/>
      <c r="D16" s="1043"/>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336</v>
      </c>
      <c r="B17" s="1041" t="str">
        <f>IF('Names of Bidder'!D23=0, "", 'Names of Bidder'!D23)</f>
        <v>Ram Lal</v>
      </c>
      <c r="C17" s="1041"/>
      <c r="D17" s="1041"/>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338</v>
      </c>
      <c r="B18" s="1041" t="str">
        <f>IF('Names of Bidder'!D24=0, "", 'Names of Bidder'!D24)</f>
        <v>G5</v>
      </c>
      <c r="C18" s="1041"/>
      <c r="D18" s="1041"/>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1" t="str">
        <f>IF('Names of Bidder'!D25=0, "", 'Names of Bidder'!D25)</f>
        <v>Gurgaon</v>
      </c>
      <c r="C19" s="1041"/>
      <c r="D19" s="1041"/>
      <c r="E19" s="301" t="str">
        <f>IF($Z$2="2 or More", IF(#REF!=0, "",#REF!), "")</f>
        <v/>
      </c>
      <c r="AA19" s="78"/>
    </row>
    <row r="20" spans="1:28" ht="20.100000000000001" customHeight="1">
      <c r="A20" s="33"/>
      <c r="B20" s="1041" t="str">
        <f>IF('Names of Bidder'!D26=0, "", 'Names of Bidder'!D26)</f>
        <v/>
      </c>
      <c r="C20" s="1041"/>
      <c r="D20" s="1041"/>
      <c r="E20" s="301" t="str">
        <f>IF($Z$2="2 or More", IF(#REF!=0, "",#REF!), "")</f>
        <v/>
      </c>
      <c r="AA20" s="78"/>
    </row>
    <row r="21" spans="1:28" ht="20.100000000000001" customHeight="1">
      <c r="A21" s="30" t="s">
        <v>331</v>
      </c>
    </row>
    <row r="22" spans="1:28" ht="84" customHeight="1">
      <c r="A22" s="1039" t="s">
        <v>1016</v>
      </c>
      <c r="B22" s="1039"/>
      <c r="C22" s="1039"/>
      <c r="D22" s="1039"/>
      <c r="E22" s="1039"/>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4"/>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1"/>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2"/>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7"/>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2"/>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7"/>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8"/>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29"/>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0"/>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31"/>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2"/>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4"/>
  <headerFooter alignWithMargins="0">
    <oddFooter>&amp;R&amp;"Book Antiqua,Bold"&amp;8 Page &amp;P of &amp;N</oddFooter>
  </headerFooter>
  <drawing r:id="rId3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88" customWidth="1"/>
    <col min="2" max="2" width="13.85546875" style="388" customWidth="1"/>
    <col min="3" max="3" width="11.42578125" style="388" customWidth="1"/>
    <col min="4" max="4" width="27.85546875" style="388" customWidth="1"/>
    <col min="5" max="5" width="14.42578125" style="388" customWidth="1"/>
    <col min="6" max="6" width="29" style="388" customWidth="1"/>
    <col min="7" max="7" width="16.42578125" style="388" customWidth="1"/>
    <col min="8" max="8" width="13.28515625" style="388" customWidth="1"/>
    <col min="9" max="9" width="25.71093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Basic!A3&amp;Basic!B3</f>
        <v>Specification No. :CC/NT/COND/DOM/A06/22/00592</v>
      </c>
      <c r="B1" s="469"/>
      <c r="C1" s="469"/>
      <c r="D1" s="469"/>
      <c r="E1" s="469"/>
      <c r="F1" s="469"/>
      <c r="G1" s="469"/>
      <c r="H1" s="386"/>
      <c r="I1" s="386" t="s">
        <v>783</v>
      </c>
    </row>
    <row r="2" spans="1:9" ht="15.75" customHeight="1"/>
    <row r="3" spans="1:9" ht="85.5" customHeight="1">
      <c r="A3" s="1045" t="str">
        <f>Basic!B1</f>
        <v xml:space="preserve">Conductor Package CD01 for supply of ACSR Zebra conductor for transmission line corresponding to Tower Package TW03 associated with Transmission Network Expansion in Gujarat to increase its ATC from ISTS: Part B &amp; Part C. 
</v>
      </c>
      <c r="B3" s="1045"/>
      <c r="C3" s="1045"/>
      <c r="D3" s="1045"/>
      <c r="E3" s="1045"/>
      <c r="F3" s="1045"/>
      <c r="G3" s="1045"/>
      <c r="H3" s="1045"/>
      <c r="I3" s="1045"/>
    </row>
    <row r="5" spans="1:9" ht="21.75" customHeight="1">
      <c r="A5" s="1046" t="s">
        <v>341</v>
      </c>
      <c r="B5" s="1046"/>
      <c r="C5" s="1046"/>
      <c r="D5" s="1046"/>
      <c r="E5" s="1046"/>
      <c r="F5" s="1046"/>
      <c r="G5" s="1046"/>
      <c r="H5" s="1046"/>
      <c r="I5" s="1046"/>
    </row>
    <row r="7" spans="1:9" ht="16.5">
      <c r="A7" s="393" t="str">
        <f>'[11]Attach 3(JV)'!A7:D7</f>
        <v>Bidder’s Name and Address (Lead Partner of) :</v>
      </c>
      <c r="F7" s="396"/>
      <c r="H7" s="423" t="str">
        <f>'[11]Attach 3(JV)'!E7</f>
        <v>To:</v>
      </c>
    </row>
    <row r="8" spans="1:9" ht="32.25" customHeight="1">
      <c r="A8" s="1047" t="str">
        <f>IF('Names of Bidder'!D6= "JV (Joint Venture)", "JV of " &amp; Z8, "")</f>
        <v/>
      </c>
      <c r="B8" s="1047"/>
      <c r="C8" s="1047"/>
      <c r="D8" s="1047"/>
      <c r="F8" s="562"/>
      <c r="H8" s="425" t="str">
        <f>'[11]Attach 3(JV)'!E8</f>
        <v>Contract Services</v>
      </c>
    </row>
    <row r="9" spans="1:9" ht="18" customHeight="1">
      <c r="A9" s="393" t="s">
        <v>653</v>
      </c>
      <c r="B9" s="1048" t="str">
        <f>'Attach 3(JV)'!B9:D9</f>
        <v/>
      </c>
      <c r="C9" s="1048"/>
      <c r="F9" s="562"/>
      <c r="H9" s="425" t="str">
        <f>'[11]Attach 3(JV)'!E9</f>
        <v>Power Grid Corporation of India Ltd.,</v>
      </c>
    </row>
    <row r="10" spans="1:9" ht="18" customHeight="1">
      <c r="A10" s="393" t="s">
        <v>654</v>
      </c>
      <c r="B10" s="1049" t="str">
        <f>'Attach 3(JV)'!B10:D10</f>
        <v/>
      </c>
      <c r="C10" s="1049"/>
      <c r="F10" s="562"/>
      <c r="H10" s="425" t="str">
        <f>'[11]Attach 3(JV)'!E10</f>
        <v>"Saudamini", Plot No. 2, Sector 29</v>
      </c>
    </row>
    <row r="11" spans="1:9" ht="17.25" customHeight="1">
      <c r="B11" s="1049" t="str">
        <f>'Attach 3(JV)'!B11:D11</f>
        <v/>
      </c>
      <c r="C11" s="1049"/>
      <c r="F11" s="562"/>
      <c r="H11" s="425" t="str">
        <f>'[11]Attach 3(JV)'!E11</f>
        <v>Gurgaon (Haryana) - 122001</v>
      </c>
    </row>
    <row r="12" spans="1:9" ht="18" customHeight="1">
      <c r="B12" s="1049" t="str">
        <f>'Attach 3(JV)'!B12:D12</f>
        <v/>
      </c>
      <c r="C12" s="1049"/>
    </row>
    <row r="13" spans="1:9">
      <c r="B13" s="1049" t="str">
        <f>IF('Names of Bidder'!D22=0, "", 'Names of Bidder'!D22)</f>
        <v/>
      </c>
      <c r="C13" s="1049"/>
    </row>
    <row r="14" spans="1:9">
      <c r="A14" s="388" t="s">
        <v>331</v>
      </c>
    </row>
    <row r="16" spans="1:9" ht="66" customHeight="1">
      <c r="A16" s="1050" t="s">
        <v>655</v>
      </c>
      <c r="B16" s="1050"/>
      <c r="C16" s="1050"/>
      <c r="D16" s="1050"/>
      <c r="E16" s="1050"/>
      <c r="F16" s="1050"/>
      <c r="G16" s="1050"/>
      <c r="H16" s="1050"/>
      <c r="I16" s="1050"/>
    </row>
    <row r="17" spans="1:13" ht="9.75" customHeight="1"/>
    <row r="18" spans="1:13" ht="14.25" customHeight="1">
      <c r="A18" s="563" t="s">
        <v>656</v>
      </c>
      <c r="B18" s="1050" t="s">
        <v>657</v>
      </c>
      <c r="C18" s="1050"/>
      <c r="D18" s="1050"/>
      <c r="E18" s="1050"/>
      <c r="F18" s="1050"/>
      <c r="G18" s="564"/>
      <c r="H18" s="564"/>
      <c r="M18" s="565"/>
    </row>
    <row r="19" spans="1:13" ht="17.25" hidden="1" customHeight="1">
      <c r="A19" s="563" t="s">
        <v>656</v>
      </c>
      <c r="B19" s="1050" t="s">
        <v>658</v>
      </c>
      <c r="C19" s="1050"/>
      <c r="D19" s="1050"/>
      <c r="E19" s="1050"/>
      <c r="F19" s="1050"/>
      <c r="G19" s="1050"/>
      <c r="H19" s="1050"/>
      <c r="M19" s="565"/>
    </row>
    <row r="20" spans="1:13" ht="16.5" hidden="1">
      <c r="A20" s="566" t="s">
        <v>18</v>
      </c>
      <c r="B20" s="1051" t="e">
        <f>'[11]Name of Bidder'!C13</f>
        <v>#REF!</v>
      </c>
      <c r="C20" s="1051"/>
      <c r="D20" s="1051"/>
      <c r="E20" s="1051"/>
      <c r="F20" s="1051"/>
      <c r="G20" s="1051"/>
      <c r="H20" s="1051"/>
      <c r="M20" s="450">
        <f>'[11]Name of Bidder'!F6</f>
        <v>2</v>
      </c>
    </row>
    <row r="21" spans="1:13" ht="16.5" hidden="1">
      <c r="A21" s="566" t="s">
        <v>27</v>
      </c>
      <c r="B21" s="1051" t="e">
        <f>'[11]Name of Bidder'!C18</f>
        <v>#REF!</v>
      </c>
      <c r="C21" s="1051"/>
      <c r="D21" s="1051"/>
      <c r="E21" s="1051"/>
      <c r="F21" s="1051"/>
      <c r="G21" s="1051"/>
      <c r="H21" s="1051"/>
      <c r="M21" s="450" t="str">
        <f>'[11]Name of Bidder'!F8</f>
        <v>2 or more</v>
      </c>
    </row>
    <row r="22" spans="1:13" ht="17.25" hidden="1" customHeight="1">
      <c r="A22" s="566" t="s">
        <v>462</v>
      </c>
      <c r="B22" s="1051" t="e">
        <f>'[11]Name of Bidder'!C23</f>
        <v>#REF!</v>
      </c>
      <c r="C22" s="1051"/>
      <c r="D22" s="1051"/>
      <c r="E22" s="1051"/>
      <c r="F22" s="1051"/>
      <c r="G22" s="1051"/>
      <c r="H22" s="1051"/>
      <c r="I22" s="567"/>
    </row>
    <row r="23" spans="1:13" ht="15.75" hidden="1" customHeight="1">
      <c r="B23" s="568" t="s">
        <v>659</v>
      </c>
    </row>
    <row r="24" spans="1:13" ht="10.5" customHeight="1">
      <c r="A24" s="569"/>
    </row>
    <row r="25" spans="1:13" ht="25.5" hidden="1" customHeight="1">
      <c r="A25" s="1050" t="s">
        <v>660</v>
      </c>
      <c r="B25" s="1050"/>
      <c r="C25" s="1050"/>
      <c r="D25" s="1050"/>
      <c r="E25" s="1050"/>
      <c r="F25" s="1050"/>
      <c r="G25" s="1050"/>
      <c r="H25" s="1050"/>
    </row>
    <row r="26" spans="1:13" ht="31.5" customHeight="1">
      <c r="A26" s="1052" t="s">
        <v>661</v>
      </c>
      <c r="B26" s="1052"/>
      <c r="C26" s="1052"/>
      <c r="D26" s="1052"/>
      <c r="E26" s="1052"/>
      <c r="F26" s="1052"/>
      <c r="G26" s="1052"/>
      <c r="H26" s="1052"/>
      <c r="I26" s="567"/>
    </row>
    <row r="27" spans="1:13" ht="26.25" customHeight="1">
      <c r="A27" s="570" t="s">
        <v>662</v>
      </c>
      <c r="B27" s="1053" t="s">
        <v>663</v>
      </c>
      <c r="C27" s="1053"/>
      <c r="D27" s="1053"/>
      <c r="E27" s="1053"/>
      <c r="F27" s="1053"/>
      <c r="G27" s="1053"/>
      <c r="H27" s="1053"/>
      <c r="I27" s="567"/>
    </row>
    <row r="28" spans="1:13" ht="26.25" customHeight="1">
      <c r="A28" s="571" t="s">
        <v>407</v>
      </c>
      <c r="B28" s="1054" t="s">
        <v>664</v>
      </c>
      <c r="C28" s="1054"/>
      <c r="D28" s="1054"/>
      <c r="E28" s="1054"/>
      <c r="F28" s="1054"/>
      <c r="G28" s="1054"/>
      <c r="H28" s="1054"/>
    </row>
    <row r="29" spans="1:13" ht="26.25" customHeight="1">
      <c r="A29" s="571" t="s">
        <v>409</v>
      </c>
      <c r="B29" s="1054" t="s">
        <v>665</v>
      </c>
      <c r="C29" s="1054"/>
      <c r="D29" s="1054"/>
      <c r="E29" s="1054"/>
      <c r="F29" s="1054"/>
      <c r="G29" s="1054"/>
      <c r="H29" s="1054"/>
    </row>
    <row r="30" spans="1:13" ht="41.25" customHeight="1">
      <c r="A30" s="571" t="s">
        <v>410</v>
      </c>
      <c r="B30" s="1054" t="s">
        <v>666</v>
      </c>
      <c r="C30" s="1054"/>
      <c r="D30" s="1054"/>
      <c r="E30" s="1054"/>
      <c r="F30" s="1054"/>
      <c r="G30" s="1054"/>
      <c r="H30" s="1054"/>
    </row>
    <row r="31" spans="1:13" ht="9.75" customHeight="1">
      <c r="A31" s="571"/>
      <c r="B31" s="567"/>
      <c r="C31" s="567"/>
      <c r="D31" s="567"/>
      <c r="E31" s="567"/>
      <c r="F31" s="567"/>
      <c r="G31" s="567"/>
      <c r="H31" s="567"/>
      <c r="I31" s="567"/>
    </row>
    <row r="32" spans="1:13" ht="25.5" customHeight="1">
      <c r="A32" s="570" t="s">
        <v>667</v>
      </c>
      <c r="B32" s="1055" t="s">
        <v>668</v>
      </c>
      <c r="C32" s="1055"/>
      <c r="D32" s="1055"/>
      <c r="E32" s="1055"/>
      <c r="F32" s="1055"/>
      <c r="G32" s="1055"/>
      <c r="H32" s="1055"/>
      <c r="I32" s="567"/>
    </row>
    <row r="33" spans="1:9" ht="22.5" customHeight="1">
      <c r="A33" s="571" t="s">
        <v>407</v>
      </c>
      <c r="B33" s="1053" t="s">
        <v>669</v>
      </c>
      <c r="C33" s="1053"/>
      <c r="D33" s="1053"/>
      <c r="E33" s="1053"/>
      <c r="F33" s="1053"/>
      <c r="G33" s="1053"/>
      <c r="H33" s="1053"/>
      <c r="I33" s="567"/>
    </row>
    <row r="34" spans="1:9" ht="24.75" hidden="1" customHeight="1">
      <c r="A34" s="571" t="s">
        <v>409</v>
      </c>
      <c r="B34" s="1053" t="s">
        <v>670</v>
      </c>
      <c r="C34" s="1053"/>
      <c r="D34" s="1053"/>
      <c r="E34" s="1053"/>
      <c r="F34" s="1053"/>
      <c r="G34" s="1053"/>
      <c r="H34" s="1053"/>
      <c r="I34" s="567"/>
    </row>
    <row r="35" spans="1:9" ht="12" customHeight="1">
      <c r="A35" s="567"/>
      <c r="B35" s="567"/>
      <c r="C35" s="567"/>
      <c r="D35" s="567"/>
      <c r="E35" s="567"/>
      <c r="F35" s="567"/>
      <c r="G35" s="567"/>
      <c r="H35" s="567"/>
      <c r="I35" s="567"/>
    </row>
    <row r="36" spans="1:9" s="575" customFormat="1" ht="24.75" customHeight="1">
      <c r="A36" s="573" t="s">
        <v>671</v>
      </c>
      <c r="B36" s="1056" t="s">
        <v>672</v>
      </c>
      <c r="C36" s="1056"/>
      <c r="D36" s="1056"/>
      <c r="E36" s="1056"/>
      <c r="F36" s="1056"/>
      <c r="G36" s="1056"/>
      <c r="H36" s="1056"/>
      <c r="I36" s="574"/>
    </row>
    <row r="37" spans="1:9" ht="24" customHeight="1">
      <c r="A37" s="567"/>
      <c r="B37" s="1057" t="s">
        <v>673</v>
      </c>
      <c r="C37" s="1057"/>
      <c r="D37" s="1057"/>
      <c r="E37" s="1057"/>
      <c r="F37" s="1057"/>
      <c r="G37" s="1057"/>
      <c r="H37" s="1057"/>
      <c r="I37" s="567"/>
    </row>
    <row r="38" spans="1:9" ht="54" customHeight="1">
      <c r="A38" s="567"/>
      <c r="B38" s="1052" t="s">
        <v>674</v>
      </c>
      <c r="C38" s="1052"/>
      <c r="D38" s="1052"/>
      <c r="E38" s="1052"/>
      <c r="F38" s="1052"/>
      <c r="G38" s="1052"/>
      <c r="H38" s="1052"/>
      <c r="I38" s="567"/>
    </row>
    <row r="39" spans="1:9" ht="15.75" customHeight="1">
      <c r="A39" s="1058" t="s">
        <v>675</v>
      </c>
      <c r="B39" s="1061" t="s">
        <v>676</v>
      </c>
      <c r="C39" s="1062"/>
      <c r="D39" s="1067" t="s">
        <v>677</v>
      </c>
      <c r="E39" s="1067"/>
      <c r="F39" s="1067"/>
      <c r="G39" s="567"/>
      <c r="H39" s="567"/>
    </row>
    <row r="40" spans="1:9" ht="19.5" customHeight="1">
      <c r="A40" s="1059"/>
      <c r="B40" s="1063"/>
      <c r="C40" s="1064"/>
      <c r="D40" s="1067"/>
      <c r="E40" s="1067"/>
      <c r="F40" s="1067"/>
      <c r="G40" s="567"/>
      <c r="H40" s="567"/>
      <c r="I40" s="567"/>
    </row>
    <row r="41" spans="1:9" ht="20.25" customHeight="1">
      <c r="A41" s="1060"/>
      <c r="B41" s="1065"/>
      <c r="C41" s="1066"/>
      <c r="D41" s="1067"/>
      <c r="E41" s="1067"/>
      <c r="F41" s="1067"/>
      <c r="G41" s="567"/>
      <c r="H41" s="567"/>
      <c r="I41" s="567"/>
    </row>
    <row r="42" spans="1:9" ht="30.75" customHeight="1">
      <c r="A42" s="578">
        <v>1</v>
      </c>
      <c r="B42" s="1077" t="s">
        <v>678</v>
      </c>
      <c r="C42" s="1077"/>
      <c r="D42" s="1083" t="str">
        <f>IF('Names of Bidder'!D18=0, "", 'Names of Bidder'!D18)</f>
        <v/>
      </c>
      <c r="E42" s="1084"/>
      <c r="F42" s="1085"/>
      <c r="G42" s="567"/>
      <c r="H42" s="567"/>
      <c r="I42" s="567"/>
    </row>
    <row r="43" spans="1:9" ht="22.5" customHeight="1">
      <c r="A43" s="1068">
        <v>2</v>
      </c>
      <c r="B43" s="1071" t="s">
        <v>679</v>
      </c>
      <c r="C43" s="1072"/>
      <c r="D43" s="1078"/>
      <c r="E43" s="1079"/>
      <c r="F43" s="1080"/>
      <c r="G43" s="567"/>
      <c r="H43" s="567"/>
      <c r="I43" s="567"/>
    </row>
    <row r="44" spans="1:9" ht="22.5" customHeight="1">
      <c r="A44" s="1069"/>
      <c r="B44" s="1073"/>
      <c r="C44" s="1074"/>
      <c r="D44" s="1078"/>
      <c r="E44" s="1079"/>
      <c r="F44" s="1080"/>
      <c r="G44" s="567"/>
      <c r="H44" s="567"/>
      <c r="I44" s="567"/>
    </row>
    <row r="45" spans="1:9" ht="21.75" customHeight="1">
      <c r="A45" s="1070"/>
      <c r="B45" s="1075"/>
      <c r="C45" s="1076"/>
      <c r="D45" s="1078"/>
      <c r="E45" s="1079"/>
      <c r="F45" s="1080"/>
      <c r="G45" s="567"/>
      <c r="H45" s="567"/>
      <c r="I45" s="567"/>
    </row>
    <row r="46" spans="1:9" ht="18.75" customHeight="1">
      <c r="A46" s="578">
        <v>3</v>
      </c>
      <c r="B46" s="1077" t="s">
        <v>680</v>
      </c>
      <c r="C46" s="1077"/>
      <c r="D46" s="1078"/>
      <c r="E46" s="1079"/>
      <c r="F46" s="1080"/>
      <c r="G46" s="567"/>
      <c r="H46" s="567"/>
      <c r="I46" s="567"/>
    </row>
    <row r="47" spans="1:9" ht="20.25" customHeight="1">
      <c r="A47" s="578">
        <v>4</v>
      </c>
      <c r="B47" s="1077" t="s">
        <v>681</v>
      </c>
      <c r="C47" s="1077"/>
      <c r="D47" s="1078"/>
      <c r="E47" s="1079"/>
      <c r="F47" s="1080"/>
      <c r="G47" s="567"/>
      <c r="H47" s="567"/>
      <c r="I47" s="567"/>
    </row>
    <row r="48" spans="1:9" ht="19.5" customHeight="1">
      <c r="A48" s="579">
        <v>5</v>
      </c>
      <c r="B48" s="1077" t="s">
        <v>682</v>
      </c>
      <c r="C48" s="1077"/>
      <c r="D48" s="1078"/>
      <c r="E48" s="1079"/>
      <c r="F48" s="1080"/>
      <c r="G48" s="567"/>
      <c r="H48" s="567"/>
    </row>
    <row r="49" spans="1:10" ht="51.75" customHeight="1">
      <c r="A49" s="578">
        <v>6</v>
      </c>
      <c r="B49" s="1077" t="s">
        <v>683</v>
      </c>
      <c r="C49" s="1077"/>
      <c r="D49" s="1078"/>
      <c r="E49" s="1079"/>
      <c r="F49" s="1080"/>
      <c r="G49" s="567"/>
      <c r="H49" s="567"/>
      <c r="I49" s="567"/>
    </row>
    <row r="50" spans="1:10" ht="49.5" customHeight="1">
      <c r="A50" s="578">
        <v>7</v>
      </c>
      <c r="B50" s="1077" t="s">
        <v>684</v>
      </c>
      <c r="C50" s="1077"/>
      <c r="D50" s="1078"/>
      <c r="E50" s="1079"/>
      <c r="F50" s="1080"/>
      <c r="G50" s="567"/>
      <c r="H50" s="567"/>
      <c r="I50" s="567"/>
    </row>
    <row r="51" spans="1:10" ht="24" customHeight="1">
      <c r="A51" s="578">
        <v>8</v>
      </c>
      <c r="B51" s="1077" t="s">
        <v>685</v>
      </c>
      <c r="C51" s="1077"/>
      <c r="D51" s="1078"/>
      <c r="E51" s="1079"/>
      <c r="F51" s="1080"/>
      <c r="G51" s="567"/>
      <c r="H51" s="567"/>
      <c r="I51" s="567"/>
    </row>
    <row r="52" spans="1:10" ht="22.5" customHeight="1">
      <c r="A52" s="580"/>
      <c r="B52" s="581" t="s">
        <v>686</v>
      </c>
      <c r="C52" s="582"/>
      <c r="D52" s="1078"/>
      <c r="E52" s="1079"/>
      <c r="F52" s="1080"/>
      <c r="G52" s="567"/>
      <c r="H52" s="567"/>
      <c r="I52" s="567"/>
    </row>
    <row r="53" spans="1:10" ht="24.75" customHeight="1">
      <c r="A53" s="580"/>
      <c r="B53" s="581" t="s">
        <v>687</v>
      </c>
      <c r="C53" s="582"/>
      <c r="D53" s="1078"/>
      <c r="E53" s="1079"/>
      <c r="F53" s="1080"/>
      <c r="G53" s="567"/>
      <c r="H53" s="567"/>
      <c r="I53" s="567"/>
    </row>
    <row r="54" spans="1:10" ht="22.5" customHeight="1">
      <c r="A54" s="583"/>
      <c r="B54" s="581" t="s">
        <v>688</v>
      </c>
      <c r="C54" s="584"/>
      <c r="D54" s="1078"/>
      <c r="E54" s="1079"/>
      <c r="F54" s="1080"/>
      <c r="G54" s="567"/>
      <c r="H54" s="567"/>
    </row>
    <row r="55" spans="1:10" ht="13.5" customHeight="1">
      <c r="A55" s="567"/>
      <c r="B55" s="567"/>
      <c r="C55" s="567"/>
      <c r="D55" s="567"/>
      <c r="E55" s="567"/>
      <c r="F55" s="567"/>
      <c r="G55" s="567"/>
      <c r="H55" s="567"/>
      <c r="I55" s="567"/>
    </row>
    <row r="56" spans="1:10" s="539" customFormat="1" ht="47.25" customHeight="1">
      <c r="A56" s="578">
        <v>9</v>
      </c>
      <c r="B56" s="1086" t="s">
        <v>689</v>
      </c>
      <c r="C56" s="1087"/>
      <c r="D56" s="1087"/>
      <c r="E56" s="1087"/>
      <c r="F56" s="1088"/>
      <c r="G56" s="585" t="s">
        <v>465</v>
      </c>
      <c r="H56" s="586"/>
      <c r="I56" s="69"/>
      <c r="J56" s="69"/>
    </row>
    <row r="57" spans="1:10" s="539" customFormat="1" ht="42" customHeight="1">
      <c r="A57" s="578">
        <v>10</v>
      </c>
      <c r="B57" s="1086" t="s">
        <v>690</v>
      </c>
      <c r="C57" s="1087"/>
      <c r="D57" s="1087"/>
      <c r="E57" s="1087"/>
      <c r="F57" s="1088"/>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089" t="s">
        <v>691</v>
      </c>
      <c r="C60" s="1089"/>
      <c r="D60" s="1089"/>
      <c r="E60" s="1089"/>
      <c r="F60" s="1089"/>
      <c r="G60" s="1089"/>
      <c r="H60" s="1089"/>
      <c r="I60" s="1089"/>
      <c r="J60" s="69"/>
    </row>
    <row r="61" spans="1:10" s="539" customFormat="1" ht="16.5">
      <c r="A61" s="69"/>
      <c r="B61" s="69"/>
      <c r="C61" s="69"/>
      <c r="D61" s="69"/>
      <c r="E61" s="69"/>
      <c r="F61" s="69"/>
      <c r="G61" s="69"/>
      <c r="H61" s="69"/>
      <c r="I61" s="69"/>
      <c r="J61" s="69"/>
    </row>
    <row r="62" spans="1:10" s="539" customFormat="1" ht="24.75" customHeight="1">
      <c r="A62" s="588" t="s">
        <v>692</v>
      </c>
      <c r="B62" s="1090" t="s">
        <v>693</v>
      </c>
      <c r="C62" s="1090"/>
      <c r="D62" s="1090"/>
      <c r="E62" s="1090"/>
      <c r="F62" s="1090"/>
      <c r="G62" s="1090"/>
      <c r="H62" s="1090"/>
      <c r="I62" s="1090"/>
      <c r="J62" s="69"/>
    </row>
    <row r="63" spans="1:10" s="539" customFormat="1" ht="10.5" customHeight="1">
      <c r="A63" s="69"/>
      <c r="B63" s="69"/>
      <c r="C63" s="69"/>
      <c r="D63" s="69"/>
      <c r="E63" s="69"/>
      <c r="F63" s="69"/>
      <c r="G63" s="69"/>
      <c r="H63" s="69"/>
      <c r="I63" s="69"/>
      <c r="J63" s="69"/>
    </row>
    <row r="64" spans="1:10" s="539" customFormat="1" ht="75" customHeight="1">
      <c r="A64" s="589" t="s">
        <v>694</v>
      </c>
      <c r="B64" s="1081" t="s">
        <v>794</v>
      </c>
      <c r="C64" s="1081"/>
      <c r="D64" s="1081"/>
      <c r="E64" s="1081"/>
      <c r="F64" s="1081"/>
      <c r="G64" s="1081"/>
      <c r="H64" s="1081"/>
      <c r="I64" s="1081"/>
    </row>
    <row r="65" spans="1:189" s="539" customFormat="1" ht="192.75" customHeight="1">
      <c r="A65" s="589" t="s">
        <v>695</v>
      </c>
      <c r="B65" s="1082" t="s">
        <v>793</v>
      </c>
      <c r="C65" s="1082"/>
      <c r="D65" s="1082"/>
      <c r="E65" s="1082"/>
      <c r="F65" s="1082"/>
      <c r="G65" s="1082"/>
      <c r="H65" s="1082"/>
      <c r="I65" s="1082"/>
      <c r="J65" s="69"/>
    </row>
    <row r="66" spans="1:189" s="539" customFormat="1" ht="213" customHeight="1">
      <c r="A66" s="589" t="s">
        <v>784</v>
      </c>
      <c r="B66" s="1082" t="s">
        <v>795</v>
      </c>
      <c r="C66" s="1082"/>
      <c r="D66" s="1082"/>
      <c r="E66" s="1082"/>
      <c r="F66" s="1082"/>
      <c r="G66" s="1082"/>
      <c r="H66" s="1082"/>
      <c r="I66" s="1082"/>
      <c r="J66" s="69"/>
    </row>
    <row r="67" spans="1:189" s="539" customFormat="1" ht="60" customHeight="1">
      <c r="A67" s="589"/>
      <c r="B67" s="1082" t="s">
        <v>871</v>
      </c>
      <c r="C67" s="1082"/>
      <c r="D67" s="1082"/>
      <c r="E67" s="1082"/>
      <c r="F67" s="1082"/>
      <c r="G67" s="1082"/>
      <c r="H67" s="1082"/>
      <c r="I67" s="1082"/>
      <c r="J67" s="69"/>
    </row>
    <row r="68" spans="1:189" s="539" customFormat="1" ht="24.75" customHeight="1">
      <c r="A68" s="589"/>
      <c r="B68" s="1082" t="s">
        <v>796</v>
      </c>
      <c r="C68" s="1082"/>
      <c r="D68" s="1082"/>
      <c r="E68" s="1082"/>
      <c r="F68" s="1082"/>
      <c r="G68" s="1082"/>
      <c r="H68" s="1082"/>
      <c r="I68" s="1082"/>
      <c r="J68" s="69"/>
    </row>
    <row r="69" spans="1:189" s="539" customFormat="1" ht="16.5">
      <c r="A69" s="69"/>
      <c r="B69" s="69"/>
      <c r="C69" s="69"/>
      <c r="D69" s="69"/>
      <c r="E69" s="69"/>
      <c r="F69" s="69"/>
      <c r="G69" s="69"/>
      <c r="H69" s="69"/>
      <c r="I69" s="69"/>
      <c r="J69" s="69"/>
    </row>
    <row r="70" spans="1:189" s="539" customFormat="1" ht="57" customHeight="1">
      <c r="A70" s="589" t="s">
        <v>797</v>
      </c>
      <c r="B70" s="1091" t="s">
        <v>696</v>
      </c>
      <c r="C70" s="1091"/>
      <c r="D70" s="1091"/>
      <c r="E70" s="1091"/>
      <c r="F70" s="1091"/>
      <c r="G70" s="1091"/>
      <c r="H70" s="1091"/>
      <c r="I70" s="1091"/>
      <c r="J70" s="69"/>
    </row>
    <row r="71" spans="1:189" s="539" customFormat="1" ht="41.25" customHeight="1">
      <c r="B71" s="1091" t="s">
        <v>697</v>
      </c>
      <c r="C71" s="1091"/>
      <c r="D71" s="1091"/>
      <c r="E71" s="1091"/>
      <c r="F71" s="1091"/>
      <c r="G71" s="1091"/>
      <c r="H71" s="1091"/>
      <c r="I71" s="1091"/>
    </row>
    <row r="72" spans="1:189" s="539" customFormat="1" ht="16.5" customHeight="1">
      <c r="B72" s="758"/>
      <c r="C72" s="758"/>
      <c r="D72" s="758"/>
      <c r="E72" s="758"/>
      <c r="F72" s="758"/>
      <c r="G72" s="758"/>
      <c r="H72" s="758"/>
      <c r="I72" s="758"/>
    </row>
    <row r="73" spans="1:189" s="539" customFormat="1" ht="41.25" customHeight="1">
      <c r="A73" s="763">
        <v>2.2000000000000002</v>
      </c>
      <c r="B73" s="1097" t="s">
        <v>798</v>
      </c>
      <c r="C73" s="1097"/>
      <c r="D73" s="1097"/>
      <c r="E73" s="1097"/>
      <c r="F73" s="1097"/>
      <c r="G73" s="1097"/>
      <c r="H73" s="1097"/>
      <c r="I73" s="1097"/>
    </row>
    <row r="74" spans="1:189" s="539" customFormat="1" ht="41.25" customHeight="1">
      <c r="A74" s="763" t="s">
        <v>799</v>
      </c>
      <c r="B74" s="1098" t="s">
        <v>800</v>
      </c>
      <c r="C74" s="1098"/>
      <c r="D74" s="1098"/>
      <c r="E74" s="1098"/>
      <c r="F74" s="1098"/>
      <c r="G74" s="1099"/>
      <c r="H74" s="1100"/>
      <c r="I74" s="1100"/>
    </row>
    <row r="75" spans="1:189" s="539" customFormat="1" ht="16.5" customHeight="1">
      <c r="B75" s="758"/>
      <c r="C75" s="758"/>
      <c r="D75" s="758"/>
      <c r="E75" s="758"/>
      <c r="F75" s="758"/>
      <c r="G75" s="758"/>
      <c r="H75" s="758"/>
      <c r="I75" s="758"/>
    </row>
    <row r="76" spans="1:189" s="767" customFormat="1" ht="24" customHeight="1">
      <c r="A76" s="1217">
        <v>2.2999999999999998</v>
      </c>
      <c r="B76" s="1207" t="s">
        <v>801</v>
      </c>
      <c r="C76" s="1207"/>
      <c r="D76" s="1207"/>
      <c r="E76" s="1207"/>
      <c r="F76" s="1207"/>
      <c r="G76" s="1207"/>
      <c r="H76" s="1207"/>
      <c r="I76" s="1207"/>
      <c r="AB76" s="800"/>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217"/>
      <c r="B77" s="1092" t="s">
        <v>802</v>
      </c>
      <c r="C77" s="1092"/>
      <c r="D77" s="1092"/>
      <c r="E77" s="1092"/>
      <c r="F77" s="1092"/>
      <c r="G77" s="1092"/>
      <c r="H77" s="1092"/>
      <c r="I77" s="1092"/>
      <c r="J77" s="69"/>
    </row>
    <row r="78" spans="1:189" s="539" customFormat="1" ht="38.25" customHeight="1">
      <c r="A78" s="785">
        <v>1</v>
      </c>
      <c r="B78" s="1093" t="s">
        <v>803</v>
      </c>
      <c r="C78" s="1094"/>
      <c r="D78" s="1094"/>
      <c r="E78" s="1094"/>
      <c r="F78" s="1095">
        <v>0</v>
      </c>
      <c r="G78" s="1095"/>
      <c r="H78" s="1095"/>
      <c r="I78" s="1095"/>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5">
        <v>2</v>
      </c>
      <c r="B79" s="1101" t="s">
        <v>804</v>
      </c>
      <c r="C79" s="1102"/>
      <c r="D79" s="1102"/>
      <c r="E79" s="1209"/>
      <c r="F79" s="1095"/>
      <c r="G79" s="1095"/>
      <c r="H79" s="1095"/>
      <c r="I79" s="1095"/>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5">
        <v>3</v>
      </c>
      <c r="B80" s="1101" t="s">
        <v>805</v>
      </c>
      <c r="C80" s="1102"/>
      <c r="D80" s="1102"/>
      <c r="E80" s="1102"/>
      <c r="F80" s="699"/>
      <c r="G80" s="1103"/>
      <c r="H80" s="1104"/>
      <c r="I80" s="699"/>
      <c r="J80" s="594"/>
      <c r="K80" s="594"/>
      <c r="L80" s="594"/>
      <c r="M80" s="594"/>
      <c r="N80" s="609"/>
      <c r="O80" s="594"/>
      <c r="P80" s="594"/>
      <c r="Q80" s="594"/>
      <c r="R80" s="594"/>
      <c r="S80" s="594"/>
      <c r="T80" s="594"/>
      <c r="U80" s="594"/>
      <c r="V80" s="594"/>
      <c r="W80" s="594"/>
      <c r="X80" s="594"/>
      <c r="Y80" s="594"/>
    </row>
    <row r="81" spans="1:25" s="539" customFormat="1" ht="36.75" customHeight="1">
      <c r="A81" s="785">
        <v>4</v>
      </c>
      <c r="B81" s="1101" t="s">
        <v>699</v>
      </c>
      <c r="C81" s="1102"/>
      <c r="D81" s="1102"/>
      <c r="E81" s="1209"/>
      <c r="F81" s="699"/>
      <c r="G81" s="1096"/>
      <c r="H81" s="1096"/>
      <c r="I81" s="698"/>
      <c r="J81" s="594"/>
      <c r="K81" s="594"/>
      <c r="L81" s="594"/>
      <c r="M81" s="594"/>
      <c r="N81" s="594"/>
      <c r="O81" s="594"/>
      <c r="P81" s="594"/>
      <c r="Q81" s="594"/>
      <c r="R81" s="594"/>
      <c r="S81" s="594"/>
      <c r="T81" s="594"/>
      <c r="U81" s="594"/>
      <c r="V81" s="594"/>
      <c r="W81" s="594"/>
      <c r="X81" s="594"/>
      <c r="Y81" s="594"/>
    </row>
    <row r="82" spans="1:25" s="539" customFormat="1" ht="23.25" customHeight="1">
      <c r="A82" s="1219">
        <v>5</v>
      </c>
      <c r="B82" s="1210" t="s">
        <v>700</v>
      </c>
      <c r="C82" s="1211"/>
      <c r="D82" s="1211"/>
      <c r="E82" s="1212"/>
      <c r="F82" s="699"/>
      <c r="G82" s="1096"/>
      <c r="H82" s="1096"/>
      <c r="I82" s="698"/>
      <c r="J82" s="594"/>
      <c r="K82" s="594"/>
      <c r="L82" s="594"/>
      <c r="M82" s="594"/>
      <c r="N82" s="594"/>
      <c r="O82" s="594"/>
      <c r="P82" s="594"/>
      <c r="Q82" s="594"/>
      <c r="R82" s="594"/>
      <c r="S82" s="594"/>
      <c r="T82" s="594"/>
      <c r="U82" s="594"/>
      <c r="V82" s="594"/>
      <c r="W82" s="594"/>
      <c r="X82" s="594"/>
      <c r="Y82" s="594"/>
    </row>
    <row r="83" spans="1:25" s="539" customFormat="1" ht="21" customHeight="1">
      <c r="A83" s="1220"/>
      <c r="B83" s="1213"/>
      <c r="C83" s="1214"/>
      <c r="D83" s="1214"/>
      <c r="E83" s="1215"/>
      <c r="F83" s="699"/>
      <c r="G83" s="1096"/>
      <c r="H83" s="1096"/>
      <c r="I83" s="698"/>
      <c r="J83" s="594"/>
      <c r="K83" s="594"/>
      <c r="L83" s="594"/>
      <c r="M83" s="594"/>
      <c r="N83" s="594"/>
      <c r="O83" s="594"/>
      <c r="P83" s="594"/>
      <c r="Q83" s="594"/>
      <c r="R83" s="594"/>
      <c r="S83" s="594"/>
      <c r="T83" s="594"/>
      <c r="U83" s="594"/>
      <c r="V83" s="594"/>
      <c r="W83" s="594"/>
      <c r="X83" s="594"/>
      <c r="Y83" s="594"/>
    </row>
    <row r="84" spans="1:25" s="539" customFormat="1" ht="20.25" customHeight="1">
      <c r="A84" s="1220"/>
      <c r="B84" s="1213"/>
      <c r="C84" s="1214"/>
      <c r="D84" s="1214"/>
      <c r="E84" s="1215"/>
      <c r="F84" s="699"/>
      <c r="G84" s="1096"/>
      <c r="H84" s="1096"/>
      <c r="I84" s="698"/>
      <c r="J84" s="594"/>
      <c r="K84" s="594"/>
      <c r="L84" s="594"/>
      <c r="M84" s="594"/>
      <c r="N84" s="594"/>
      <c r="O84" s="594"/>
      <c r="P84" s="594"/>
      <c r="Q84" s="594"/>
      <c r="R84" s="594"/>
      <c r="S84" s="594"/>
      <c r="T84" s="594"/>
      <c r="U84" s="594"/>
      <c r="V84" s="594"/>
      <c r="W84" s="594"/>
      <c r="X84" s="594"/>
      <c r="Y84" s="594"/>
    </row>
    <row r="85" spans="1:25" s="539" customFormat="1" ht="21" customHeight="1">
      <c r="A85" s="1220"/>
      <c r="B85" s="1213"/>
      <c r="C85" s="1214"/>
      <c r="D85" s="1214"/>
      <c r="E85" s="1215"/>
      <c r="F85" s="699"/>
      <c r="G85" s="1096"/>
      <c r="H85" s="1096"/>
      <c r="I85" s="698"/>
      <c r="J85" s="594"/>
      <c r="K85" s="594"/>
      <c r="L85" s="594"/>
      <c r="M85" s="594"/>
      <c r="N85" s="594"/>
      <c r="O85" s="594"/>
      <c r="P85" s="594"/>
      <c r="Q85" s="594"/>
      <c r="R85" s="594"/>
      <c r="S85" s="594"/>
      <c r="T85" s="594"/>
      <c r="U85" s="594"/>
      <c r="V85" s="594"/>
      <c r="W85" s="594"/>
      <c r="X85" s="594"/>
      <c r="Y85" s="594"/>
    </row>
    <row r="86" spans="1:25" s="539" customFormat="1" ht="24.95" customHeight="1">
      <c r="A86" s="1220"/>
      <c r="B86" s="595"/>
      <c r="C86" s="596"/>
      <c r="D86" s="596"/>
      <c r="E86" s="597" t="s">
        <v>701</v>
      </c>
      <c r="F86" s="699"/>
      <c r="G86" s="1096"/>
      <c r="H86" s="1096"/>
      <c r="I86" s="698"/>
      <c r="J86" s="594"/>
      <c r="K86" s="594"/>
      <c r="L86" s="594"/>
      <c r="M86" s="594"/>
      <c r="N86" s="594"/>
      <c r="O86" s="594"/>
      <c r="P86" s="594"/>
      <c r="Q86" s="594"/>
      <c r="R86" s="594"/>
      <c r="S86" s="594"/>
      <c r="T86" s="594"/>
      <c r="U86" s="594"/>
      <c r="V86" s="594"/>
      <c r="W86" s="594"/>
      <c r="X86" s="594"/>
      <c r="Y86" s="594"/>
    </row>
    <row r="87" spans="1:25" s="539" customFormat="1" ht="24.95" customHeight="1">
      <c r="A87" s="1220"/>
      <c r="B87" s="595"/>
      <c r="C87" s="596"/>
      <c r="D87" s="596"/>
      <c r="E87" s="597" t="s">
        <v>22</v>
      </c>
      <c r="F87" s="699"/>
      <c r="G87" s="1096"/>
      <c r="H87" s="1096"/>
      <c r="I87" s="698"/>
      <c r="J87" s="594"/>
      <c r="K87" s="594"/>
      <c r="L87" s="594"/>
      <c r="M87" s="594"/>
      <c r="N87" s="594"/>
      <c r="O87" s="594"/>
      <c r="P87" s="594"/>
      <c r="Q87" s="594"/>
      <c r="R87" s="594"/>
      <c r="S87" s="594"/>
      <c r="T87" s="594"/>
      <c r="U87" s="594"/>
      <c r="V87" s="594"/>
      <c r="W87" s="594"/>
      <c r="X87" s="594"/>
      <c r="Y87" s="594"/>
    </row>
    <row r="88" spans="1:25" s="539" customFormat="1" ht="24.95" customHeight="1">
      <c r="A88" s="1221"/>
      <c r="B88" s="598"/>
      <c r="C88" s="599"/>
      <c r="D88" s="599"/>
      <c r="E88" s="600" t="s">
        <v>702</v>
      </c>
      <c r="F88" s="699"/>
      <c r="G88" s="1096"/>
      <c r="H88" s="1096"/>
      <c r="I88" s="698"/>
      <c r="J88" s="594"/>
      <c r="K88" s="594"/>
      <c r="L88" s="594"/>
      <c r="M88" s="594"/>
      <c r="N88" s="594"/>
      <c r="O88" s="594"/>
      <c r="P88" s="594"/>
      <c r="Q88" s="594"/>
      <c r="R88" s="594"/>
      <c r="S88" s="594"/>
      <c r="T88" s="594"/>
      <c r="U88" s="594"/>
      <c r="V88" s="594"/>
      <c r="W88" s="594"/>
      <c r="X88" s="594"/>
      <c r="Y88" s="594"/>
    </row>
    <row r="89" spans="1:25" s="539" customFormat="1" ht="42.75" customHeight="1">
      <c r="A89" s="785">
        <v>6</v>
      </c>
      <c r="B89" s="1117" t="s">
        <v>806</v>
      </c>
      <c r="C89" s="1117"/>
      <c r="D89" s="1117"/>
      <c r="E89" s="1117"/>
      <c r="F89" s="764"/>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5">
        <v>7</v>
      </c>
      <c r="B90" s="1216" t="s">
        <v>807</v>
      </c>
      <c r="C90" s="1117"/>
      <c r="D90" s="1117"/>
      <c r="E90" s="1117"/>
      <c r="F90" s="765"/>
      <c r="G90" s="1099"/>
      <c r="H90" s="1204"/>
      <c r="I90" s="765"/>
      <c r="J90" s="594"/>
      <c r="K90" s="594"/>
      <c r="L90" s="594"/>
      <c r="M90" s="594"/>
      <c r="N90" s="594"/>
      <c r="O90" s="594"/>
      <c r="P90" s="594"/>
      <c r="Q90" s="594"/>
      <c r="R90" s="594"/>
      <c r="S90" s="594"/>
      <c r="T90" s="594"/>
      <c r="U90" s="594"/>
      <c r="V90" s="594"/>
      <c r="W90" s="594"/>
      <c r="X90" s="594"/>
      <c r="Y90" s="594"/>
    </row>
    <row r="91" spans="1:25" s="539" customFormat="1" ht="34.5" hidden="1" customHeight="1">
      <c r="A91" s="785"/>
      <c r="B91" s="1117"/>
      <c r="C91" s="1117"/>
      <c r="D91" s="1117"/>
      <c r="E91" s="1117"/>
      <c r="F91" s="1103"/>
      <c r="G91" s="1104"/>
      <c r="H91" s="1103"/>
      <c r="I91" s="1104"/>
      <c r="J91" s="594"/>
      <c r="K91" s="594"/>
      <c r="L91" s="594"/>
      <c r="M91" s="594"/>
      <c r="N91" s="594"/>
      <c r="O91" s="594"/>
      <c r="P91" s="594"/>
      <c r="Q91" s="594"/>
      <c r="R91" s="594"/>
      <c r="S91" s="594"/>
      <c r="T91" s="594"/>
      <c r="U91" s="594"/>
      <c r="V91" s="594"/>
      <c r="W91" s="594"/>
      <c r="X91" s="594"/>
      <c r="Y91" s="594"/>
    </row>
    <row r="92" spans="1:25" s="539" customFormat="1" ht="37.5" customHeight="1">
      <c r="A92" s="785">
        <v>8</v>
      </c>
      <c r="B92" s="1117" t="s">
        <v>808</v>
      </c>
      <c r="C92" s="1117"/>
      <c r="D92" s="1117"/>
      <c r="E92" s="1117"/>
      <c r="F92" s="765"/>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5">
        <v>9</v>
      </c>
      <c r="B93" s="1117" t="s">
        <v>703</v>
      </c>
      <c r="C93" s="1117"/>
      <c r="D93" s="1117"/>
      <c r="E93" s="1117"/>
      <c r="F93" s="765"/>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5">
        <v>10</v>
      </c>
      <c r="B94" s="1208" t="s">
        <v>768</v>
      </c>
      <c r="C94" s="1208"/>
      <c r="D94" s="1208"/>
      <c r="E94" s="1208"/>
      <c r="F94" s="765"/>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219">
        <v>11</v>
      </c>
      <c r="B95" s="1108" t="s">
        <v>704</v>
      </c>
      <c r="C95" s="1109"/>
      <c r="D95" s="1109"/>
      <c r="E95" s="1109"/>
      <c r="F95" s="606"/>
      <c r="G95" s="695"/>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220"/>
      <c r="B96" s="1110" t="s">
        <v>705</v>
      </c>
      <c r="C96" s="1111"/>
      <c r="D96" s="1111"/>
      <c r="E96" s="1112"/>
      <c r="F96" s="789" t="s">
        <v>840</v>
      </c>
      <c r="G96" s="789" t="s">
        <v>841</v>
      </c>
      <c r="H96" s="790"/>
      <c r="I96" s="791" t="s">
        <v>840</v>
      </c>
      <c r="J96" s="594"/>
      <c r="K96" s="594"/>
      <c r="L96" s="594"/>
      <c r="M96" s="594"/>
      <c r="N96" s="594"/>
      <c r="O96" s="594"/>
      <c r="P96" s="594"/>
      <c r="Q96" s="594"/>
      <c r="R96" s="594"/>
      <c r="S96" s="594"/>
      <c r="T96" s="594"/>
      <c r="U96" s="594"/>
      <c r="V96" s="594"/>
      <c r="W96" s="594"/>
      <c r="X96" s="594"/>
      <c r="Y96" s="594"/>
    </row>
    <row r="97" spans="1:25" s="539" customFormat="1" ht="36.75" customHeight="1">
      <c r="A97" s="785">
        <v>12</v>
      </c>
      <c r="B97" s="1113" t="s">
        <v>706</v>
      </c>
      <c r="C97" s="1114"/>
      <c r="D97" s="1114"/>
      <c r="E97" s="1115"/>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6" t="s">
        <v>809</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217">
        <v>2.4</v>
      </c>
      <c r="B99" s="1205" t="s">
        <v>810</v>
      </c>
      <c r="C99" s="1206"/>
      <c r="D99" s="1206"/>
      <c r="E99" s="1206"/>
      <c r="F99" s="1206"/>
      <c r="G99" s="1206"/>
      <c r="H99" s="1206"/>
      <c r="I99" s="1206"/>
    </row>
    <row r="100" spans="1:25" s="539" customFormat="1" ht="48.75" customHeight="1">
      <c r="A100" s="1217"/>
      <c r="B100" s="1092" t="s">
        <v>811</v>
      </c>
      <c r="C100" s="1092"/>
      <c r="D100" s="1092"/>
      <c r="E100" s="1092"/>
      <c r="F100" s="1092"/>
      <c r="G100" s="1092"/>
      <c r="H100" s="1092"/>
      <c r="I100" s="1092"/>
      <c r="J100" s="69"/>
    </row>
    <row r="101" spans="1:25" s="539" customFormat="1" ht="48.75" customHeight="1">
      <c r="A101" s="788" t="s">
        <v>770</v>
      </c>
      <c r="B101" s="1093" t="s">
        <v>812</v>
      </c>
      <c r="C101" s="1094"/>
      <c r="D101" s="1094"/>
      <c r="E101" s="1094"/>
      <c r="F101" s="1105"/>
      <c r="G101" s="1106"/>
      <c r="H101" s="1106"/>
      <c r="I101" s="1107"/>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88" t="s">
        <v>771</v>
      </c>
      <c r="B102" s="1093" t="s">
        <v>813</v>
      </c>
      <c r="C102" s="1094"/>
      <c r="D102" s="1094"/>
      <c r="E102" s="1094"/>
      <c r="F102" s="1223"/>
      <c r="G102" s="1222"/>
      <c r="H102" s="1222"/>
      <c r="I102" s="1104"/>
      <c r="J102" s="590"/>
      <c r="K102" s="590"/>
      <c r="L102" s="590"/>
      <c r="M102" s="590"/>
      <c r="N102" s="691"/>
      <c r="O102" s="590"/>
      <c r="P102" s="590"/>
      <c r="Q102" s="590"/>
      <c r="R102" s="590"/>
      <c r="S102" s="590"/>
      <c r="T102" s="590"/>
      <c r="U102" s="590"/>
      <c r="V102" s="590"/>
      <c r="W102" s="590"/>
      <c r="X102" s="590"/>
      <c r="Y102" s="590"/>
    </row>
    <row r="103" spans="1:25" s="539" customFormat="1" ht="54.75" customHeight="1">
      <c r="A103" s="788" t="s">
        <v>772</v>
      </c>
      <c r="B103" s="1225" t="s">
        <v>814</v>
      </c>
      <c r="C103" s="1226"/>
      <c r="D103" s="1226"/>
      <c r="E103" s="1227"/>
      <c r="F103" s="1105"/>
      <c r="G103" s="1106"/>
      <c r="H103" s="1106"/>
      <c r="I103" s="1107"/>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5"/>
      <c r="B104" s="1092" t="s">
        <v>815</v>
      </c>
      <c r="C104" s="1092"/>
      <c r="D104" s="1092"/>
      <c r="E104" s="1092"/>
      <c r="F104" s="1092"/>
      <c r="G104" s="1092"/>
      <c r="H104" s="1092"/>
      <c r="I104" s="1092"/>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5">
        <v>1</v>
      </c>
      <c r="B105" s="1101" t="s">
        <v>698</v>
      </c>
      <c r="C105" s="1102"/>
      <c r="D105" s="1102"/>
      <c r="E105" s="1209"/>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5">
        <v>2</v>
      </c>
      <c r="B106" s="1101" t="s">
        <v>699</v>
      </c>
      <c r="C106" s="1102"/>
      <c r="D106" s="1102"/>
      <c r="E106" s="1102"/>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219">
        <v>3</v>
      </c>
      <c r="B107" s="1210" t="s">
        <v>707</v>
      </c>
      <c r="C107" s="1211"/>
      <c r="D107" s="1211"/>
      <c r="E107" s="1211"/>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220"/>
      <c r="B108" s="1213"/>
      <c r="C108" s="1214"/>
      <c r="D108" s="1214"/>
      <c r="E108" s="1214"/>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220"/>
      <c r="B109" s="595"/>
      <c r="C109" s="596"/>
      <c r="D109" s="596"/>
      <c r="E109" s="597" t="s">
        <v>701</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220"/>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221"/>
      <c r="B111" s="598"/>
      <c r="C111" s="599"/>
      <c r="D111" s="599"/>
      <c r="E111" s="600" t="s">
        <v>702</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4" t="s">
        <v>834</v>
      </c>
      <c r="B113" s="1224" t="s">
        <v>773</v>
      </c>
      <c r="C113" s="1224"/>
      <c r="D113" s="1224"/>
      <c r="E113" s="1224"/>
      <c r="F113" s="783"/>
      <c r="G113" s="783"/>
      <c r="H113" s="783"/>
      <c r="I113" s="783"/>
      <c r="J113" s="69"/>
    </row>
    <row r="114" spans="1:25" s="539" customFormat="1" ht="59.25" customHeight="1">
      <c r="A114" s="768" t="s">
        <v>18</v>
      </c>
      <c r="B114" s="1117" t="s">
        <v>867</v>
      </c>
      <c r="C114" s="1117"/>
      <c r="D114" s="1117"/>
      <c r="E114" s="1117"/>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68" t="s">
        <v>27</v>
      </c>
      <c r="B115" s="1116" t="s">
        <v>816</v>
      </c>
      <c r="C115" s="1116"/>
      <c r="D115" s="1116"/>
      <c r="E115" s="1116"/>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68" t="s">
        <v>462</v>
      </c>
      <c r="B116" s="1117" t="s">
        <v>817</v>
      </c>
      <c r="C116" s="1117"/>
      <c r="D116" s="1117"/>
      <c r="E116" s="1117"/>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5"/>
      <c r="B117" s="1117"/>
      <c r="C117" s="1117"/>
      <c r="D117" s="1117"/>
      <c r="E117" s="1117"/>
      <c r="F117" s="1222"/>
      <c r="G117" s="1104"/>
      <c r="H117" s="1103"/>
      <c r="I117" s="1104"/>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68" t="s">
        <v>511</v>
      </c>
      <c r="B118" s="1117" t="s">
        <v>703</v>
      </c>
      <c r="C118" s="1117"/>
      <c r="D118" s="1117"/>
      <c r="E118" s="1117"/>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68" t="s">
        <v>463</v>
      </c>
      <c r="B119" s="1208" t="s">
        <v>818</v>
      </c>
      <c r="C119" s="1208"/>
      <c r="D119" s="1208"/>
      <c r="E119" s="1208"/>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68" t="s">
        <v>466</v>
      </c>
      <c r="B120" s="1218" t="s">
        <v>819</v>
      </c>
      <c r="C120" s="1218"/>
      <c r="D120" s="1218"/>
      <c r="E120" s="1218"/>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230" t="s">
        <v>746</v>
      </c>
      <c r="B121" s="1108" t="s">
        <v>704</v>
      </c>
      <c r="C121" s="1109"/>
      <c r="D121" s="1109"/>
      <c r="E121" s="1109"/>
      <c r="F121" s="605"/>
      <c r="G121" s="695"/>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231"/>
      <c r="B122" s="1229" t="s">
        <v>705</v>
      </c>
      <c r="C122" s="1229"/>
      <c r="D122" s="1229"/>
      <c r="E122" s="1229"/>
      <c r="F122" s="607"/>
      <c r="G122" s="696"/>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232"/>
      <c r="B123" s="1117"/>
      <c r="C123" s="1117"/>
      <c r="D123" s="1117"/>
      <c r="E123" s="1117"/>
      <c r="F123" s="773" t="s">
        <v>769</v>
      </c>
      <c r="G123" s="727" t="s">
        <v>769</v>
      </c>
      <c r="H123" s="700"/>
      <c r="I123" s="728" t="s">
        <v>769</v>
      </c>
      <c r="J123" s="594"/>
      <c r="K123" s="594"/>
      <c r="L123" s="594"/>
      <c r="M123" s="594"/>
      <c r="N123" s="594"/>
      <c r="O123" s="594"/>
      <c r="P123" s="594"/>
      <c r="Q123" s="594"/>
      <c r="R123" s="594"/>
      <c r="S123" s="594"/>
      <c r="T123" s="594"/>
      <c r="U123" s="594"/>
      <c r="V123" s="594"/>
      <c r="W123" s="594"/>
      <c r="X123" s="594"/>
      <c r="Y123" s="594"/>
    </row>
    <row r="124" spans="1:25" s="778" customFormat="1" ht="21.75" customHeight="1">
      <c r="A124" s="776"/>
      <c r="B124" s="22" t="s">
        <v>809</v>
      </c>
      <c r="C124" s="777"/>
      <c r="D124" s="777"/>
      <c r="E124" s="777"/>
      <c r="F124" s="777"/>
      <c r="G124" s="777"/>
      <c r="H124" s="777"/>
      <c r="I124" s="777"/>
      <c r="J124" s="776"/>
    </row>
    <row r="125" spans="1:25" s="539" customFormat="1" ht="18.75" customHeight="1">
      <c r="A125" s="780" t="s">
        <v>822</v>
      </c>
      <c r="B125" s="1120" t="s">
        <v>823</v>
      </c>
      <c r="C125" s="1121"/>
      <c r="D125" s="1121"/>
      <c r="E125" s="1121"/>
      <c r="F125" s="769"/>
      <c r="G125" s="775"/>
      <c r="H125" s="775"/>
      <c r="I125" s="779"/>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68" t="s">
        <v>824</v>
      </c>
      <c r="B126" s="1114" t="s">
        <v>868</v>
      </c>
      <c r="C126" s="1114"/>
      <c r="D126" s="1114"/>
      <c r="E126" s="1115"/>
      <c r="F126" s="765"/>
      <c r="G126" s="1099"/>
      <c r="H126" s="1204"/>
      <c r="I126" s="772"/>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68" t="s">
        <v>825</v>
      </c>
      <c r="B127" s="1114" t="s">
        <v>826</v>
      </c>
      <c r="C127" s="1114"/>
      <c r="D127" s="1114"/>
      <c r="E127" s="1115"/>
      <c r="F127" s="605"/>
      <c r="G127" s="585"/>
      <c r="H127" s="755"/>
      <c r="I127" s="772"/>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68" t="s">
        <v>827</v>
      </c>
      <c r="B128" s="1233" t="s">
        <v>828</v>
      </c>
      <c r="C128" s="1233"/>
      <c r="D128" s="1233"/>
      <c r="E128" s="1234"/>
      <c r="F128" s="604"/>
      <c r="G128" s="1099"/>
      <c r="H128" s="1204"/>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68" t="s">
        <v>829</v>
      </c>
      <c r="B129" s="1114" t="s">
        <v>703</v>
      </c>
      <c r="C129" s="1114"/>
      <c r="D129" s="1114"/>
      <c r="E129" s="1115"/>
      <c r="F129" s="604"/>
      <c r="G129" s="1099"/>
      <c r="H129" s="1204"/>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68" t="s">
        <v>830</v>
      </c>
      <c r="B130" s="1114" t="s">
        <v>831</v>
      </c>
      <c r="C130" s="1114"/>
      <c r="D130" s="1114"/>
      <c r="E130" s="1115"/>
      <c r="F130" s="604"/>
      <c r="G130" s="1099"/>
      <c r="H130" s="1204"/>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68" t="s">
        <v>820</v>
      </c>
      <c r="B131" s="1102" t="s">
        <v>832</v>
      </c>
      <c r="C131" s="1102"/>
      <c r="D131" s="1102"/>
      <c r="E131" s="1228"/>
      <c r="F131" s="604"/>
      <c r="G131" s="1099"/>
      <c r="H131" s="1204"/>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68" t="s">
        <v>821</v>
      </c>
      <c r="B132" s="1102" t="s">
        <v>836</v>
      </c>
      <c r="C132" s="1102"/>
      <c r="D132" s="1102"/>
      <c r="E132" s="1228"/>
      <c r="F132" s="604"/>
      <c r="G132" s="1099"/>
      <c r="H132" s="1204"/>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219" t="s">
        <v>821</v>
      </c>
      <c r="B133" s="1108" t="s">
        <v>704</v>
      </c>
      <c r="C133" s="1109"/>
      <c r="D133" s="1109"/>
      <c r="E133" s="1109"/>
      <c r="F133" s="606"/>
      <c r="G133" s="695"/>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221"/>
      <c r="B134" s="1110" t="s">
        <v>705</v>
      </c>
      <c r="C134" s="1111"/>
      <c r="D134" s="1111"/>
      <c r="E134" s="1112"/>
      <c r="F134" s="782" t="s">
        <v>835</v>
      </c>
      <c r="G134" s="782" t="s">
        <v>835</v>
      </c>
      <c r="H134" s="697"/>
      <c r="I134" s="781" t="s">
        <v>835</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1"/>
      <c r="C135" s="702"/>
      <c r="D135" s="702"/>
      <c r="E135" s="787"/>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5">
        <v>5</v>
      </c>
      <c r="B136" s="1117" t="s">
        <v>837</v>
      </c>
      <c r="C136" s="1117"/>
      <c r="D136" s="1117"/>
      <c r="E136" s="1117"/>
      <c r="F136" s="1117"/>
      <c r="G136" s="1117"/>
      <c r="H136" s="1117"/>
      <c r="I136" s="756"/>
      <c r="J136" s="594"/>
      <c r="K136" s="594"/>
      <c r="L136" s="594"/>
      <c r="M136" s="594"/>
      <c r="N136" s="594"/>
      <c r="O136" s="594"/>
      <c r="P136" s="594"/>
      <c r="Q136" s="594"/>
      <c r="R136" s="594"/>
      <c r="S136" s="594" t="s">
        <v>616</v>
      </c>
      <c r="T136" s="594"/>
      <c r="U136" s="594"/>
      <c r="V136" s="594"/>
      <c r="W136" s="594"/>
      <c r="X136" s="594"/>
      <c r="Y136" s="594"/>
    </row>
    <row r="137" spans="1:25" s="539" customFormat="1" ht="12.75" customHeight="1">
      <c r="A137" s="780"/>
      <c r="B137" s="1120"/>
      <c r="C137" s="1121"/>
      <c r="D137" s="1121"/>
      <c r="E137" s="1121"/>
      <c r="F137" s="769"/>
      <c r="G137" s="775"/>
      <c r="H137" s="775"/>
      <c r="I137" s="779"/>
      <c r="J137" s="594"/>
      <c r="K137" s="594"/>
      <c r="L137" s="594"/>
      <c r="M137" s="594"/>
      <c r="N137" s="594"/>
      <c r="O137" s="594"/>
      <c r="P137" s="594"/>
      <c r="Q137" s="594"/>
      <c r="R137" s="594"/>
      <c r="S137" s="594" t="s">
        <v>465</v>
      </c>
      <c r="T137" s="594"/>
      <c r="U137" s="594"/>
      <c r="V137" s="594"/>
      <c r="W137" s="594"/>
      <c r="X137" s="594"/>
      <c r="Y137" s="594"/>
    </row>
    <row r="138" spans="1:25" s="539" customFormat="1" ht="52.5" customHeight="1">
      <c r="A138" s="785">
        <v>6</v>
      </c>
      <c r="B138" s="1117" t="s">
        <v>838</v>
      </c>
      <c r="C138" s="1117"/>
      <c r="D138" s="1117"/>
      <c r="E138" s="1117"/>
      <c r="F138" s="1117"/>
      <c r="G138" s="1117"/>
      <c r="H138" s="1117"/>
      <c r="I138" s="756"/>
      <c r="J138" s="594"/>
      <c r="K138" s="594"/>
      <c r="L138" s="594"/>
      <c r="M138" s="594"/>
      <c r="N138" s="594"/>
      <c r="O138" s="594"/>
      <c r="P138" s="594"/>
      <c r="Q138" s="594"/>
      <c r="R138" s="594"/>
      <c r="S138" s="594"/>
      <c r="T138" s="594"/>
      <c r="U138" s="594"/>
      <c r="V138" s="594"/>
      <c r="W138" s="594"/>
      <c r="X138" s="594"/>
      <c r="Y138" s="594"/>
    </row>
    <row r="139" spans="1:25" s="539" customFormat="1" ht="12" customHeight="1">
      <c r="A139" s="780"/>
      <c r="B139" s="1120"/>
      <c r="C139" s="1121"/>
      <c r="D139" s="1121"/>
      <c r="E139" s="1121"/>
      <c r="F139" s="769"/>
      <c r="G139" s="775"/>
      <c r="H139" s="775"/>
      <c r="I139" s="779"/>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5">
        <v>7</v>
      </c>
      <c r="B140" s="1117" t="s">
        <v>839</v>
      </c>
      <c r="C140" s="1117"/>
      <c r="D140" s="1117"/>
      <c r="E140" s="1117"/>
      <c r="F140" s="1117"/>
      <c r="G140" s="1117"/>
      <c r="H140" s="1117"/>
      <c r="I140" s="756"/>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80"/>
      <c r="B141" s="1120"/>
      <c r="C141" s="1121"/>
      <c r="D141" s="1121"/>
      <c r="E141" s="1121"/>
      <c r="F141" s="769"/>
      <c r="G141" s="775"/>
      <c r="H141" s="775"/>
      <c r="I141" s="779"/>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5">
        <v>8</v>
      </c>
      <c r="B142" s="1111" t="s">
        <v>706</v>
      </c>
      <c r="C142" s="1111"/>
      <c r="D142" s="1111"/>
      <c r="E142" s="1111"/>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4">
        <v>2.5</v>
      </c>
      <c r="B144" s="1207" t="s">
        <v>842</v>
      </c>
      <c r="C144" s="1207"/>
      <c r="D144" s="1207"/>
      <c r="E144" s="1207"/>
      <c r="F144" s="1207"/>
      <c r="G144" s="1207"/>
      <c r="H144" s="1207"/>
      <c r="I144" s="1207"/>
      <c r="J144" s="611"/>
      <c r="K144" s="611"/>
      <c r="L144" s="611"/>
      <c r="M144" s="612"/>
      <c r="N144" s="611"/>
      <c r="O144" s="611"/>
      <c r="P144" s="611"/>
      <c r="Q144" s="611"/>
      <c r="R144" s="611"/>
      <c r="S144" s="611"/>
      <c r="T144" s="611"/>
      <c r="U144" s="611"/>
      <c r="V144" s="611"/>
      <c r="W144" s="611"/>
      <c r="X144" s="611"/>
    </row>
    <row r="145" spans="1:24" ht="52.5" customHeight="1">
      <c r="A145" s="768"/>
      <c r="B145" s="1235" t="s">
        <v>843</v>
      </c>
      <c r="C145" s="1235"/>
      <c r="D145" s="1235"/>
      <c r="E145" s="1235"/>
      <c r="F145" s="1235"/>
      <c r="G145" s="1235"/>
      <c r="H145" s="1235"/>
      <c r="I145" s="1235"/>
      <c r="J145" s="611"/>
      <c r="K145" s="611"/>
      <c r="L145" s="611"/>
      <c r="M145" s="612"/>
      <c r="N145" s="611"/>
      <c r="O145" s="611"/>
      <c r="P145" s="611"/>
      <c r="Q145" s="611"/>
      <c r="R145" s="611"/>
      <c r="S145" s="611"/>
      <c r="T145" s="611"/>
      <c r="U145" s="611"/>
      <c r="V145" s="611"/>
      <c r="W145" s="611"/>
      <c r="X145" s="611"/>
    </row>
    <row r="146" spans="1:24" ht="34.5" customHeight="1">
      <c r="A146" s="768" t="s">
        <v>770</v>
      </c>
      <c r="B146" s="1236" t="s">
        <v>844</v>
      </c>
      <c r="C146" s="1236"/>
      <c r="D146" s="1236"/>
      <c r="E146" s="1236"/>
      <c r="F146" s="1100"/>
      <c r="G146" s="1100"/>
      <c r="H146" s="1100"/>
      <c r="I146" s="1204"/>
      <c r="J146" s="611"/>
      <c r="K146" s="611"/>
      <c r="L146" s="611"/>
      <c r="M146" s="612"/>
      <c r="N146" s="611"/>
      <c r="O146" s="611"/>
      <c r="P146" s="611"/>
      <c r="Q146" s="611"/>
      <c r="R146" s="611"/>
      <c r="S146" s="611"/>
      <c r="T146" s="611"/>
      <c r="U146" s="611"/>
      <c r="V146" s="611"/>
      <c r="W146" s="611"/>
      <c r="X146" s="611"/>
    </row>
    <row r="147" spans="1:24" ht="87.75" customHeight="1">
      <c r="A147" s="768" t="s">
        <v>771</v>
      </c>
      <c r="B147" s="1237" t="s">
        <v>845</v>
      </c>
      <c r="C147" s="1238"/>
      <c r="D147" s="1238"/>
      <c r="E147" s="1239"/>
      <c r="F147" s="1099"/>
      <c r="G147" s="1100"/>
      <c r="H147" s="1100"/>
      <c r="I147" s="1204"/>
      <c r="J147" s="611"/>
      <c r="K147" s="611"/>
      <c r="L147" s="611"/>
      <c r="M147" s="612"/>
      <c r="N147" s="611"/>
      <c r="O147" s="611"/>
      <c r="P147" s="611"/>
      <c r="Q147" s="611"/>
      <c r="R147" s="611"/>
      <c r="S147" s="611"/>
      <c r="T147" s="611"/>
      <c r="U147" s="611"/>
      <c r="V147" s="611"/>
      <c r="W147" s="611"/>
      <c r="X147" s="611"/>
    </row>
    <row r="148" spans="1:24" ht="51.75" customHeight="1">
      <c r="A148" s="768" t="s">
        <v>772</v>
      </c>
      <c r="B148" s="1240" t="s">
        <v>846</v>
      </c>
      <c r="C148" s="1240"/>
      <c r="D148" s="1240"/>
      <c r="E148" s="1241"/>
      <c r="F148" s="1100"/>
      <c r="G148" s="1100"/>
      <c r="H148" s="1100"/>
      <c r="I148" s="1204"/>
      <c r="J148" s="611"/>
      <c r="K148" s="611"/>
      <c r="L148" s="611"/>
      <c r="M148" s="612"/>
      <c r="N148" s="611"/>
      <c r="O148" s="611"/>
      <c r="P148" s="611"/>
      <c r="Q148" s="611"/>
      <c r="R148" s="611"/>
      <c r="S148" s="611"/>
      <c r="T148" s="611"/>
      <c r="U148" s="611"/>
      <c r="V148" s="611"/>
      <c r="W148" s="611"/>
      <c r="X148" s="611"/>
    </row>
    <row r="149" spans="1:24" ht="24.75" customHeight="1">
      <c r="A149" s="768"/>
      <c r="B149" s="1242" t="s">
        <v>847</v>
      </c>
      <c r="C149" s="1243"/>
      <c r="D149" s="1243"/>
      <c r="E149" s="1243"/>
      <c r="F149" s="1243"/>
      <c r="G149" s="1243"/>
      <c r="H149" s="1243"/>
      <c r="I149" s="1244"/>
      <c r="J149" s="613"/>
      <c r="K149" s="613"/>
      <c r="L149" s="613"/>
      <c r="M149" s="613"/>
      <c r="N149" s="613"/>
      <c r="O149" s="613"/>
      <c r="P149" s="613"/>
      <c r="Q149" s="613"/>
      <c r="R149" s="613"/>
      <c r="S149" s="613"/>
      <c r="T149" s="613"/>
      <c r="U149" s="613"/>
      <c r="V149" s="613"/>
      <c r="W149" s="613"/>
      <c r="X149" s="613"/>
    </row>
    <row r="150" spans="1:24" ht="36" customHeight="1">
      <c r="A150" s="768">
        <v>1</v>
      </c>
      <c r="B150" s="1102" t="s">
        <v>698</v>
      </c>
      <c r="C150" s="1102"/>
      <c r="D150" s="1102"/>
      <c r="E150" s="1209"/>
      <c r="F150" s="602"/>
      <c r="G150" s="1099"/>
      <c r="H150" s="1204"/>
      <c r="I150" s="604"/>
      <c r="J150" s="613"/>
      <c r="K150" s="613"/>
      <c r="L150" s="613"/>
      <c r="M150" s="613"/>
      <c r="N150" s="613"/>
      <c r="O150" s="613"/>
      <c r="P150" s="613"/>
      <c r="Q150" s="613"/>
      <c r="R150" s="613"/>
      <c r="S150" s="613"/>
      <c r="T150" s="613"/>
      <c r="U150" s="613"/>
      <c r="V150" s="613"/>
      <c r="W150" s="613"/>
      <c r="X150" s="613"/>
    </row>
    <row r="151" spans="1:24" ht="42" customHeight="1">
      <c r="A151" s="768">
        <v>2</v>
      </c>
      <c r="B151" s="1102" t="s">
        <v>699</v>
      </c>
      <c r="C151" s="1102"/>
      <c r="D151" s="1102"/>
      <c r="E151" s="1209"/>
      <c r="F151" s="602"/>
      <c r="G151" s="1099"/>
      <c r="H151" s="1204"/>
      <c r="I151" s="604"/>
      <c r="J151" s="613"/>
      <c r="K151" s="613"/>
      <c r="L151" s="613"/>
      <c r="M151" s="613"/>
      <c r="N151" s="613"/>
      <c r="O151" s="613"/>
      <c r="P151" s="613"/>
      <c r="Q151" s="613"/>
      <c r="R151" s="613"/>
      <c r="S151" s="613"/>
      <c r="T151" s="613"/>
      <c r="U151" s="613"/>
      <c r="V151" s="613"/>
      <c r="W151" s="613"/>
      <c r="X151" s="613"/>
    </row>
    <row r="152" spans="1:24" ht="33" customHeight="1">
      <c r="A152" s="786">
        <v>3</v>
      </c>
      <c r="B152" s="1211"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11"/>
      <c r="D152" s="1211"/>
      <c r="E152" s="1212"/>
      <c r="F152" s="602"/>
      <c r="G152" s="1099"/>
      <c r="H152" s="1204"/>
      <c r="I152" s="604"/>
      <c r="J152" s="613"/>
      <c r="K152" s="613"/>
      <c r="L152" s="613"/>
      <c r="M152" s="613"/>
      <c r="N152" s="613"/>
      <c r="O152" s="613"/>
      <c r="P152" s="613"/>
      <c r="Q152" s="613"/>
      <c r="R152" s="613"/>
      <c r="S152" s="613"/>
      <c r="T152" s="613"/>
      <c r="U152" s="613"/>
      <c r="V152" s="613"/>
      <c r="W152" s="613"/>
      <c r="X152" s="613"/>
    </row>
    <row r="153" spans="1:24" ht="31.5" customHeight="1">
      <c r="A153" s="792"/>
      <c r="B153" s="1214"/>
      <c r="C153" s="1214"/>
      <c r="D153" s="1214"/>
      <c r="E153" s="1215"/>
      <c r="F153" s="602"/>
      <c r="G153" s="1099"/>
      <c r="H153" s="1204"/>
      <c r="I153" s="604"/>
      <c r="J153" s="613"/>
      <c r="K153" s="613"/>
      <c r="L153" s="613"/>
      <c r="M153" s="613"/>
      <c r="N153" s="613"/>
      <c r="O153" s="613"/>
      <c r="P153" s="613"/>
      <c r="Q153" s="613"/>
      <c r="R153" s="613"/>
      <c r="S153" s="613"/>
      <c r="T153" s="613"/>
      <c r="U153" s="613"/>
      <c r="V153" s="613"/>
      <c r="W153" s="613"/>
      <c r="X153" s="613"/>
    </row>
    <row r="154" spans="1:24" ht="28.5" customHeight="1">
      <c r="A154" s="792"/>
      <c r="B154" s="1214"/>
      <c r="C154" s="1214"/>
      <c r="D154" s="1214"/>
      <c r="E154" s="1215"/>
      <c r="F154" s="602"/>
      <c r="G154" s="1099"/>
      <c r="H154" s="1204"/>
      <c r="I154" s="604"/>
      <c r="J154" s="613"/>
      <c r="K154" s="613"/>
      <c r="L154" s="613"/>
      <c r="M154" s="613"/>
      <c r="N154" s="613"/>
      <c r="O154" s="613"/>
      <c r="P154" s="613"/>
      <c r="Q154" s="613"/>
      <c r="R154" s="613"/>
      <c r="S154" s="613"/>
      <c r="T154" s="613"/>
      <c r="U154" s="613"/>
      <c r="V154" s="613"/>
      <c r="W154" s="613"/>
      <c r="X154" s="613"/>
    </row>
    <row r="155" spans="1:24" ht="32.25" customHeight="1">
      <c r="A155" s="792"/>
      <c r="B155" s="1214"/>
      <c r="C155" s="1214"/>
      <c r="D155" s="1214"/>
      <c r="E155" s="1215"/>
      <c r="F155" s="602"/>
      <c r="G155" s="1099"/>
      <c r="H155" s="1204"/>
      <c r="I155" s="604"/>
      <c r="J155" s="613"/>
      <c r="K155" s="613"/>
      <c r="L155" s="613"/>
      <c r="M155" s="613"/>
      <c r="N155" s="613"/>
      <c r="O155" s="613"/>
      <c r="P155" s="613"/>
      <c r="Q155" s="613"/>
      <c r="R155" s="613"/>
      <c r="S155" s="613"/>
      <c r="T155" s="613"/>
      <c r="U155" s="613"/>
      <c r="V155" s="613"/>
      <c r="W155" s="613"/>
      <c r="X155" s="613"/>
    </row>
    <row r="156" spans="1:24" ht="35.25" customHeight="1">
      <c r="A156" s="792"/>
      <c r="B156" s="1245" t="s">
        <v>701</v>
      </c>
      <c r="C156" s="1245"/>
      <c r="D156" s="1245"/>
      <c r="E156" s="1246"/>
      <c r="F156" s="602"/>
      <c r="G156" s="1099"/>
      <c r="H156" s="1204"/>
      <c r="I156" s="604"/>
      <c r="J156" s="613"/>
      <c r="K156" s="613"/>
      <c r="L156" s="613"/>
      <c r="M156" s="613"/>
      <c r="N156" s="613"/>
      <c r="O156" s="613"/>
      <c r="P156" s="613"/>
      <c r="Q156" s="613"/>
      <c r="R156" s="613"/>
      <c r="S156" s="613"/>
      <c r="T156" s="613"/>
      <c r="U156" s="613"/>
      <c r="V156" s="613"/>
      <c r="W156" s="613"/>
      <c r="X156" s="613"/>
    </row>
    <row r="157" spans="1:24" ht="35.25" customHeight="1">
      <c r="A157" s="792"/>
      <c r="B157" s="1245" t="s">
        <v>22</v>
      </c>
      <c r="C157" s="1245"/>
      <c r="D157" s="1245"/>
      <c r="E157" s="1246"/>
      <c r="F157" s="602"/>
      <c r="G157" s="1099"/>
      <c r="H157" s="1204"/>
      <c r="I157" s="604"/>
      <c r="J157" s="613"/>
      <c r="K157" s="613"/>
      <c r="L157" s="613"/>
      <c r="M157" s="613"/>
      <c r="N157" s="613"/>
      <c r="O157" s="613"/>
      <c r="P157" s="613"/>
      <c r="Q157" s="613"/>
      <c r="R157" s="613"/>
      <c r="S157" s="613"/>
      <c r="T157" s="613"/>
      <c r="U157" s="613"/>
      <c r="V157" s="613"/>
      <c r="W157" s="613"/>
      <c r="X157" s="613"/>
    </row>
    <row r="158" spans="1:24" ht="41.25" customHeight="1">
      <c r="A158" s="801"/>
      <c r="B158" s="1247" t="s">
        <v>702</v>
      </c>
      <c r="C158" s="1247"/>
      <c r="D158" s="1247"/>
      <c r="E158" s="1248"/>
      <c r="F158" s="602"/>
      <c r="G158" s="1099"/>
      <c r="H158" s="1204"/>
      <c r="I158" s="604"/>
      <c r="J158" s="613"/>
      <c r="K158" s="613"/>
      <c r="L158" s="613"/>
      <c r="M158" s="613"/>
      <c r="N158" s="613"/>
      <c r="O158" s="613"/>
      <c r="P158" s="613"/>
      <c r="Q158" s="613"/>
      <c r="R158" s="613"/>
      <c r="S158" s="613"/>
      <c r="T158" s="613"/>
      <c r="U158" s="613"/>
      <c r="V158" s="613"/>
      <c r="W158" s="613"/>
      <c r="X158" s="613"/>
    </row>
    <row r="159" spans="1:24" ht="21.75" customHeight="1">
      <c r="A159" s="780" t="s">
        <v>834</v>
      </c>
      <c r="B159" s="1242" t="s">
        <v>848</v>
      </c>
      <c r="C159" s="1243"/>
      <c r="D159" s="1243"/>
      <c r="E159" s="1243"/>
      <c r="F159" s="769"/>
      <c r="G159" s="769"/>
      <c r="H159" s="769"/>
      <c r="I159" s="769"/>
      <c r="J159" s="613"/>
      <c r="K159" s="613"/>
      <c r="L159" s="613"/>
      <c r="M159" s="613"/>
      <c r="N159" s="613"/>
      <c r="O159" s="613"/>
      <c r="P159" s="613"/>
      <c r="Q159" s="613"/>
      <c r="R159" s="613"/>
      <c r="S159" s="613"/>
      <c r="T159" s="613"/>
      <c r="U159" s="613"/>
      <c r="V159" s="613"/>
      <c r="W159" s="613"/>
      <c r="X159" s="613"/>
    </row>
    <row r="160" spans="1:24" ht="44.25" customHeight="1">
      <c r="A160" s="768" t="s">
        <v>824</v>
      </c>
      <c r="B160" s="1114" t="s">
        <v>854</v>
      </c>
      <c r="C160" s="1114"/>
      <c r="D160" s="1114"/>
      <c r="E160" s="1115"/>
      <c r="F160" s="604"/>
      <c r="G160" s="1099"/>
      <c r="H160" s="1204"/>
      <c r="I160" s="604"/>
      <c r="J160" s="613"/>
      <c r="K160" s="613"/>
      <c r="L160" s="613"/>
      <c r="M160" s="613"/>
      <c r="N160" s="613"/>
      <c r="O160" s="613"/>
      <c r="P160" s="613"/>
      <c r="Q160" s="613"/>
      <c r="R160" s="613"/>
      <c r="S160" s="613"/>
      <c r="T160" s="613"/>
      <c r="U160" s="613"/>
      <c r="V160" s="613"/>
      <c r="W160" s="613"/>
      <c r="X160" s="613"/>
    </row>
    <row r="161" spans="1:24" ht="41.25" customHeight="1">
      <c r="A161" s="768" t="s">
        <v>825</v>
      </c>
      <c r="B161" s="1233" t="s">
        <v>849</v>
      </c>
      <c r="C161" s="1233"/>
      <c r="D161" s="1233"/>
      <c r="E161" s="1234"/>
      <c r="F161" s="604"/>
      <c r="G161" s="1099"/>
      <c r="H161" s="1204"/>
      <c r="I161" s="604"/>
      <c r="J161" s="613"/>
      <c r="K161" s="613"/>
      <c r="L161" s="613"/>
      <c r="M161" s="613"/>
      <c r="N161" s="613"/>
      <c r="O161" s="613"/>
      <c r="P161" s="613"/>
      <c r="Q161" s="613"/>
      <c r="R161" s="613"/>
      <c r="S161" s="613"/>
      <c r="T161" s="613"/>
      <c r="U161" s="613"/>
      <c r="V161" s="613"/>
      <c r="W161" s="613"/>
      <c r="X161" s="613"/>
    </row>
    <row r="162" spans="1:24" ht="37.5" customHeight="1">
      <c r="A162" s="768" t="s">
        <v>827</v>
      </c>
      <c r="B162" s="1114" t="s">
        <v>816</v>
      </c>
      <c r="C162" s="1114"/>
      <c r="D162" s="1114"/>
      <c r="E162" s="1115"/>
      <c r="F162" s="604"/>
      <c r="G162" s="1099"/>
      <c r="H162" s="1204"/>
      <c r="I162" s="604"/>
      <c r="J162" s="613"/>
      <c r="K162" s="613"/>
      <c r="L162" s="613"/>
      <c r="M162" s="613"/>
      <c r="N162" s="613"/>
      <c r="O162" s="613"/>
      <c r="P162" s="613"/>
      <c r="Q162" s="613"/>
      <c r="R162" s="613"/>
      <c r="S162" s="613"/>
      <c r="T162" s="613"/>
      <c r="U162" s="613"/>
      <c r="V162" s="613"/>
      <c r="W162" s="613"/>
      <c r="X162" s="613"/>
    </row>
    <row r="163" spans="1:24" ht="32.25" customHeight="1">
      <c r="A163" s="768" t="s">
        <v>829</v>
      </c>
      <c r="B163" s="1114" t="s">
        <v>703</v>
      </c>
      <c r="C163" s="1114"/>
      <c r="D163" s="1114"/>
      <c r="E163" s="1115"/>
      <c r="F163" s="604"/>
      <c r="G163" s="1099"/>
      <c r="H163" s="1204"/>
      <c r="I163" s="604"/>
      <c r="J163" s="613"/>
      <c r="K163" s="613"/>
      <c r="L163" s="613"/>
      <c r="M163" s="613"/>
      <c r="N163" s="613"/>
      <c r="O163" s="613"/>
      <c r="P163" s="613"/>
      <c r="Q163" s="613"/>
      <c r="R163" s="613"/>
      <c r="S163" s="613"/>
      <c r="T163" s="613"/>
      <c r="U163" s="613"/>
      <c r="V163" s="613"/>
      <c r="W163" s="613"/>
      <c r="X163" s="613"/>
    </row>
    <row r="164" spans="1:24" ht="37.5" customHeight="1">
      <c r="A164" s="768" t="s">
        <v>830</v>
      </c>
      <c r="B164" s="1114" t="s">
        <v>818</v>
      </c>
      <c r="C164" s="1114"/>
      <c r="D164" s="1114"/>
      <c r="E164" s="1115"/>
      <c r="F164" s="604"/>
      <c r="G164" s="1099"/>
      <c r="H164" s="1204"/>
      <c r="I164" s="604"/>
      <c r="J164" s="613"/>
      <c r="K164" s="613"/>
      <c r="L164" s="613"/>
      <c r="M164" s="613"/>
      <c r="N164" s="613"/>
      <c r="O164" s="613"/>
      <c r="P164" s="613"/>
      <c r="Q164" s="613"/>
      <c r="R164" s="613"/>
      <c r="S164" s="613"/>
      <c r="T164" s="613"/>
      <c r="U164" s="613"/>
      <c r="V164" s="613"/>
      <c r="W164" s="613"/>
      <c r="X164" s="613"/>
    </row>
    <row r="165" spans="1:24" ht="44.25" customHeight="1">
      <c r="A165" s="768" t="s">
        <v>820</v>
      </c>
      <c r="B165" s="1102" t="s">
        <v>819</v>
      </c>
      <c r="C165" s="1102"/>
      <c r="D165" s="1102"/>
      <c r="E165" s="1228"/>
      <c r="F165" s="604"/>
      <c r="G165" s="1099"/>
      <c r="H165" s="1204"/>
      <c r="I165" s="604"/>
      <c r="J165" s="613"/>
      <c r="K165" s="613"/>
      <c r="L165" s="613"/>
      <c r="M165" s="613"/>
      <c r="N165" s="613"/>
      <c r="O165" s="613"/>
      <c r="P165" s="613"/>
      <c r="Q165" s="613"/>
      <c r="R165" s="613"/>
      <c r="S165" s="613"/>
      <c r="T165" s="613"/>
      <c r="U165" s="613"/>
      <c r="V165" s="613"/>
      <c r="W165" s="613"/>
      <c r="X165" s="613"/>
    </row>
    <row r="166" spans="1:24" ht="39.75" customHeight="1">
      <c r="A166" s="768" t="s">
        <v>821</v>
      </c>
      <c r="B166" s="1102" t="s">
        <v>855</v>
      </c>
      <c r="C166" s="1102"/>
      <c r="D166" s="1102"/>
      <c r="E166" s="1228"/>
      <c r="F166" s="604"/>
      <c r="G166" s="1099"/>
      <c r="H166" s="1204"/>
      <c r="I166" s="765"/>
      <c r="J166" s="613"/>
      <c r="K166" s="613"/>
      <c r="L166" s="613"/>
      <c r="M166" s="613"/>
      <c r="N166" s="613"/>
      <c r="O166" s="613"/>
      <c r="P166" s="613"/>
      <c r="Q166" s="613"/>
      <c r="R166" s="613"/>
      <c r="S166" s="613"/>
      <c r="T166" s="613"/>
      <c r="U166" s="613"/>
      <c r="V166" s="613"/>
      <c r="W166" s="613"/>
      <c r="X166" s="613"/>
    </row>
    <row r="167" spans="1:24" ht="49.5" customHeight="1">
      <c r="A167" s="1219" t="s">
        <v>857</v>
      </c>
      <c r="B167" s="1108" t="s">
        <v>704</v>
      </c>
      <c r="C167" s="1109"/>
      <c r="D167" s="1109"/>
      <c r="E167" s="1249"/>
      <c r="F167" s="793"/>
      <c r="G167" s="695"/>
      <c r="H167" s="605"/>
      <c r="I167" s="606"/>
      <c r="J167" s="613"/>
      <c r="K167" s="613"/>
      <c r="L167" s="613"/>
      <c r="M167" s="613"/>
      <c r="N167" s="613"/>
      <c r="O167" s="613"/>
      <c r="P167" s="613"/>
      <c r="Q167" s="613"/>
      <c r="R167" s="613"/>
      <c r="S167" s="613"/>
      <c r="T167" s="613"/>
      <c r="U167" s="613"/>
      <c r="V167" s="613"/>
      <c r="W167" s="613"/>
      <c r="X167" s="613"/>
    </row>
    <row r="168" spans="1:24" ht="20.25" customHeight="1">
      <c r="A168" s="1221"/>
      <c r="B168" s="1110" t="s">
        <v>705</v>
      </c>
      <c r="C168" s="1111"/>
      <c r="D168" s="1111"/>
      <c r="E168" s="1112"/>
      <c r="F168" s="773" t="s">
        <v>769</v>
      </c>
      <c r="G168" s="729" t="s">
        <v>769</v>
      </c>
      <c r="H168" s="607"/>
      <c r="I168" s="773" t="s">
        <v>769</v>
      </c>
      <c r="J168" s="613"/>
      <c r="K168" s="613"/>
      <c r="L168" s="613"/>
      <c r="M168" s="613"/>
      <c r="N168" s="613"/>
      <c r="O168" s="613"/>
      <c r="P168" s="613"/>
      <c r="Q168" s="613"/>
      <c r="R168" s="613"/>
      <c r="S168" s="613"/>
      <c r="T168" s="613"/>
      <c r="U168" s="613"/>
      <c r="V168" s="613"/>
      <c r="W168" s="613"/>
      <c r="X168" s="613"/>
    </row>
    <row r="169" spans="1:24" ht="19.5" customHeight="1">
      <c r="A169" s="768"/>
      <c r="B169" s="1254" t="s">
        <v>809</v>
      </c>
      <c r="C169" s="1254"/>
      <c r="D169" s="1254"/>
      <c r="E169" s="1254"/>
      <c r="F169" s="1254"/>
      <c r="G169" s="1254"/>
      <c r="H169" s="1254"/>
      <c r="I169" s="1255"/>
      <c r="J169" s="613"/>
      <c r="K169" s="613"/>
      <c r="L169" s="613"/>
      <c r="M169" s="613"/>
      <c r="N169" s="613"/>
      <c r="O169" s="613"/>
      <c r="P169" s="613"/>
      <c r="Q169" s="613"/>
      <c r="R169" s="613"/>
      <c r="S169" s="613"/>
      <c r="T169" s="613"/>
      <c r="U169" s="613"/>
      <c r="V169" s="613"/>
      <c r="W169" s="613"/>
      <c r="X169" s="613"/>
    </row>
    <row r="170" spans="1:24" ht="24.75" customHeight="1">
      <c r="A170" s="784" t="s">
        <v>822</v>
      </c>
      <c r="B170" s="1242" t="s">
        <v>823</v>
      </c>
      <c r="C170" s="1243"/>
      <c r="D170" s="1243"/>
      <c r="E170" s="1243"/>
      <c r="F170" s="769"/>
      <c r="G170" s="770"/>
      <c r="H170" s="770"/>
      <c r="I170" s="771"/>
      <c r="J170" s="613"/>
      <c r="K170" s="613"/>
      <c r="L170" s="613"/>
      <c r="M170" s="613"/>
      <c r="N170" s="613"/>
      <c r="O170" s="613"/>
      <c r="P170" s="613"/>
      <c r="Q170" s="613"/>
      <c r="R170" s="613"/>
      <c r="S170" s="613"/>
      <c r="T170" s="613"/>
      <c r="U170" s="613"/>
      <c r="V170" s="613"/>
      <c r="W170" s="613"/>
      <c r="X170" s="613"/>
    </row>
    <row r="171" spans="1:24" ht="40.5" customHeight="1">
      <c r="A171" s="768" t="s">
        <v>824</v>
      </c>
      <c r="B171" s="1114" t="s">
        <v>856</v>
      </c>
      <c r="C171" s="1114"/>
      <c r="D171" s="1114"/>
      <c r="E171" s="1115"/>
      <c r="F171" s="765"/>
      <c r="G171" s="1099"/>
      <c r="H171" s="1204"/>
      <c r="I171" s="765"/>
      <c r="J171" s="613"/>
      <c r="K171" s="613"/>
      <c r="L171" s="613"/>
      <c r="M171" s="613"/>
      <c r="N171" s="613"/>
      <c r="O171" s="613"/>
      <c r="P171" s="613"/>
      <c r="Q171" s="613"/>
      <c r="R171" s="613"/>
      <c r="S171" s="613"/>
      <c r="T171" s="613"/>
      <c r="U171" s="613"/>
      <c r="V171" s="613"/>
      <c r="W171" s="613"/>
      <c r="X171" s="613"/>
    </row>
    <row r="172" spans="1:24" ht="30" customHeight="1">
      <c r="A172" s="768" t="s">
        <v>825</v>
      </c>
      <c r="B172" s="1114" t="s">
        <v>826</v>
      </c>
      <c r="C172" s="1114"/>
      <c r="D172" s="1114"/>
      <c r="E172" s="1115"/>
      <c r="F172" s="605"/>
      <c r="G172" s="585"/>
      <c r="H172" s="755"/>
      <c r="I172" s="772"/>
      <c r="J172" s="613"/>
      <c r="K172" s="613"/>
      <c r="L172" s="613"/>
      <c r="M172" s="613"/>
      <c r="N172" s="613"/>
      <c r="O172" s="613"/>
      <c r="P172" s="613"/>
      <c r="Q172" s="613"/>
      <c r="R172" s="613"/>
      <c r="S172" s="613"/>
      <c r="T172" s="613"/>
      <c r="U172" s="613"/>
      <c r="V172" s="613"/>
      <c r="W172" s="613"/>
      <c r="X172" s="613"/>
    </row>
    <row r="173" spans="1:24" ht="35.25" customHeight="1">
      <c r="A173" s="768" t="s">
        <v>827</v>
      </c>
      <c r="B173" s="1233" t="s">
        <v>850</v>
      </c>
      <c r="C173" s="1233"/>
      <c r="D173" s="1233"/>
      <c r="E173" s="1234"/>
      <c r="F173" s="604"/>
      <c r="G173" s="1099"/>
      <c r="H173" s="1204"/>
      <c r="I173" s="604"/>
      <c r="J173" s="613"/>
      <c r="K173" s="613"/>
      <c r="L173" s="613"/>
      <c r="M173" s="613"/>
      <c r="N173" s="613"/>
      <c r="O173" s="613"/>
      <c r="P173" s="613"/>
      <c r="Q173" s="613"/>
      <c r="R173" s="613"/>
      <c r="S173" s="613"/>
      <c r="T173" s="613"/>
      <c r="U173" s="613"/>
      <c r="V173" s="613"/>
      <c r="W173" s="613"/>
      <c r="X173" s="613"/>
    </row>
    <row r="174" spans="1:24" ht="31.5" customHeight="1">
      <c r="A174" s="768" t="s">
        <v>829</v>
      </c>
      <c r="B174" s="1114" t="s">
        <v>703</v>
      </c>
      <c r="C174" s="1114"/>
      <c r="D174" s="1114"/>
      <c r="E174" s="1115"/>
      <c r="F174" s="604"/>
      <c r="G174" s="1099"/>
      <c r="H174" s="1204"/>
      <c r="I174" s="604"/>
      <c r="J174" s="613"/>
      <c r="K174" s="613"/>
      <c r="L174" s="613"/>
      <c r="M174" s="613"/>
      <c r="N174" s="613"/>
      <c r="O174" s="613"/>
      <c r="P174" s="613"/>
      <c r="Q174" s="613"/>
      <c r="R174" s="613"/>
      <c r="S174" s="613"/>
      <c r="T174" s="613"/>
      <c r="U174" s="613"/>
      <c r="V174" s="613"/>
      <c r="W174" s="613"/>
      <c r="X174" s="613"/>
    </row>
    <row r="175" spans="1:24" ht="33" customHeight="1">
      <c r="A175" s="768" t="s">
        <v>830</v>
      </c>
      <c r="B175" s="1114" t="s">
        <v>831</v>
      </c>
      <c r="C175" s="1114"/>
      <c r="D175" s="1114"/>
      <c r="E175" s="1115"/>
      <c r="F175" s="604"/>
      <c r="G175" s="1099"/>
      <c r="H175" s="1204"/>
      <c r="I175" s="604"/>
      <c r="J175" s="613"/>
      <c r="K175" s="613"/>
      <c r="L175" s="613"/>
      <c r="M175" s="613"/>
      <c r="N175" s="613"/>
      <c r="O175" s="613"/>
      <c r="P175" s="613"/>
      <c r="Q175" s="613"/>
      <c r="R175" s="613"/>
      <c r="S175" s="613"/>
      <c r="T175" s="613"/>
      <c r="U175" s="613"/>
      <c r="V175" s="613"/>
      <c r="W175" s="613"/>
      <c r="X175" s="613"/>
    </row>
    <row r="176" spans="1:24" ht="44.25" customHeight="1">
      <c r="A176" s="768" t="s">
        <v>820</v>
      </c>
      <c r="B176" s="1102" t="s">
        <v>832</v>
      </c>
      <c r="C176" s="1102"/>
      <c r="D176" s="1102"/>
      <c r="E176" s="1228"/>
      <c r="F176" s="604"/>
      <c r="G176" s="1099"/>
      <c r="H176" s="1204"/>
      <c r="I176" s="604"/>
      <c r="J176" s="613"/>
      <c r="K176" s="613"/>
      <c r="L176" s="613"/>
      <c r="M176" s="613"/>
      <c r="N176" s="613"/>
      <c r="O176" s="613"/>
      <c r="P176" s="613"/>
      <c r="Q176" s="613"/>
      <c r="R176" s="613"/>
      <c r="S176" s="613"/>
      <c r="T176" s="613"/>
      <c r="U176" s="613"/>
      <c r="V176" s="613"/>
      <c r="W176" s="613"/>
      <c r="X176" s="613"/>
    </row>
    <row r="177" spans="1:24" ht="37.5" customHeight="1">
      <c r="A177" s="768" t="s">
        <v>821</v>
      </c>
      <c r="B177" s="1102" t="s">
        <v>833</v>
      </c>
      <c r="C177" s="1102"/>
      <c r="D177" s="1102"/>
      <c r="E177" s="1228"/>
      <c r="F177" s="604"/>
      <c r="G177" s="1099"/>
      <c r="H177" s="1204"/>
      <c r="I177" s="604"/>
      <c r="J177" s="613"/>
      <c r="K177" s="613"/>
      <c r="L177" s="613"/>
      <c r="M177" s="613"/>
      <c r="N177" s="613"/>
      <c r="O177" s="613"/>
      <c r="P177" s="613"/>
      <c r="Q177" s="613"/>
      <c r="R177" s="613"/>
      <c r="S177" s="613"/>
      <c r="T177" s="613"/>
      <c r="U177" s="613"/>
      <c r="V177" s="613"/>
      <c r="W177" s="613"/>
      <c r="X177" s="613"/>
    </row>
    <row r="178" spans="1:24" ht="33" customHeight="1">
      <c r="A178" s="1219" t="s">
        <v>857</v>
      </c>
      <c r="B178" s="1108" t="s">
        <v>704</v>
      </c>
      <c r="C178" s="1109"/>
      <c r="D178" s="1109"/>
      <c r="E178" s="1249"/>
      <c r="F178" s="606"/>
      <c r="G178" s="695"/>
      <c r="H178" s="605"/>
      <c r="I178" s="606"/>
    </row>
    <row r="179" spans="1:24" ht="39" customHeight="1">
      <c r="A179" s="1221"/>
      <c r="B179" s="1110" t="s">
        <v>705</v>
      </c>
      <c r="C179" s="1111"/>
      <c r="D179" s="1111"/>
      <c r="E179" s="1112"/>
      <c r="F179" s="782" t="s">
        <v>835</v>
      </c>
      <c r="G179" s="782" t="s">
        <v>835</v>
      </c>
      <c r="H179" s="697"/>
      <c r="I179" s="782" t="s">
        <v>835</v>
      </c>
    </row>
    <row r="180" spans="1:24" ht="16.5" customHeight="1">
      <c r="A180" s="113"/>
      <c r="B180" s="754"/>
      <c r="C180" s="754"/>
      <c r="D180" s="754"/>
      <c r="E180" s="754"/>
      <c r="F180" s="754"/>
      <c r="G180" s="754"/>
      <c r="H180" s="754"/>
      <c r="I180" s="754"/>
    </row>
    <row r="181" spans="1:24" ht="53.25" customHeight="1">
      <c r="A181" s="768">
        <v>5</v>
      </c>
      <c r="B181" s="1117" t="s">
        <v>851</v>
      </c>
      <c r="C181" s="1117"/>
      <c r="D181" s="1117"/>
      <c r="E181" s="1117"/>
      <c r="F181" s="1117"/>
      <c r="G181" s="1117"/>
      <c r="H181" s="1117"/>
      <c r="I181" s="757"/>
    </row>
    <row r="182" spans="1:24" ht="9" customHeight="1">
      <c r="A182" s="794"/>
      <c r="B182" s="1250"/>
      <c r="C182" s="1250"/>
      <c r="D182" s="1250"/>
      <c r="E182" s="1250"/>
      <c r="F182" s="1250"/>
      <c r="G182" s="1250"/>
      <c r="H182" s="1250"/>
      <c r="I182" s="1250"/>
    </row>
    <row r="183" spans="1:24" ht="61.5" customHeight="1">
      <c r="A183" s="768">
        <v>6</v>
      </c>
      <c r="B183" s="1117" t="s">
        <v>852</v>
      </c>
      <c r="C183" s="1117"/>
      <c r="D183" s="1117"/>
      <c r="E183" s="1117"/>
      <c r="F183" s="1117"/>
      <c r="G183" s="1117"/>
      <c r="H183" s="1117"/>
      <c r="I183" s="757"/>
    </row>
    <row r="184" spans="1:24" ht="15.75" customHeight="1">
      <c r="A184" s="1251"/>
      <c r="B184" s="1252"/>
      <c r="C184" s="1252"/>
      <c r="D184" s="1252"/>
      <c r="E184" s="1252"/>
      <c r="F184" s="1252"/>
      <c r="G184" s="1252"/>
      <c r="H184" s="1252"/>
      <c r="I184" s="1253"/>
    </row>
    <row r="185" spans="1:24" ht="72" customHeight="1">
      <c r="A185" s="768">
        <v>7</v>
      </c>
      <c r="B185" s="1117" t="s">
        <v>853</v>
      </c>
      <c r="C185" s="1117"/>
      <c r="D185" s="1117"/>
      <c r="E185" s="1117"/>
      <c r="F185" s="1117"/>
      <c r="G185" s="1117"/>
      <c r="H185" s="1117"/>
      <c r="I185" s="757"/>
    </row>
    <row r="186" spans="1:24" ht="45.75" customHeight="1">
      <c r="A186" s="774">
        <v>8</v>
      </c>
      <c r="B186" s="1111" t="s">
        <v>706</v>
      </c>
      <c r="C186" s="1111"/>
      <c r="D186" s="1111"/>
      <c r="E186" s="1112"/>
      <c r="F186" s="699"/>
      <c r="G186" s="805"/>
      <c r="H186" s="806"/>
      <c r="I186" s="699"/>
    </row>
    <row r="187" spans="1:24" ht="12.75" customHeight="1">
      <c r="A187" s="615"/>
      <c r="B187" s="452"/>
      <c r="C187" s="452"/>
      <c r="D187" s="452"/>
      <c r="E187" s="452"/>
      <c r="F187" s="452"/>
      <c r="G187" s="452"/>
      <c r="H187" s="452"/>
      <c r="I187" s="567"/>
      <c r="M187" s="797"/>
    </row>
    <row r="188" spans="1:24" s="461" customFormat="1" ht="24" customHeight="1">
      <c r="A188" s="802">
        <v>3</v>
      </c>
      <c r="B188" s="1256" t="s">
        <v>858</v>
      </c>
      <c r="C188" s="1256"/>
      <c r="D188" s="1256"/>
      <c r="E188" s="1256"/>
      <c r="F188" s="1256"/>
      <c r="G188" s="1256"/>
      <c r="H188" s="1256"/>
      <c r="I188" s="1256"/>
      <c r="M188" s="808"/>
    </row>
    <row r="189" spans="1:24" ht="24" customHeight="1">
      <c r="A189" s="794" t="s">
        <v>407</v>
      </c>
      <c r="B189" s="1257" t="s">
        <v>859</v>
      </c>
      <c r="C189" s="1257"/>
      <c r="D189" s="1257"/>
      <c r="E189" s="1257"/>
      <c r="F189" s="1257"/>
      <c r="G189" s="1257"/>
      <c r="H189" s="1257"/>
      <c r="I189" s="1257"/>
      <c r="M189" s="807"/>
    </row>
    <row r="190" spans="1:24" ht="73.5" customHeight="1">
      <c r="A190" s="794" t="s">
        <v>860</v>
      </c>
      <c r="B190" s="1258" t="s">
        <v>863</v>
      </c>
      <c r="C190" s="1258"/>
      <c r="D190" s="1258"/>
      <c r="E190" s="1258"/>
      <c r="F190" s="1258"/>
      <c r="G190" s="1258"/>
      <c r="H190" s="1258"/>
      <c r="I190" s="1258"/>
      <c r="M190" s="450"/>
    </row>
    <row r="191" spans="1:24" ht="30.75" customHeight="1">
      <c r="A191" s="794" t="s">
        <v>861</v>
      </c>
      <c r="B191" s="1259" t="s">
        <v>864</v>
      </c>
      <c r="C191" s="1259"/>
      <c r="D191" s="1259"/>
      <c r="E191" s="1259"/>
      <c r="F191" s="1259"/>
      <c r="G191" s="1259"/>
      <c r="H191" s="1259"/>
      <c r="I191" s="1259"/>
      <c r="M191" s="450"/>
    </row>
    <row r="192" spans="1:24" ht="230.25" customHeight="1">
      <c r="A192" s="794"/>
      <c r="B192" s="1260" t="s">
        <v>869</v>
      </c>
      <c r="C192" s="1260"/>
      <c r="D192" s="1260"/>
      <c r="E192" s="1260"/>
      <c r="F192" s="1260"/>
      <c r="G192" s="1260"/>
      <c r="H192" s="1260"/>
      <c r="I192" s="1260"/>
      <c r="M192" s="450"/>
    </row>
    <row r="193" spans="1:13" ht="10.5" customHeight="1">
      <c r="A193" s="794"/>
      <c r="B193" s="803"/>
      <c r="C193" s="803"/>
      <c r="D193" s="803"/>
      <c r="E193" s="803"/>
      <c r="F193" s="803"/>
      <c r="G193" s="803"/>
      <c r="H193" s="803"/>
      <c r="I193" s="803"/>
      <c r="M193" s="450"/>
    </row>
    <row r="194" spans="1:13" ht="66.75" customHeight="1">
      <c r="A194" s="794"/>
      <c r="B194" s="1261" t="s">
        <v>870</v>
      </c>
      <c r="C194" s="1262"/>
      <c r="D194" s="1262"/>
      <c r="E194" s="1262"/>
      <c r="F194" s="1262"/>
      <c r="G194" s="1262"/>
      <c r="H194" s="1262"/>
      <c r="I194" s="1262"/>
      <c r="M194" s="450"/>
    </row>
    <row r="195" spans="1:13" ht="12" customHeight="1">
      <c r="A195" s="794"/>
      <c r="B195" s="1263"/>
      <c r="C195" s="1263"/>
      <c r="D195" s="1263"/>
      <c r="E195" s="1263"/>
      <c r="F195" s="1263"/>
      <c r="G195" s="1263"/>
      <c r="H195" s="1263"/>
      <c r="I195" s="1263"/>
      <c r="M195" s="450"/>
    </row>
    <row r="196" spans="1:13" ht="44.25" customHeight="1">
      <c r="A196" s="768"/>
      <c r="B196" s="1264" t="s">
        <v>862</v>
      </c>
      <c r="C196" s="1265"/>
      <c r="D196" s="1265"/>
      <c r="E196" s="1265"/>
      <c r="F196" s="1265"/>
      <c r="G196" s="1265"/>
      <c r="H196" s="1265"/>
      <c r="I196" s="1266"/>
      <c r="M196" s="450"/>
    </row>
    <row r="197" spans="1:13" ht="23.25" customHeight="1">
      <c r="A197" s="768"/>
      <c r="B197" s="760"/>
      <c r="C197" s="761"/>
      <c r="D197" s="761"/>
      <c r="E197" s="761"/>
      <c r="F197" s="761"/>
      <c r="G197" s="761"/>
      <c r="H197" s="761"/>
      <c r="I197" s="761"/>
      <c r="M197" s="450"/>
    </row>
    <row r="198" spans="1:13" ht="20.25" customHeight="1">
      <c r="A198" s="796">
        <v>4</v>
      </c>
      <c r="B198" s="1122" t="s">
        <v>708</v>
      </c>
      <c r="C198" s="1123"/>
      <c r="D198" s="1123"/>
      <c r="E198" s="1123"/>
      <c r="F198" s="1123"/>
      <c r="G198" s="1123"/>
      <c r="H198" s="1123"/>
      <c r="I198" s="798"/>
      <c r="M198" s="450" t="str">
        <f>M21</f>
        <v>2 or more</v>
      </c>
    </row>
    <row r="199" spans="1:13" ht="29.25" customHeight="1">
      <c r="A199" s="795">
        <v>4.0999999999999996</v>
      </c>
      <c r="B199" s="1124" t="s">
        <v>677</v>
      </c>
      <c r="C199" s="1125"/>
      <c r="D199" s="1125"/>
      <c r="E199" s="1126"/>
      <c r="F199" s="1127"/>
      <c r="G199" s="1127"/>
      <c r="H199" s="1128"/>
      <c r="I199" s="567"/>
    </row>
    <row r="200" spans="1:13" ht="25.5" customHeight="1">
      <c r="A200" s="795" t="s">
        <v>709</v>
      </c>
      <c r="B200" s="1118" t="s">
        <v>710</v>
      </c>
      <c r="C200" s="1119"/>
      <c r="D200" s="1119"/>
      <c r="E200" s="1119"/>
      <c r="F200" s="1119"/>
      <c r="G200" s="1119"/>
      <c r="H200" s="1119"/>
      <c r="I200" s="567"/>
    </row>
    <row r="201" spans="1:13" ht="39.75" customHeight="1">
      <c r="A201" s="618"/>
      <c r="B201" s="619"/>
      <c r="C201" s="619"/>
      <c r="D201" s="576" t="s">
        <v>764</v>
      </c>
      <c r="E201" s="753"/>
      <c r="F201" s="1065" t="s">
        <v>713</v>
      </c>
      <c r="G201" s="1145"/>
      <c r="H201" s="1066"/>
      <c r="I201" s="567"/>
    </row>
    <row r="202" spans="1:13" ht="17.25" customHeight="1">
      <c r="A202" s="620" t="s">
        <v>715</v>
      </c>
      <c r="B202" s="1077" t="s">
        <v>716</v>
      </c>
      <c r="C202" s="1077"/>
      <c r="D202" s="621"/>
      <c r="E202" s="681"/>
      <c r="F202" s="1083"/>
      <c r="G202" s="1084"/>
      <c r="H202" s="1085"/>
      <c r="I202" s="567"/>
    </row>
    <row r="203" spans="1:13" ht="37.5" customHeight="1">
      <c r="A203" s="620"/>
      <c r="B203" s="1129" t="s">
        <v>774</v>
      </c>
      <c r="C203" s="1130"/>
      <c r="D203" s="1072"/>
      <c r="E203" s="622"/>
      <c r="F203" s="1078"/>
      <c r="G203" s="1079"/>
      <c r="H203" s="1080"/>
      <c r="I203" s="567"/>
    </row>
    <row r="204" spans="1:13" ht="15.75" hidden="1" customHeight="1">
      <c r="A204" s="625">
        <v>1</v>
      </c>
      <c r="B204" s="1131" t="s">
        <v>717</v>
      </c>
      <c r="C204" s="1132"/>
      <c r="D204" s="627"/>
      <c r="E204" s="680"/>
      <c r="F204" s="1078"/>
      <c r="G204" s="1079"/>
      <c r="H204" s="1080"/>
      <c r="I204" s="567"/>
    </row>
    <row r="205" spans="1:13" ht="25.5" customHeight="1">
      <c r="A205" s="620">
        <v>1</v>
      </c>
      <c r="B205" s="1078"/>
      <c r="C205" s="1080"/>
      <c r="D205" s="682"/>
      <c r="E205" s="683"/>
      <c r="F205" s="1078"/>
      <c r="G205" s="1079"/>
      <c r="H205" s="1080"/>
    </row>
    <row r="206" spans="1:13" ht="29.25" customHeight="1">
      <c r="A206" s="620">
        <v>2</v>
      </c>
      <c r="B206" s="1078"/>
      <c r="C206" s="1080"/>
      <c r="D206" s="682"/>
      <c r="E206" s="683"/>
      <c r="F206" s="1078"/>
      <c r="G206" s="1079"/>
      <c r="H206" s="1080"/>
      <c r="I206" s="567"/>
    </row>
    <row r="207" spans="1:13" ht="28.5" customHeight="1">
      <c r="A207" s="620">
        <v>3</v>
      </c>
      <c r="B207" s="1078"/>
      <c r="C207" s="1080"/>
      <c r="D207" s="682"/>
      <c r="E207" s="683"/>
      <c r="F207" s="1078"/>
      <c r="G207" s="1079"/>
      <c r="H207" s="1080"/>
      <c r="I207" s="567"/>
    </row>
    <row r="208" spans="1:13" ht="32.25" customHeight="1">
      <c r="A208" s="620">
        <v>4</v>
      </c>
      <c r="B208" s="1078"/>
      <c r="C208" s="1080"/>
      <c r="D208" s="682"/>
      <c r="E208" s="683"/>
      <c r="F208" s="1078"/>
      <c r="G208" s="1079"/>
      <c r="H208" s="1080"/>
      <c r="I208" s="567"/>
    </row>
    <row r="209" spans="1:9" ht="35.25" customHeight="1">
      <c r="A209" s="620">
        <v>5</v>
      </c>
      <c r="B209" s="1078"/>
      <c r="C209" s="1080"/>
      <c r="D209" s="682"/>
      <c r="E209" s="683"/>
      <c r="F209" s="1078"/>
      <c r="G209" s="1079"/>
      <c r="H209" s="1080"/>
      <c r="I209" s="567"/>
    </row>
    <row r="210" spans="1:9" ht="29.25" customHeight="1">
      <c r="A210" s="578"/>
      <c r="B210" s="616"/>
      <c r="C210" s="617"/>
      <c r="D210" s="617"/>
      <c r="E210" s="617"/>
      <c r="F210" s="617"/>
      <c r="G210" s="617"/>
      <c r="H210" s="617"/>
      <c r="I210" s="567"/>
    </row>
    <row r="211" spans="1:9" ht="20.25" customHeight="1">
      <c r="A211" s="618" t="s">
        <v>667</v>
      </c>
      <c r="B211" s="1118" t="s">
        <v>724</v>
      </c>
      <c r="C211" s="1119"/>
      <c r="D211" s="1119"/>
      <c r="E211" s="1119"/>
      <c r="F211" s="1119"/>
      <c r="G211" s="1119"/>
      <c r="H211" s="1119"/>
      <c r="I211" s="567"/>
    </row>
    <row r="212" spans="1:9" ht="47.25" customHeight="1">
      <c r="A212" s="618"/>
      <c r="B212" s="636"/>
      <c r="C212" s="619"/>
      <c r="D212" s="576" t="s">
        <v>765</v>
      </c>
      <c r="E212" s="753"/>
      <c r="F212" s="1065" t="s">
        <v>713</v>
      </c>
      <c r="G212" s="1145"/>
      <c r="H212" s="1066"/>
      <c r="I212" s="567"/>
    </row>
    <row r="213" spans="1:9" ht="17.25" customHeight="1">
      <c r="A213" s="620" t="s">
        <v>715</v>
      </c>
      <c r="B213" s="1133" t="s">
        <v>716</v>
      </c>
      <c r="C213" s="1134"/>
      <c r="D213" s="637"/>
      <c r="E213" s="681"/>
      <c r="F213" s="1083"/>
      <c r="G213" s="1084"/>
      <c r="H213" s="1085"/>
      <c r="I213" s="567"/>
    </row>
    <row r="214" spans="1:9" ht="34.5" customHeight="1">
      <c r="A214" s="620"/>
      <c r="B214" s="1129" t="s">
        <v>774</v>
      </c>
      <c r="C214" s="1130"/>
      <c r="D214" s="1072"/>
      <c r="E214" s="622"/>
      <c r="F214" s="1195"/>
      <c r="G214" s="1269"/>
      <c r="H214" s="1196"/>
      <c r="I214" s="567"/>
    </row>
    <row r="215" spans="1:9" ht="30" customHeight="1">
      <c r="A215" s="625">
        <v>1</v>
      </c>
      <c r="B215" s="1078"/>
      <c r="C215" s="1080"/>
      <c r="D215" s="627"/>
      <c r="E215" s="683"/>
      <c r="F215" s="1078"/>
      <c r="G215" s="1079"/>
      <c r="H215" s="1080"/>
      <c r="I215" s="567"/>
    </row>
    <row r="216" spans="1:9" ht="28.5" customHeight="1">
      <c r="A216" s="620">
        <v>2</v>
      </c>
      <c r="B216" s="1078"/>
      <c r="C216" s="1080"/>
      <c r="D216" s="627"/>
      <c r="E216" s="683"/>
      <c r="F216" s="1078"/>
      <c r="G216" s="1079"/>
      <c r="H216" s="1080"/>
    </row>
    <row r="217" spans="1:9" ht="27.75" customHeight="1">
      <c r="A217" s="620">
        <v>3</v>
      </c>
      <c r="B217" s="1078"/>
      <c r="C217" s="1080"/>
      <c r="D217" s="627"/>
      <c r="E217" s="683"/>
      <c r="F217" s="1078"/>
      <c r="G217" s="1079"/>
      <c r="H217" s="1080"/>
      <c r="I217" s="567"/>
    </row>
    <row r="218" spans="1:9" ht="30" customHeight="1">
      <c r="A218" s="620">
        <v>4</v>
      </c>
      <c r="B218" s="1078"/>
      <c r="C218" s="1080"/>
      <c r="D218" s="627"/>
      <c r="E218" s="683"/>
      <c r="F218" s="1078"/>
      <c r="G218" s="1079"/>
      <c r="H218" s="1080"/>
      <c r="I218" s="567"/>
    </row>
    <row r="219" spans="1:9" ht="30.75" customHeight="1">
      <c r="A219" s="620">
        <v>5</v>
      </c>
      <c r="B219" s="1078"/>
      <c r="C219" s="1080"/>
      <c r="D219" s="627"/>
      <c r="E219" s="683"/>
      <c r="F219" s="1078"/>
      <c r="G219" s="1079"/>
      <c r="H219" s="1080"/>
      <c r="I219" s="567"/>
    </row>
    <row r="220" spans="1:9" ht="51" customHeight="1">
      <c r="A220" s="620"/>
      <c r="B220" s="1268" t="s">
        <v>726</v>
      </c>
      <c r="C220" s="1184"/>
      <c r="D220" s="627"/>
      <c r="E220" s="703"/>
      <c r="F220" s="683"/>
      <c r="G220" s="683"/>
      <c r="H220" s="684"/>
      <c r="I220" s="567"/>
    </row>
    <row r="221" spans="1:9" ht="16.5" customHeight="1">
      <c r="A221" s="638"/>
      <c r="B221" s="639"/>
      <c r="C221" s="639"/>
      <c r="D221" s="610"/>
      <c r="E221" s="610"/>
      <c r="F221" s="610"/>
      <c r="G221" s="610"/>
      <c r="H221" s="610"/>
      <c r="I221" s="567"/>
    </row>
    <row r="222" spans="1:9" ht="16.5" customHeight="1">
      <c r="A222" s="618" t="s">
        <v>727</v>
      </c>
      <c r="B222" s="1169" t="s">
        <v>728</v>
      </c>
      <c r="C222" s="1170"/>
      <c r="D222" s="640"/>
      <c r="E222" s="1171"/>
      <c r="F222" s="1172"/>
      <c r="G222" s="1173"/>
      <c r="H222" s="1174"/>
      <c r="I222" s="567"/>
    </row>
    <row r="223" spans="1:9" ht="34.5" customHeight="1">
      <c r="A223" s="618"/>
      <c r="B223" s="1119"/>
      <c r="C223" s="1169"/>
      <c r="D223" s="641" t="s">
        <v>766</v>
      </c>
      <c r="E223" s="1175" t="s">
        <v>713</v>
      </c>
      <c r="F223" s="1267"/>
      <c r="G223" s="1267"/>
      <c r="H223" s="1176"/>
      <c r="I223" s="567"/>
    </row>
    <row r="224" spans="1:9" ht="56.25" customHeight="1">
      <c r="A224" s="620"/>
      <c r="B224" s="1138" t="s">
        <v>730</v>
      </c>
      <c r="C224" s="1139"/>
      <c r="D224" s="627"/>
      <c r="E224" s="1078"/>
      <c r="F224" s="1079"/>
      <c r="G224" s="1079"/>
      <c r="H224" s="1080"/>
    </row>
    <row r="225" spans="1:9" ht="15.75" customHeight="1">
      <c r="A225" s="620"/>
      <c r="B225" s="1074" t="s">
        <v>731</v>
      </c>
      <c r="C225" s="1134"/>
      <c r="D225" s="637"/>
      <c r="E225" s="1140"/>
      <c r="F225" s="1141"/>
      <c r="G225" s="1142"/>
      <c r="H225" s="1143"/>
      <c r="I225" s="567"/>
    </row>
    <row r="226" spans="1:9" ht="79.5" customHeight="1">
      <c r="A226" s="704"/>
      <c r="B226" s="1138" t="s">
        <v>732</v>
      </c>
      <c r="C226" s="1139"/>
      <c r="D226" s="627"/>
      <c r="E226" s="1078"/>
      <c r="F226" s="1079"/>
      <c r="G226" s="1079"/>
      <c r="H226" s="1080"/>
      <c r="I226" s="567"/>
    </row>
    <row r="227" spans="1:9" ht="14.25" customHeight="1">
      <c r="A227" s="706"/>
      <c r="B227" s="762"/>
      <c r="C227" s="762"/>
      <c r="D227" s="762"/>
      <c r="G227" s="762"/>
    </row>
    <row r="228" spans="1:9" ht="23.25" customHeight="1">
      <c r="A228" s="796">
        <v>5</v>
      </c>
      <c r="B228" s="1122" t="s">
        <v>865</v>
      </c>
      <c r="C228" s="1123"/>
      <c r="D228" s="1123"/>
      <c r="E228" s="1123"/>
      <c r="F228" s="1123"/>
      <c r="G228" s="1123"/>
      <c r="H228" s="1123"/>
      <c r="I228" s="799"/>
    </row>
    <row r="229" spans="1:9" ht="32.25" customHeight="1">
      <c r="A229" s="795">
        <v>5.0999999999999996</v>
      </c>
      <c r="B229" s="1124" t="s">
        <v>677</v>
      </c>
      <c r="C229" s="1125"/>
      <c r="D229" s="1125"/>
      <c r="E229" s="1126"/>
      <c r="F229" s="1127"/>
      <c r="G229" s="1127"/>
      <c r="H229" s="1128"/>
    </row>
    <row r="230" spans="1:9" ht="23.25" customHeight="1">
      <c r="A230" s="795" t="s">
        <v>709</v>
      </c>
      <c r="B230" s="1118" t="s">
        <v>710</v>
      </c>
      <c r="C230" s="1119"/>
      <c r="D230" s="1119"/>
      <c r="E230" s="1119"/>
      <c r="F230" s="1119"/>
      <c r="G230" s="1119"/>
      <c r="H230" s="1119"/>
    </row>
    <row r="231" spans="1:9" ht="14.25" customHeight="1">
      <c r="A231" s="618"/>
      <c r="B231" s="619"/>
      <c r="C231" s="619"/>
      <c r="D231" s="759"/>
      <c r="E231" s="1058"/>
      <c r="F231" s="1061" t="s">
        <v>713</v>
      </c>
      <c r="G231" s="1144"/>
      <c r="H231" s="1062"/>
    </row>
    <row r="232" spans="1:9" ht="47.25" customHeight="1">
      <c r="A232" s="618"/>
      <c r="B232" s="619"/>
      <c r="C232" s="619"/>
      <c r="D232" s="759" t="s">
        <v>764</v>
      </c>
      <c r="E232" s="1060"/>
      <c r="F232" s="1065"/>
      <c r="G232" s="1145"/>
      <c r="H232" s="1066"/>
    </row>
    <row r="233" spans="1:9" ht="23.25" customHeight="1">
      <c r="A233" s="620" t="s">
        <v>715</v>
      </c>
      <c r="B233" s="1077" t="s">
        <v>716</v>
      </c>
      <c r="C233" s="1077"/>
      <c r="D233" s="621"/>
      <c r="E233" s="681"/>
      <c r="F233" s="1083"/>
      <c r="G233" s="1084"/>
      <c r="H233" s="1085"/>
    </row>
    <row r="234" spans="1:9" ht="42.75" customHeight="1">
      <c r="A234" s="620"/>
      <c r="B234" s="1129" t="s">
        <v>774</v>
      </c>
      <c r="C234" s="1130"/>
      <c r="D234" s="1072"/>
      <c r="E234" s="622"/>
      <c r="F234" s="1078"/>
      <c r="G234" s="1079"/>
      <c r="H234" s="1080"/>
    </row>
    <row r="235" spans="1:9" ht="27" hidden="1" customHeight="1">
      <c r="A235" s="625">
        <v>1</v>
      </c>
      <c r="B235" s="1131" t="s">
        <v>717</v>
      </c>
      <c r="C235" s="1132"/>
      <c r="D235" s="746"/>
      <c r="E235" s="680"/>
      <c r="F235" s="1078"/>
      <c r="G235" s="1079"/>
      <c r="H235" s="1080"/>
    </row>
    <row r="236" spans="1:9" ht="24" customHeight="1">
      <c r="A236" s="620">
        <v>1</v>
      </c>
      <c r="B236" s="1078"/>
      <c r="C236" s="1080"/>
      <c r="D236" s="746"/>
      <c r="E236" s="751"/>
      <c r="F236" s="1078"/>
      <c r="G236" s="1079"/>
      <c r="H236" s="1080"/>
    </row>
    <row r="237" spans="1:9" ht="26.25" customHeight="1">
      <c r="A237" s="620">
        <v>2</v>
      </c>
      <c r="B237" s="1078"/>
      <c r="C237" s="1080"/>
      <c r="D237" s="746"/>
      <c r="E237" s="751"/>
      <c r="F237" s="1078"/>
      <c r="G237" s="1079"/>
      <c r="H237" s="1080"/>
    </row>
    <row r="238" spans="1:9" ht="23.25" customHeight="1">
      <c r="A238" s="620">
        <v>3</v>
      </c>
      <c r="B238" s="1078"/>
      <c r="C238" s="1080"/>
      <c r="D238" s="746"/>
      <c r="E238" s="751"/>
      <c r="F238" s="1078"/>
      <c r="G238" s="1079"/>
      <c r="H238" s="1080"/>
    </row>
    <row r="239" spans="1:9" ht="22.5" customHeight="1">
      <c r="A239" s="620">
        <v>4</v>
      </c>
      <c r="B239" s="1078"/>
      <c r="C239" s="1080"/>
      <c r="D239" s="746"/>
      <c r="E239" s="751"/>
      <c r="F239" s="1078"/>
      <c r="G239" s="1079"/>
      <c r="H239" s="1080"/>
    </row>
    <row r="240" spans="1:9" ht="26.25" customHeight="1">
      <c r="A240" s="620">
        <v>5</v>
      </c>
      <c r="B240" s="1078"/>
      <c r="C240" s="1080"/>
      <c r="D240" s="746"/>
      <c r="E240" s="751"/>
      <c r="F240" s="1078"/>
      <c r="G240" s="1079"/>
      <c r="H240" s="1080"/>
    </row>
    <row r="241" spans="1:8" ht="14.25" customHeight="1">
      <c r="A241" s="578"/>
      <c r="B241" s="750"/>
      <c r="C241" s="751"/>
      <c r="D241" s="751"/>
      <c r="E241" s="751"/>
      <c r="F241" s="751"/>
      <c r="G241" s="751"/>
      <c r="H241" s="751"/>
    </row>
    <row r="242" spans="1:8" ht="21.75" customHeight="1">
      <c r="A242" s="618" t="s">
        <v>667</v>
      </c>
      <c r="B242" s="1118" t="s">
        <v>724</v>
      </c>
      <c r="C242" s="1119"/>
      <c r="D242" s="1119"/>
      <c r="E242" s="1119"/>
      <c r="F242" s="1119"/>
      <c r="G242" s="1119"/>
      <c r="H242" s="1119"/>
    </row>
    <row r="243" spans="1:8" ht="21.75" customHeight="1">
      <c r="A243" s="618"/>
      <c r="B243" s="636"/>
      <c r="C243" s="619"/>
      <c r="D243" s="759"/>
      <c r="E243" s="1058"/>
      <c r="F243" s="1061" t="s">
        <v>713</v>
      </c>
      <c r="G243" s="1144"/>
      <c r="H243" s="1062"/>
    </row>
    <row r="244" spans="1:8" ht="43.5" customHeight="1">
      <c r="A244" s="618"/>
      <c r="B244" s="636"/>
      <c r="C244" s="619"/>
      <c r="D244" s="759" t="s">
        <v>765</v>
      </c>
      <c r="E244" s="1060"/>
      <c r="F244" s="1065"/>
      <c r="G244" s="1145"/>
      <c r="H244" s="1066"/>
    </row>
    <row r="245" spans="1:8" ht="23.25" customHeight="1">
      <c r="A245" s="620" t="s">
        <v>715</v>
      </c>
      <c r="B245" s="1133" t="s">
        <v>716</v>
      </c>
      <c r="C245" s="1134"/>
      <c r="D245" s="748"/>
      <c r="E245" s="681"/>
      <c r="F245" s="1083"/>
      <c r="G245" s="1084"/>
      <c r="H245" s="1085"/>
    </row>
    <row r="246" spans="1:8" ht="44.25" customHeight="1">
      <c r="A246" s="620"/>
      <c r="B246" s="1129" t="s">
        <v>774</v>
      </c>
      <c r="C246" s="1130"/>
      <c r="D246" s="1072"/>
      <c r="E246" s="622"/>
      <c r="F246" s="1195"/>
      <c r="G246" s="1269"/>
      <c r="H246" s="1196"/>
    </row>
    <row r="247" spans="1:8" ht="23.25" customHeight="1">
      <c r="A247" s="625">
        <v>1</v>
      </c>
      <c r="B247" s="1078"/>
      <c r="C247" s="1080"/>
      <c r="D247" s="746"/>
      <c r="E247" s="751"/>
      <c r="F247" s="1078"/>
      <c r="G247" s="1079"/>
      <c r="H247" s="1080"/>
    </row>
    <row r="248" spans="1:8" ht="30" customHeight="1">
      <c r="A248" s="620">
        <v>2</v>
      </c>
      <c r="B248" s="1078"/>
      <c r="C248" s="1080"/>
      <c r="D248" s="746"/>
      <c r="E248" s="751"/>
      <c r="F248" s="1078"/>
      <c r="G248" s="1079"/>
      <c r="H248" s="1080"/>
    </row>
    <row r="249" spans="1:8" ht="27.75" customHeight="1">
      <c r="A249" s="620">
        <v>3</v>
      </c>
      <c r="B249" s="1078"/>
      <c r="C249" s="1080"/>
      <c r="D249" s="746"/>
      <c r="E249" s="751"/>
      <c r="F249" s="1078"/>
      <c r="G249" s="1079"/>
      <c r="H249" s="1080"/>
    </row>
    <row r="250" spans="1:8" ht="27" customHeight="1">
      <c r="A250" s="620">
        <v>4</v>
      </c>
      <c r="B250" s="1078"/>
      <c r="C250" s="1080"/>
      <c r="D250" s="746"/>
      <c r="E250" s="751"/>
      <c r="F250" s="1078"/>
      <c r="G250" s="1079"/>
      <c r="H250" s="1080"/>
    </row>
    <row r="251" spans="1:8" ht="27.75" customHeight="1">
      <c r="A251" s="620">
        <v>5</v>
      </c>
      <c r="B251" s="1078"/>
      <c r="C251" s="1080"/>
      <c r="D251" s="746"/>
      <c r="E251" s="751"/>
      <c r="F251" s="1078"/>
      <c r="G251" s="1079"/>
      <c r="H251" s="1080"/>
    </row>
    <row r="252" spans="1:8" ht="47.25" customHeight="1">
      <c r="A252" s="620"/>
      <c r="B252" s="1268" t="s">
        <v>726</v>
      </c>
      <c r="C252" s="1184"/>
      <c r="D252" s="746"/>
      <c r="E252" s="703"/>
      <c r="F252" s="751"/>
      <c r="G252" s="751"/>
      <c r="H252" s="752"/>
    </row>
    <row r="253" spans="1:8" ht="14.25" customHeight="1">
      <c r="A253" s="638"/>
      <c r="B253" s="639"/>
      <c r="C253" s="639"/>
      <c r="D253" s="610"/>
      <c r="E253" s="610"/>
      <c r="F253" s="610"/>
      <c r="G253" s="610"/>
      <c r="H253" s="610"/>
    </row>
    <row r="254" spans="1:8" ht="14.25" customHeight="1">
      <c r="A254" s="618" t="s">
        <v>727</v>
      </c>
      <c r="B254" s="1169" t="s">
        <v>728</v>
      </c>
      <c r="C254" s="1170"/>
      <c r="D254" s="749"/>
      <c r="E254" s="1171"/>
      <c r="F254" s="1172"/>
      <c r="G254" s="1173"/>
      <c r="H254" s="1174"/>
    </row>
    <row r="255" spans="1:8" ht="39.75" customHeight="1">
      <c r="A255" s="618"/>
      <c r="B255" s="1119"/>
      <c r="C255" s="1169"/>
      <c r="D255" s="747" t="s">
        <v>766</v>
      </c>
      <c r="E255" s="1175" t="s">
        <v>713</v>
      </c>
      <c r="F255" s="1267"/>
      <c r="G255" s="1267"/>
      <c r="H255" s="1176"/>
    </row>
    <row r="256" spans="1:8" ht="59.25" customHeight="1">
      <c r="A256" s="620"/>
      <c r="B256" s="1138" t="s">
        <v>730</v>
      </c>
      <c r="C256" s="1139"/>
      <c r="D256" s="746"/>
      <c r="E256" s="1078"/>
      <c r="F256" s="1079"/>
      <c r="G256" s="1079"/>
      <c r="H256" s="1080"/>
    </row>
    <row r="257" spans="1:9" ht="21" customHeight="1">
      <c r="A257" s="620"/>
      <c r="B257" s="1074" t="s">
        <v>731</v>
      </c>
      <c r="C257" s="1134"/>
      <c r="D257" s="748"/>
      <c r="E257" s="1140"/>
      <c r="F257" s="1141"/>
      <c r="G257" s="1142"/>
      <c r="H257" s="1143"/>
    </row>
    <row r="258" spans="1:9" ht="57" customHeight="1">
      <c r="A258" s="704"/>
      <c r="B258" s="1138" t="s">
        <v>732</v>
      </c>
      <c r="C258" s="1139"/>
      <c r="D258" s="746"/>
      <c r="E258" s="1078"/>
      <c r="F258" s="1079"/>
      <c r="G258" s="1079"/>
      <c r="H258" s="1080"/>
    </row>
    <row r="259" spans="1:9" ht="14.25" customHeight="1">
      <c r="A259" s="706"/>
      <c r="B259" s="561"/>
      <c r="C259" s="561"/>
      <c r="D259" s="561"/>
      <c r="G259" s="561"/>
    </row>
    <row r="260" spans="1:9" ht="19.5" hidden="1" customHeight="1">
      <c r="A260" s="705"/>
      <c r="B260" s="1119" t="e">
        <f>IF(AND(#REF!=2,M198=1),"Name of Other Partner of JV",IF(AND(#REF!=2,M198="2 or more"),"Name of Other Partner-1 of JV",""))</f>
        <v>#REF!</v>
      </c>
      <c r="C260" s="1119"/>
      <c r="D260" s="1119"/>
      <c r="E260" s="1135" t="e">
        <f>'[11]Name of Bidder'!C18</f>
        <v>#REF!</v>
      </c>
      <c r="F260" s="1136"/>
      <c r="G260" s="1136"/>
      <c r="H260" s="1137"/>
      <c r="I260" s="567"/>
    </row>
    <row r="261" spans="1:9" ht="29.25" hidden="1" customHeight="1">
      <c r="A261" s="578" t="s">
        <v>709</v>
      </c>
      <c r="B261" s="1118" t="s">
        <v>710</v>
      </c>
      <c r="C261" s="1119"/>
      <c r="D261" s="1119"/>
      <c r="E261" s="1119"/>
      <c r="F261" s="1119"/>
      <c r="G261" s="1119"/>
      <c r="H261" s="1119"/>
      <c r="I261" s="567"/>
    </row>
    <row r="262" spans="1:9" ht="19.5" hidden="1" customHeight="1">
      <c r="A262" s="618"/>
      <c r="B262" s="636"/>
      <c r="C262" s="642"/>
      <c r="D262" s="643"/>
      <c r="E262" s="1061" t="s">
        <v>711</v>
      </c>
      <c r="F262" s="1062" t="s">
        <v>712</v>
      </c>
      <c r="G262" s="1061" t="s">
        <v>713</v>
      </c>
      <c r="H262" s="1062"/>
      <c r="I262" s="567"/>
    </row>
    <row r="263" spans="1:9" ht="47.25" hidden="1" customHeight="1">
      <c r="A263" s="618"/>
      <c r="B263" s="636"/>
      <c r="C263" s="642"/>
      <c r="D263" s="577" t="s">
        <v>714</v>
      </c>
      <c r="E263" s="1146"/>
      <c r="F263" s="1147"/>
      <c r="G263" s="1146"/>
      <c r="H263" s="1147"/>
      <c r="I263" s="567"/>
    </row>
    <row r="264" spans="1:9" ht="17.25" hidden="1" customHeight="1">
      <c r="A264" s="620" t="s">
        <v>715</v>
      </c>
      <c r="B264" s="1129" t="s">
        <v>716</v>
      </c>
      <c r="C264" s="1148"/>
      <c r="D264" s="644"/>
      <c r="E264" s="1149"/>
      <c r="F264" s="1150"/>
      <c r="G264" s="1149"/>
      <c r="H264" s="1150"/>
      <c r="I264" s="567"/>
    </row>
    <row r="265" spans="1:9" ht="17.25" hidden="1" customHeight="1">
      <c r="A265" s="620"/>
      <c r="B265" s="1129" t="s">
        <v>733</v>
      </c>
      <c r="C265" s="1130"/>
      <c r="D265" s="1148"/>
      <c r="E265" s="622" t="s">
        <v>616</v>
      </c>
      <c r="F265" s="623"/>
      <c r="G265" s="623"/>
      <c r="H265" s="624"/>
      <c r="I265" s="567"/>
    </row>
    <row r="266" spans="1:9" ht="15.75" hidden="1" customHeight="1">
      <c r="A266" s="620">
        <v>1</v>
      </c>
      <c r="B266" s="1131" t="s">
        <v>718</v>
      </c>
      <c r="C266" s="1151"/>
      <c r="D266" s="629"/>
      <c r="E266" s="630"/>
      <c r="F266" s="631"/>
      <c r="G266" s="1152"/>
      <c r="H266" s="1153"/>
      <c r="I266" s="567"/>
    </row>
    <row r="267" spans="1:9" ht="15.75" hidden="1" customHeight="1">
      <c r="A267" s="620">
        <v>2</v>
      </c>
      <c r="B267" s="1131" t="s">
        <v>719</v>
      </c>
      <c r="C267" s="1151"/>
      <c r="D267" s="629"/>
      <c r="E267" s="630"/>
      <c r="F267" s="631"/>
      <c r="G267" s="1152"/>
      <c r="H267" s="1153"/>
    </row>
    <row r="268" spans="1:9" ht="15.75" hidden="1" customHeight="1">
      <c r="A268" s="620">
        <v>3</v>
      </c>
      <c r="B268" s="626" t="s">
        <v>720</v>
      </c>
      <c r="C268" s="628"/>
      <c r="D268" s="629"/>
      <c r="E268" s="630"/>
      <c r="F268" s="631"/>
      <c r="G268" s="1152"/>
      <c r="H268" s="1153"/>
      <c r="I268" s="567"/>
    </row>
    <row r="269" spans="1:9" ht="16.5" hidden="1" customHeight="1">
      <c r="A269" s="620">
        <v>4</v>
      </c>
      <c r="B269" s="626" t="s">
        <v>721</v>
      </c>
      <c r="C269" s="628"/>
      <c r="D269" s="629"/>
      <c r="E269" s="630"/>
      <c r="F269" s="631"/>
      <c r="G269" s="1152"/>
      <c r="H269" s="1153"/>
      <c r="I269" s="567"/>
    </row>
    <row r="270" spans="1:9" hidden="1">
      <c r="A270" s="620">
        <v>5</v>
      </c>
      <c r="B270" s="626" t="s">
        <v>722</v>
      </c>
      <c r="C270" s="628"/>
      <c r="D270" s="629"/>
      <c r="E270" s="630"/>
      <c r="F270" s="631"/>
      <c r="G270" s="1152"/>
      <c r="H270" s="1153"/>
      <c r="I270" s="567"/>
    </row>
    <row r="271" spans="1:9" ht="19.5" hidden="1" customHeight="1">
      <c r="A271" s="620">
        <v>6</v>
      </c>
      <c r="B271" s="626" t="s">
        <v>734</v>
      </c>
      <c r="C271" s="628"/>
      <c r="D271" s="632"/>
      <c r="E271" s="633"/>
      <c r="F271" s="634"/>
      <c r="G271" s="1154"/>
      <c r="H271" s="1155"/>
      <c r="I271" s="567"/>
    </row>
    <row r="272" spans="1:9" ht="32.25" hidden="1" customHeight="1">
      <c r="A272" s="635"/>
      <c r="B272" s="1156" t="s">
        <v>723</v>
      </c>
      <c r="C272" s="1156"/>
      <c r="D272" s="1156"/>
      <c r="E272" s="1156"/>
      <c r="F272" s="1156"/>
      <c r="G272" s="1156"/>
      <c r="H272" s="1157"/>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667</v>
      </c>
      <c r="B277" s="1118" t="s">
        <v>724</v>
      </c>
      <c r="C277" s="1119"/>
      <c r="D277" s="1119"/>
      <c r="E277" s="1119"/>
      <c r="F277" s="1119"/>
      <c r="G277" s="1119"/>
      <c r="H277" s="1119"/>
      <c r="I277" s="567"/>
    </row>
    <row r="278" spans="1:9" ht="19.5" hidden="1" customHeight="1">
      <c r="A278" s="618"/>
      <c r="B278" s="647"/>
      <c r="C278" s="642"/>
      <c r="D278" s="643"/>
      <c r="E278" s="1061" t="s">
        <v>711</v>
      </c>
      <c r="F278" s="1062" t="s">
        <v>712</v>
      </c>
      <c r="G278" s="1061" t="s">
        <v>713</v>
      </c>
      <c r="H278" s="1062"/>
      <c r="I278" s="567"/>
    </row>
    <row r="279" spans="1:9" ht="47.25" hidden="1" customHeight="1">
      <c r="A279" s="618"/>
      <c r="B279" s="647"/>
      <c r="C279" s="642"/>
      <c r="D279" s="577" t="s">
        <v>725</v>
      </c>
      <c r="E279" s="1146"/>
      <c r="F279" s="1147"/>
      <c r="G279" s="1146"/>
      <c r="H279" s="1147"/>
      <c r="I279" s="567"/>
    </row>
    <row r="280" spans="1:9" ht="17.25" hidden="1" customHeight="1">
      <c r="A280" s="620" t="s">
        <v>715</v>
      </c>
      <c r="B280" s="1072" t="s">
        <v>716</v>
      </c>
      <c r="C280" s="1133"/>
      <c r="D280" s="648"/>
      <c r="E280" s="1149"/>
      <c r="F280" s="1150"/>
      <c r="G280" s="1158"/>
      <c r="H280" s="1159"/>
      <c r="I280" s="567"/>
    </row>
    <row r="281" spans="1:9" ht="17.25" hidden="1" customHeight="1">
      <c r="A281" s="620"/>
      <c r="B281" s="1130" t="s">
        <v>733</v>
      </c>
      <c r="C281" s="1130"/>
      <c r="D281" s="1072"/>
      <c r="E281" s="622" t="s">
        <v>616</v>
      </c>
      <c r="F281" s="623"/>
      <c r="G281" s="623"/>
      <c r="H281" s="624"/>
      <c r="I281" s="567"/>
    </row>
    <row r="282" spans="1:9" ht="15.75" hidden="1" customHeight="1">
      <c r="A282" s="620">
        <v>1</v>
      </c>
      <c r="B282" s="1160" t="s">
        <v>718</v>
      </c>
      <c r="C282" s="1161"/>
      <c r="D282" s="651"/>
      <c r="E282" s="652"/>
      <c r="F282" s="653"/>
      <c r="G282" s="1162"/>
      <c r="H282" s="1163"/>
      <c r="I282" s="567"/>
    </row>
    <row r="283" spans="1:9" ht="15.75" hidden="1" customHeight="1">
      <c r="A283" s="620">
        <v>2</v>
      </c>
      <c r="B283" s="1160" t="s">
        <v>719</v>
      </c>
      <c r="C283" s="1161"/>
      <c r="D283" s="654"/>
      <c r="E283" s="630"/>
      <c r="F283" s="631"/>
      <c r="G283" s="1164"/>
      <c r="H283" s="1165"/>
    </row>
    <row r="284" spans="1:9" ht="15.75" hidden="1" customHeight="1">
      <c r="A284" s="620">
        <v>3</v>
      </c>
      <c r="B284" s="649" t="s">
        <v>720</v>
      </c>
      <c r="C284" s="650"/>
      <c r="D284" s="654"/>
      <c r="E284" s="630"/>
      <c r="F284" s="631"/>
      <c r="G284" s="1164"/>
      <c r="H284" s="1165"/>
      <c r="I284" s="567"/>
    </row>
    <row r="285" spans="1:9" ht="16.5" hidden="1" customHeight="1">
      <c r="A285" s="620">
        <v>4</v>
      </c>
      <c r="B285" s="649" t="s">
        <v>721</v>
      </c>
      <c r="C285" s="650"/>
      <c r="D285" s="654"/>
      <c r="E285" s="630"/>
      <c r="F285" s="631"/>
      <c r="G285" s="1164"/>
      <c r="H285" s="1165"/>
      <c r="I285" s="567"/>
    </row>
    <row r="286" spans="1:9" ht="15.75" hidden="1" customHeight="1">
      <c r="A286" s="620">
        <v>5</v>
      </c>
      <c r="B286" s="649" t="s">
        <v>722</v>
      </c>
      <c r="C286" s="650"/>
      <c r="D286" s="654"/>
      <c r="E286" s="630"/>
      <c r="F286" s="631"/>
      <c r="G286" s="1164"/>
      <c r="H286" s="1165"/>
      <c r="I286" s="567"/>
    </row>
    <row r="287" spans="1:9" hidden="1">
      <c r="A287" s="620">
        <v>6</v>
      </c>
      <c r="B287" s="649" t="s">
        <v>734</v>
      </c>
      <c r="C287" s="650"/>
      <c r="D287" s="655"/>
      <c r="E287" s="633"/>
      <c r="F287" s="634"/>
      <c r="G287" s="1166"/>
      <c r="H287" s="1167"/>
      <c r="I287" s="567"/>
    </row>
    <row r="288" spans="1:9" ht="49.5" hidden="1" customHeight="1">
      <c r="A288" s="620"/>
      <c r="B288" s="1168" t="s">
        <v>723</v>
      </c>
      <c r="C288" s="1156"/>
      <c r="D288" s="1156"/>
      <c r="E288" s="1156"/>
      <c r="F288" s="1156"/>
      <c r="G288" s="1156"/>
      <c r="H288" s="1157"/>
      <c r="I288" s="567"/>
    </row>
    <row r="289" spans="1:9" ht="16.5" hidden="1" customHeight="1">
      <c r="A289" s="656"/>
      <c r="B289" s="639"/>
      <c r="C289" s="639"/>
      <c r="D289" s="610"/>
      <c r="E289" s="610"/>
      <c r="F289" s="610"/>
      <c r="G289" s="610"/>
      <c r="H289" s="610"/>
      <c r="I289" s="567"/>
    </row>
    <row r="290" spans="1:9" ht="16.5" hidden="1" customHeight="1">
      <c r="A290" s="618" t="s">
        <v>727</v>
      </c>
      <c r="B290" s="1169" t="s">
        <v>728</v>
      </c>
      <c r="C290" s="1170"/>
      <c r="D290" s="640"/>
      <c r="E290" s="1171"/>
      <c r="F290" s="1172"/>
      <c r="G290" s="1173"/>
      <c r="H290" s="1174"/>
      <c r="I290" s="567"/>
    </row>
    <row r="291" spans="1:9" ht="28.5" hidden="1" customHeight="1">
      <c r="A291" s="618"/>
      <c r="B291" s="1119"/>
      <c r="C291" s="1169"/>
      <c r="D291" s="641"/>
      <c r="E291" s="1175" t="s">
        <v>729</v>
      </c>
      <c r="F291" s="1176"/>
      <c r="G291" s="1177" t="s">
        <v>711</v>
      </c>
      <c r="H291" s="1178"/>
      <c r="I291" s="567"/>
    </row>
    <row r="292" spans="1:9" ht="56.25" hidden="1" customHeight="1">
      <c r="A292" s="620"/>
      <c r="B292" s="1138" t="s">
        <v>730</v>
      </c>
      <c r="C292" s="1139"/>
      <c r="D292" s="627"/>
      <c r="E292" s="1179"/>
      <c r="F292" s="1180"/>
      <c r="G292" s="1181"/>
      <c r="H292" s="1181"/>
    </row>
    <row r="293" spans="1:9" ht="15.75" hidden="1" customHeight="1">
      <c r="A293" s="620"/>
      <c r="B293" s="1074" t="s">
        <v>731</v>
      </c>
      <c r="C293" s="1134"/>
      <c r="D293" s="637"/>
      <c r="E293" s="1140"/>
      <c r="F293" s="1141"/>
      <c r="G293" s="1142"/>
      <c r="H293" s="1143"/>
      <c r="I293" s="567"/>
    </row>
    <row r="294" spans="1:9" ht="66.75" hidden="1" customHeight="1">
      <c r="A294" s="620"/>
      <c r="B294" s="1138" t="s">
        <v>732</v>
      </c>
      <c r="C294" s="1139"/>
      <c r="D294" s="627"/>
      <c r="E294" s="1179"/>
      <c r="F294" s="1180"/>
      <c r="G294" s="1181"/>
      <c r="H294" s="1181"/>
      <c r="I294" s="567"/>
    </row>
    <row r="295" spans="1:9" ht="20.25" hidden="1" customHeight="1">
      <c r="A295" s="625"/>
      <c r="B295" s="657"/>
      <c r="C295" s="657"/>
      <c r="D295" s="658"/>
      <c r="E295" s="658"/>
      <c r="F295" s="658"/>
      <c r="G295" s="658"/>
      <c r="H295" s="658"/>
      <c r="I295" s="567"/>
    </row>
    <row r="296" spans="1:9" ht="32.25" hidden="1" customHeight="1">
      <c r="A296" s="578"/>
      <c r="B296" s="1119" t="e">
        <f>IF(AND(#REF!=2,M198="2 or more"),"Name of Other Partner-2 of JV", "")</f>
        <v>#REF!</v>
      </c>
      <c r="C296" s="1119"/>
      <c r="D296" s="1119"/>
      <c r="E296" s="1135" t="e">
        <f>'[11]Name of Bidder'!C23</f>
        <v>#REF!</v>
      </c>
      <c r="F296" s="1136"/>
      <c r="G296" s="1136"/>
      <c r="H296" s="1137"/>
      <c r="I296" s="567"/>
    </row>
    <row r="297" spans="1:9" ht="29.25" hidden="1" customHeight="1">
      <c r="A297" s="578" t="s">
        <v>709</v>
      </c>
      <c r="B297" s="1118" t="s">
        <v>710</v>
      </c>
      <c r="C297" s="1119"/>
      <c r="D297" s="1119"/>
      <c r="E297" s="1119"/>
      <c r="F297" s="1119"/>
      <c r="G297" s="1119"/>
      <c r="H297" s="1119"/>
      <c r="I297" s="567"/>
    </row>
    <row r="298" spans="1:9" ht="19.5" hidden="1" customHeight="1">
      <c r="A298" s="618"/>
      <c r="B298" s="636"/>
      <c r="C298" s="642"/>
      <c r="D298" s="643"/>
      <c r="E298" s="1061" t="s">
        <v>711</v>
      </c>
      <c r="F298" s="1062" t="s">
        <v>712</v>
      </c>
      <c r="G298" s="1061" t="s">
        <v>713</v>
      </c>
      <c r="H298" s="1062"/>
      <c r="I298" s="567"/>
    </row>
    <row r="299" spans="1:9" ht="47.25" hidden="1" customHeight="1">
      <c r="A299" s="618"/>
      <c r="B299" s="636"/>
      <c r="C299" s="642"/>
      <c r="D299" s="577" t="s">
        <v>714</v>
      </c>
      <c r="E299" s="1146"/>
      <c r="F299" s="1147"/>
      <c r="G299" s="1146"/>
      <c r="H299" s="1147"/>
      <c r="I299" s="567"/>
    </row>
    <row r="300" spans="1:9" ht="17.25" hidden="1" customHeight="1">
      <c r="A300" s="620" t="s">
        <v>715</v>
      </c>
      <c r="B300" s="1129" t="s">
        <v>716</v>
      </c>
      <c r="C300" s="1148"/>
      <c r="D300" s="644"/>
      <c r="E300" s="1149"/>
      <c r="F300" s="1150"/>
      <c r="G300" s="1149"/>
      <c r="H300" s="1150"/>
      <c r="I300" s="567"/>
    </row>
    <row r="301" spans="1:9" ht="17.25" hidden="1" customHeight="1">
      <c r="A301" s="620"/>
      <c r="B301" s="1129" t="s">
        <v>733</v>
      </c>
      <c r="C301" s="1130"/>
      <c r="D301" s="1148"/>
      <c r="E301" s="622" t="s">
        <v>616</v>
      </c>
      <c r="F301" s="623"/>
      <c r="G301" s="623"/>
      <c r="H301" s="624"/>
      <c r="I301" s="567"/>
    </row>
    <row r="302" spans="1:9" ht="15.75" hidden="1" customHeight="1">
      <c r="A302" s="620">
        <v>1</v>
      </c>
      <c r="B302" s="1160" t="s">
        <v>718</v>
      </c>
      <c r="C302" s="1161"/>
      <c r="D302" s="659"/>
      <c r="E302" s="652"/>
      <c r="F302" s="653"/>
      <c r="G302" s="1182"/>
      <c r="H302" s="1183"/>
      <c r="I302" s="567"/>
    </row>
    <row r="303" spans="1:9" ht="15.75" hidden="1" customHeight="1">
      <c r="A303" s="620">
        <v>2</v>
      </c>
      <c r="B303" s="1160" t="s">
        <v>719</v>
      </c>
      <c r="C303" s="1161"/>
      <c r="D303" s="629"/>
      <c r="E303" s="630"/>
      <c r="F303" s="631"/>
      <c r="G303" s="1152"/>
      <c r="H303" s="1153"/>
    </row>
    <row r="304" spans="1:9" ht="15.75" hidden="1" customHeight="1">
      <c r="A304" s="620">
        <v>3</v>
      </c>
      <c r="B304" s="649" t="s">
        <v>720</v>
      </c>
      <c r="C304" s="650"/>
      <c r="D304" s="629"/>
      <c r="E304" s="630"/>
      <c r="F304" s="631"/>
      <c r="G304" s="1152"/>
      <c r="H304" s="1153"/>
      <c r="I304" s="567"/>
    </row>
    <row r="305" spans="1:9" ht="16.5" hidden="1" customHeight="1">
      <c r="A305" s="620">
        <v>4</v>
      </c>
      <c r="B305" s="649" t="s">
        <v>721</v>
      </c>
      <c r="C305" s="650"/>
      <c r="D305" s="629"/>
      <c r="E305" s="630"/>
      <c r="F305" s="631"/>
      <c r="G305" s="1152"/>
      <c r="H305" s="1153"/>
      <c r="I305" s="567"/>
    </row>
    <row r="306" spans="1:9" ht="15.75" hidden="1" customHeight="1">
      <c r="A306" s="620">
        <v>5</v>
      </c>
      <c r="B306" s="649" t="s">
        <v>722</v>
      </c>
      <c r="C306" s="650"/>
      <c r="D306" s="629"/>
      <c r="E306" s="630"/>
      <c r="F306" s="631"/>
      <c r="G306" s="1152"/>
      <c r="H306" s="1153"/>
      <c r="I306" s="567"/>
    </row>
    <row r="307" spans="1:9" hidden="1">
      <c r="A307" s="620">
        <v>6</v>
      </c>
      <c r="B307" s="649" t="s">
        <v>734</v>
      </c>
      <c r="C307" s="650"/>
      <c r="D307" s="632"/>
      <c r="E307" s="633"/>
      <c r="F307" s="634"/>
      <c r="G307" s="1154"/>
      <c r="H307" s="1155"/>
      <c r="I307" s="567"/>
    </row>
    <row r="308" spans="1:9" ht="32.25" hidden="1" customHeight="1">
      <c r="A308" s="635"/>
      <c r="B308" s="1156" t="s">
        <v>723</v>
      </c>
      <c r="C308" s="1156"/>
      <c r="D308" s="1156"/>
      <c r="E308" s="1156"/>
      <c r="F308" s="1156"/>
      <c r="G308" s="1156"/>
      <c r="H308" s="1157"/>
      <c r="I308" s="567"/>
    </row>
    <row r="309" spans="1:9" ht="32.25" hidden="1" customHeight="1">
      <c r="A309" s="578"/>
      <c r="B309" s="645"/>
      <c r="C309" s="645"/>
      <c r="D309" s="645"/>
      <c r="E309" s="646"/>
      <c r="F309" s="646"/>
      <c r="G309" s="646"/>
      <c r="H309" s="646"/>
      <c r="I309" s="567"/>
    </row>
    <row r="310" spans="1:9" ht="20.25" hidden="1" customHeight="1">
      <c r="A310" s="618" t="s">
        <v>667</v>
      </c>
      <c r="B310" s="1118" t="s">
        <v>724</v>
      </c>
      <c r="C310" s="1119"/>
      <c r="D310" s="1119"/>
      <c r="E310" s="1119"/>
      <c r="F310" s="1119"/>
      <c r="G310" s="1119"/>
      <c r="H310" s="1119"/>
      <c r="I310" s="567"/>
    </row>
    <row r="311" spans="1:9" ht="19.5" hidden="1" customHeight="1">
      <c r="A311" s="618"/>
      <c r="B311" s="647"/>
      <c r="C311" s="642"/>
      <c r="D311" s="643"/>
      <c r="E311" s="1061" t="s">
        <v>711</v>
      </c>
      <c r="F311" s="1062" t="s">
        <v>712</v>
      </c>
      <c r="G311" s="1061" t="s">
        <v>713</v>
      </c>
      <c r="H311" s="1062"/>
      <c r="I311" s="567"/>
    </row>
    <row r="312" spans="1:9" ht="47.25" hidden="1" customHeight="1">
      <c r="A312" s="618"/>
      <c r="B312" s="647"/>
      <c r="C312" s="642"/>
      <c r="D312" s="577" t="s">
        <v>725</v>
      </c>
      <c r="E312" s="1146"/>
      <c r="F312" s="1147"/>
      <c r="G312" s="1146"/>
      <c r="H312" s="1147"/>
      <c r="I312" s="567"/>
    </row>
    <row r="313" spans="1:9" ht="17.25" hidden="1" customHeight="1">
      <c r="A313" s="620" t="s">
        <v>715</v>
      </c>
      <c r="B313" s="1072" t="s">
        <v>716</v>
      </c>
      <c r="C313" s="1133"/>
      <c r="D313" s="648"/>
      <c r="E313" s="1149"/>
      <c r="F313" s="1150"/>
      <c r="G313" s="1158"/>
      <c r="H313" s="1159"/>
      <c r="I313" s="567"/>
    </row>
    <row r="314" spans="1:9" ht="17.25" hidden="1" customHeight="1">
      <c r="A314" s="620"/>
      <c r="B314" s="1130" t="s">
        <v>733</v>
      </c>
      <c r="C314" s="1130"/>
      <c r="D314" s="1072"/>
      <c r="E314" s="622" t="s">
        <v>616</v>
      </c>
      <c r="F314" s="623"/>
      <c r="G314" s="623"/>
      <c r="H314" s="624"/>
      <c r="I314" s="567"/>
    </row>
    <row r="315" spans="1:9" ht="15.75" hidden="1" customHeight="1">
      <c r="A315" s="620">
        <v>1</v>
      </c>
      <c r="B315" s="1160" t="s">
        <v>718</v>
      </c>
      <c r="C315" s="1161"/>
      <c r="D315" s="651"/>
      <c r="E315" s="652"/>
      <c r="F315" s="653"/>
      <c r="G315" s="1162"/>
      <c r="H315" s="1163"/>
      <c r="I315" s="567"/>
    </row>
    <row r="316" spans="1:9" ht="15.75" hidden="1" customHeight="1">
      <c r="A316" s="620">
        <v>2</v>
      </c>
      <c r="B316" s="1160" t="s">
        <v>719</v>
      </c>
      <c r="C316" s="1161"/>
      <c r="D316" s="654"/>
      <c r="E316" s="630"/>
      <c r="F316" s="631"/>
      <c r="G316" s="1164"/>
      <c r="H316" s="1165"/>
    </row>
    <row r="317" spans="1:9" ht="15.75" hidden="1" customHeight="1">
      <c r="A317" s="620">
        <v>3</v>
      </c>
      <c r="B317" s="649" t="s">
        <v>720</v>
      </c>
      <c r="C317" s="650"/>
      <c r="D317" s="654"/>
      <c r="E317" s="630"/>
      <c r="F317" s="631"/>
      <c r="G317" s="1164"/>
      <c r="H317" s="1165"/>
      <c r="I317" s="567"/>
    </row>
    <row r="318" spans="1:9" ht="16.5" hidden="1" customHeight="1">
      <c r="A318" s="620">
        <v>4</v>
      </c>
      <c r="B318" s="649" t="s">
        <v>721</v>
      </c>
      <c r="C318" s="650"/>
      <c r="D318" s="654"/>
      <c r="E318" s="630"/>
      <c r="F318" s="631"/>
      <c r="G318" s="1164"/>
      <c r="H318" s="1165"/>
      <c r="I318" s="567"/>
    </row>
    <row r="319" spans="1:9" ht="15.75" hidden="1" customHeight="1">
      <c r="A319" s="620">
        <v>5</v>
      </c>
      <c r="B319" s="649" t="s">
        <v>722</v>
      </c>
      <c r="C319" s="650"/>
      <c r="D319" s="654"/>
      <c r="E319" s="630"/>
      <c r="F319" s="631"/>
      <c r="G319" s="1164"/>
      <c r="H319" s="1165"/>
      <c r="I319" s="567"/>
    </row>
    <row r="320" spans="1:9" ht="15.75" hidden="1" customHeight="1">
      <c r="A320" s="620">
        <v>6</v>
      </c>
      <c r="B320" s="649" t="s">
        <v>734</v>
      </c>
      <c r="C320" s="650"/>
      <c r="D320" s="654"/>
      <c r="E320" s="630"/>
      <c r="F320" s="631"/>
      <c r="G320" s="1164"/>
      <c r="H320" s="1165"/>
      <c r="I320" s="567"/>
    </row>
    <row r="321" spans="1:9" ht="32.25" hidden="1" customHeight="1">
      <c r="A321" s="620"/>
      <c r="B321" s="1184" t="s">
        <v>726</v>
      </c>
      <c r="C321" s="1184"/>
      <c r="D321" s="655"/>
      <c r="E321" s="633"/>
      <c r="F321" s="634"/>
      <c r="G321" s="1166"/>
      <c r="H321" s="1167"/>
      <c r="I321" s="567"/>
    </row>
    <row r="322" spans="1:9" ht="32.25" hidden="1" customHeight="1">
      <c r="A322" s="635"/>
      <c r="B322" s="1185" t="s">
        <v>723</v>
      </c>
      <c r="C322" s="1185"/>
      <c r="D322" s="1185"/>
      <c r="E322" s="1185"/>
      <c r="F322" s="1185"/>
      <c r="G322" s="1185"/>
      <c r="H322" s="1186"/>
      <c r="I322" s="567"/>
    </row>
    <row r="323" spans="1:9" ht="16.5" hidden="1" customHeight="1">
      <c r="A323" s="638"/>
      <c r="B323" s="639"/>
      <c r="C323" s="639"/>
      <c r="D323" s="610"/>
      <c r="E323" s="610"/>
      <c r="F323" s="610"/>
      <c r="G323" s="610"/>
      <c r="H323" s="610"/>
      <c r="I323" s="567"/>
    </row>
    <row r="324" spans="1:9" ht="16.5" hidden="1" customHeight="1">
      <c r="A324" s="618" t="s">
        <v>727</v>
      </c>
      <c r="B324" s="1170" t="s">
        <v>728</v>
      </c>
      <c r="C324" s="1170"/>
      <c r="D324" s="640"/>
      <c r="E324" s="1171"/>
      <c r="F324" s="1172"/>
      <c r="G324" s="1173"/>
      <c r="H324" s="1174"/>
      <c r="I324" s="567"/>
    </row>
    <row r="325" spans="1:9" ht="28.5" hidden="1" customHeight="1">
      <c r="A325" s="618"/>
      <c r="B325" s="1118"/>
      <c r="C325" s="1169"/>
      <c r="D325" s="641"/>
      <c r="E325" s="1175" t="s">
        <v>729</v>
      </c>
      <c r="F325" s="1176"/>
      <c r="G325" s="1177" t="s">
        <v>711</v>
      </c>
      <c r="H325" s="1178"/>
      <c r="I325" s="567"/>
    </row>
    <row r="326" spans="1:9" ht="56.25" hidden="1" customHeight="1">
      <c r="A326" s="620"/>
      <c r="B326" s="1139" t="s">
        <v>730</v>
      </c>
      <c r="C326" s="1139"/>
      <c r="D326" s="627"/>
      <c r="E326" s="1179"/>
      <c r="F326" s="1180"/>
      <c r="G326" s="1181"/>
      <c r="H326" s="1181"/>
    </row>
    <row r="327" spans="1:9" ht="15.75" hidden="1" customHeight="1">
      <c r="A327" s="620"/>
      <c r="B327" s="1134" t="s">
        <v>731</v>
      </c>
      <c r="C327" s="1134"/>
      <c r="D327" s="637"/>
      <c r="E327" s="1140"/>
      <c r="F327" s="1141"/>
      <c r="G327" s="1142"/>
      <c r="H327" s="1143"/>
      <c r="I327" s="567"/>
    </row>
    <row r="328" spans="1:9" ht="49.5" hidden="1" customHeight="1">
      <c r="A328" s="620"/>
      <c r="B328" s="1139" t="s">
        <v>732</v>
      </c>
      <c r="C328" s="1139"/>
      <c r="D328" s="627"/>
      <c r="E328" s="1179"/>
      <c r="F328" s="1180"/>
      <c r="G328" s="1181"/>
      <c r="H328" s="1181"/>
      <c r="I328" s="567"/>
    </row>
    <row r="329" spans="1:9" ht="22.5" hidden="1" customHeight="1">
      <c r="A329" s="638"/>
      <c r="B329" s="657"/>
      <c r="C329" s="657"/>
      <c r="D329" s="658"/>
      <c r="E329" s="658"/>
      <c r="F329" s="658"/>
      <c r="G329" s="658"/>
      <c r="H329" s="658"/>
      <c r="I329" s="567"/>
    </row>
    <row r="330" spans="1:9" ht="17.25" hidden="1" customHeight="1">
      <c r="A330" s="660" t="s">
        <v>735</v>
      </c>
      <c r="B330" s="1187" t="s">
        <v>736</v>
      </c>
      <c r="C330" s="1187"/>
      <c r="D330" s="1187"/>
      <c r="E330" s="1187"/>
      <c r="F330" s="1187"/>
      <c r="G330" s="1187"/>
      <c r="H330" s="1187"/>
      <c r="I330" s="567"/>
    </row>
    <row r="331" spans="1:9" ht="12" hidden="1" customHeight="1">
      <c r="A331" s="567"/>
      <c r="B331" s="561"/>
      <c r="C331" s="561"/>
      <c r="D331" s="561"/>
      <c r="E331" s="561"/>
      <c r="F331" s="561"/>
      <c r="G331" s="561"/>
      <c r="H331" s="567"/>
      <c r="I331" s="567"/>
    </row>
    <row r="332" spans="1:9" ht="75" hidden="1" customHeight="1">
      <c r="A332" s="661"/>
      <c r="B332" s="1188" t="s">
        <v>737</v>
      </c>
      <c r="C332" s="1188"/>
      <c r="D332" s="1188"/>
      <c r="E332" s="1188"/>
      <c r="F332" s="1188"/>
      <c r="G332" s="1188"/>
      <c r="H332" s="1188"/>
      <c r="I332" s="567"/>
    </row>
    <row r="333" spans="1:9" ht="185.25" hidden="1" customHeight="1">
      <c r="A333" s="615"/>
      <c r="B333" s="1189" t="s">
        <v>738</v>
      </c>
      <c r="C333" s="1189"/>
      <c r="D333" s="1189"/>
      <c r="E333" s="1189"/>
      <c r="F333" s="1189"/>
      <c r="G333" s="1189"/>
      <c r="H333" s="1189"/>
    </row>
    <row r="334" spans="1:9" ht="40.15" hidden="1" customHeight="1">
      <c r="A334" s="615"/>
      <c r="B334" s="1188"/>
      <c r="C334" s="1188"/>
      <c r="D334" s="1188"/>
      <c r="E334" s="1188"/>
      <c r="F334" s="1188"/>
      <c r="G334" s="1188"/>
      <c r="H334" s="1188"/>
      <c r="I334" s="567"/>
    </row>
    <row r="335" spans="1:9" ht="9" hidden="1" customHeight="1">
      <c r="A335" s="567"/>
      <c r="B335" s="567"/>
      <c r="C335" s="567"/>
      <c r="D335" s="567"/>
      <c r="E335" s="567"/>
      <c r="F335" s="567"/>
      <c r="G335" s="567"/>
      <c r="H335" s="567"/>
      <c r="I335" s="567"/>
    </row>
    <row r="336" spans="1:9" ht="33.75" hidden="1" customHeight="1">
      <c r="A336" s="615"/>
      <c r="B336" s="1188"/>
      <c r="C336" s="1188"/>
      <c r="D336" s="1188"/>
      <c r="E336" s="1188"/>
      <c r="F336" s="1188"/>
      <c r="G336" s="1188"/>
      <c r="H336" s="1188"/>
      <c r="I336" s="567"/>
    </row>
    <row r="337" spans="1:9" hidden="1">
      <c r="B337" s="561"/>
      <c r="C337" s="561"/>
      <c r="D337" s="561"/>
      <c r="E337" s="561"/>
      <c r="F337" s="561"/>
      <c r="G337" s="561"/>
    </row>
    <row r="338" spans="1:9" ht="42" hidden="1" customHeight="1">
      <c r="A338" s="614"/>
      <c r="B338" s="1188"/>
      <c r="C338" s="1188"/>
      <c r="D338" s="1188"/>
      <c r="E338" s="1188"/>
      <c r="F338" s="1188"/>
      <c r="G338" s="1188"/>
      <c r="H338" s="1188"/>
      <c r="I338" s="567"/>
    </row>
    <row r="339" spans="1:9" hidden="1">
      <c r="A339" s="567"/>
      <c r="B339" s="567"/>
      <c r="C339" s="567"/>
      <c r="D339" s="567"/>
      <c r="E339" s="567"/>
      <c r="F339" s="567"/>
      <c r="G339" s="567"/>
      <c r="H339" s="567"/>
      <c r="I339" s="567"/>
    </row>
    <row r="340" spans="1:9" ht="19.5" hidden="1" customHeight="1">
      <c r="A340" s="614"/>
      <c r="B340" s="1188" t="s">
        <v>739</v>
      </c>
      <c r="C340" s="1188"/>
      <c r="D340" s="1188"/>
      <c r="E340" s="1188"/>
      <c r="F340" s="1188"/>
      <c r="G340" s="1188"/>
      <c r="H340" s="1188"/>
      <c r="I340" s="567"/>
    </row>
    <row r="341" spans="1:9" hidden="1">
      <c r="A341" s="567"/>
      <c r="B341" s="561"/>
      <c r="C341" s="561"/>
      <c r="D341" s="561"/>
      <c r="E341" s="561"/>
      <c r="F341" s="561"/>
      <c r="G341" s="561"/>
      <c r="H341" s="567"/>
      <c r="I341" s="567"/>
    </row>
    <row r="342" spans="1:9" ht="40.15" hidden="1" customHeight="1">
      <c r="A342" s="614" t="s">
        <v>347</v>
      </c>
      <c r="B342" s="1189" t="s">
        <v>740</v>
      </c>
      <c r="C342" s="1189"/>
      <c r="D342" s="1189"/>
      <c r="E342" s="1189"/>
      <c r="F342" s="1189"/>
      <c r="G342" s="1189"/>
      <c r="H342" s="1189"/>
      <c r="I342" s="567"/>
    </row>
    <row r="343" spans="1:9" hidden="1">
      <c r="A343" s="567"/>
      <c r="B343" s="561"/>
      <c r="C343" s="561"/>
      <c r="D343" s="561"/>
      <c r="E343" s="561"/>
      <c r="F343" s="561"/>
      <c r="G343" s="561"/>
      <c r="H343" s="567"/>
      <c r="I343" s="567"/>
    </row>
    <row r="344" spans="1:9" ht="90" hidden="1" customHeight="1">
      <c r="A344" s="614" t="s">
        <v>348</v>
      </c>
      <c r="B344" s="1189" t="s">
        <v>741</v>
      </c>
      <c r="C344" s="1189"/>
      <c r="D344" s="1189"/>
      <c r="E344" s="1189"/>
      <c r="F344" s="1189"/>
      <c r="G344" s="1189"/>
      <c r="H344" s="1189"/>
    </row>
    <row r="345" spans="1:9" hidden="1">
      <c r="A345" s="567"/>
      <c r="B345" s="567"/>
      <c r="C345" s="567"/>
      <c r="D345" s="567"/>
      <c r="E345" s="567"/>
      <c r="F345" s="567"/>
      <c r="G345" s="567"/>
      <c r="H345" s="567"/>
      <c r="I345" s="567"/>
    </row>
    <row r="346" spans="1:9" ht="48" hidden="1" customHeight="1">
      <c r="A346" s="614" t="s">
        <v>349</v>
      </c>
      <c r="B346" s="1188" t="s">
        <v>742</v>
      </c>
      <c r="C346" s="1188"/>
      <c r="D346" s="1188"/>
      <c r="E346" s="1188"/>
      <c r="F346" s="1188"/>
      <c r="G346" s="1188"/>
      <c r="H346" s="1188"/>
      <c r="I346" s="567"/>
    </row>
    <row r="347" spans="1:9" ht="17.25" hidden="1" customHeight="1">
      <c r="A347" s="567"/>
      <c r="B347" s="567"/>
      <c r="C347" s="567"/>
      <c r="D347" s="453"/>
      <c r="E347" s="567"/>
      <c r="F347" s="567"/>
      <c r="G347" s="567"/>
      <c r="H347" s="567"/>
      <c r="I347" s="567"/>
    </row>
    <row r="348" spans="1:9" ht="21" hidden="1" customHeight="1">
      <c r="A348" s="614" t="s">
        <v>350</v>
      </c>
      <c r="B348" s="1188" t="s">
        <v>743</v>
      </c>
      <c r="C348" s="1188"/>
      <c r="D348" s="1188"/>
      <c r="E348" s="1188"/>
      <c r="F348" s="1188"/>
      <c r="G348" s="1188"/>
      <c r="H348" s="1188"/>
      <c r="I348" s="567"/>
    </row>
    <row r="349" spans="1:9" ht="29.25" hidden="1" customHeight="1">
      <c r="A349" s="614"/>
      <c r="B349" s="1190" t="s">
        <v>744</v>
      </c>
      <c r="C349" s="1190"/>
      <c r="D349" s="1190"/>
      <c r="E349" s="1190"/>
      <c r="F349" s="1190"/>
      <c r="G349" s="1190"/>
      <c r="H349" s="1190"/>
      <c r="I349" s="567"/>
    </row>
    <row r="350" spans="1:9" ht="17.25" hidden="1" customHeight="1">
      <c r="A350" s="614"/>
      <c r="B350" s="662"/>
      <c r="C350" s="662"/>
      <c r="D350" s="662"/>
      <c r="E350" s="662"/>
      <c r="F350" s="662"/>
      <c r="G350" s="662"/>
      <c r="H350" s="662"/>
    </row>
    <row r="351" spans="1:9" ht="72" hidden="1" customHeight="1">
      <c r="A351" s="615">
        <v>4.0999999999999996</v>
      </c>
      <c r="B351" s="1052" t="s">
        <v>745</v>
      </c>
      <c r="C351" s="1052"/>
      <c r="D351" s="1052"/>
      <c r="E351" s="1052"/>
      <c r="F351" s="1052"/>
      <c r="G351" s="1052"/>
      <c r="H351" s="1052"/>
    </row>
    <row r="352" spans="1:9" ht="16.5" hidden="1" customHeight="1">
      <c r="A352" s="560" t="s">
        <v>662</v>
      </c>
      <c r="B352" s="1191" t="str">
        <f>"For  " &amp;B199</f>
        <v>For  Name of the Bidder</v>
      </c>
      <c r="C352" s="1191"/>
      <c r="D352" s="1191"/>
      <c r="E352" s="1191"/>
      <c r="F352" s="1191"/>
      <c r="G352" s="567"/>
      <c r="H352" s="567"/>
      <c r="I352" s="567"/>
    </row>
    <row r="353" spans="1:9" ht="15.75" hidden="1" customHeight="1">
      <c r="A353" s="567"/>
      <c r="B353" s="663" t="s">
        <v>18</v>
      </c>
      <c r="C353" s="1192"/>
      <c r="D353" s="1193"/>
      <c r="E353" s="1193"/>
      <c r="F353" s="1193"/>
      <c r="G353" s="1193"/>
      <c r="H353" s="1194"/>
      <c r="I353" s="567"/>
    </row>
    <row r="354" spans="1:9" ht="15.75" hidden="1" customHeight="1">
      <c r="A354" s="567"/>
      <c r="B354" s="663" t="s">
        <v>27</v>
      </c>
      <c r="C354" s="1192"/>
      <c r="D354" s="1193"/>
      <c r="E354" s="1193"/>
      <c r="F354" s="1193"/>
      <c r="G354" s="1193"/>
      <c r="H354" s="1194"/>
      <c r="I354" s="567"/>
    </row>
    <row r="355" spans="1:9" ht="15.75" hidden="1" customHeight="1">
      <c r="A355" s="567"/>
      <c r="B355" s="663" t="s">
        <v>462</v>
      </c>
      <c r="C355" s="1192"/>
      <c r="D355" s="1193"/>
      <c r="E355" s="1193"/>
      <c r="F355" s="1193"/>
      <c r="G355" s="1193"/>
      <c r="H355" s="1194"/>
      <c r="I355" s="567"/>
    </row>
    <row r="356" spans="1:9" ht="15.75" hidden="1" customHeight="1">
      <c r="A356" s="567"/>
      <c r="B356" s="663" t="s">
        <v>511</v>
      </c>
      <c r="C356" s="1192"/>
      <c r="D356" s="1193"/>
      <c r="E356" s="1193"/>
      <c r="F356" s="1193"/>
      <c r="G356" s="1193"/>
      <c r="H356" s="1194"/>
      <c r="I356" s="567"/>
    </row>
    <row r="357" spans="1:9" ht="15.75" hidden="1" customHeight="1">
      <c r="A357" s="567"/>
      <c r="B357" s="663" t="s">
        <v>463</v>
      </c>
      <c r="C357" s="1192"/>
      <c r="D357" s="1193"/>
      <c r="E357" s="1193"/>
      <c r="F357" s="1193"/>
      <c r="G357" s="1193"/>
      <c r="H357" s="1194"/>
      <c r="I357" s="567"/>
    </row>
    <row r="358" spans="1:9" ht="15.75" hidden="1" customHeight="1">
      <c r="A358" s="567"/>
      <c r="B358" s="663" t="s">
        <v>466</v>
      </c>
      <c r="C358" s="1192"/>
      <c r="D358" s="1193"/>
      <c r="E358" s="1193"/>
      <c r="F358" s="1193"/>
      <c r="G358" s="1193"/>
      <c r="H358" s="1194"/>
      <c r="I358" s="567"/>
    </row>
    <row r="359" spans="1:9" ht="15.75" hidden="1" customHeight="1">
      <c r="A359" s="567"/>
      <c r="B359" s="663" t="s">
        <v>746</v>
      </c>
      <c r="C359" s="1192"/>
      <c r="D359" s="1193"/>
      <c r="E359" s="1193"/>
      <c r="F359" s="1193"/>
      <c r="G359" s="1193"/>
      <c r="H359" s="1194"/>
      <c r="I359" s="567"/>
    </row>
    <row r="360" spans="1:9" ht="15.75" hidden="1" customHeight="1">
      <c r="A360" s="567"/>
      <c r="B360" s="663" t="s">
        <v>747</v>
      </c>
      <c r="C360" s="1192"/>
      <c r="D360" s="1193"/>
      <c r="E360" s="1193"/>
      <c r="F360" s="1193"/>
      <c r="G360" s="1193"/>
      <c r="H360" s="1194"/>
      <c r="I360" s="567"/>
    </row>
    <row r="361" spans="1:9" ht="15.75" hidden="1" customHeight="1">
      <c r="A361" s="567"/>
      <c r="B361" s="663" t="s">
        <v>748</v>
      </c>
      <c r="C361" s="1192"/>
      <c r="D361" s="1193"/>
      <c r="E361" s="1193"/>
      <c r="F361" s="1193"/>
      <c r="G361" s="1193"/>
      <c r="H361" s="1194"/>
      <c r="I361" s="567"/>
    </row>
    <row r="362" spans="1:9" ht="15.75" hidden="1" customHeight="1">
      <c r="A362" s="567"/>
      <c r="B362" s="663" t="s">
        <v>749</v>
      </c>
      <c r="C362" s="1192"/>
      <c r="D362" s="1193"/>
      <c r="E362" s="1193"/>
      <c r="F362" s="1193"/>
      <c r="G362" s="1193"/>
      <c r="H362" s="1194"/>
      <c r="I362" s="567"/>
    </row>
    <row r="363" spans="1:9" hidden="1">
      <c r="A363" s="567"/>
      <c r="B363" s="567"/>
      <c r="C363" s="567"/>
      <c r="D363" s="567"/>
      <c r="E363" s="567"/>
      <c r="F363" s="567"/>
      <c r="G363" s="567"/>
      <c r="H363" s="567"/>
      <c r="I363" s="567"/>
    </row>
    <row r="364" spans="1:9" ht="16.5" hidden="1" customHeight="1">
      <c r="A364" s="560" t="s">
        <v>667</v>
      </c>
      <c r="B364" s="1191" t="e">
        <f>"For  " &amp;B260</f>
        <v>#REF!</v>
      </c>
      <c r="C364" s="1191"/>
      <c r="D364" s="1191"/>
      <c r="E364" s="1191"/>
      <c r="F364" s="1191"/>
      <c r="G364" s="567"/>
      <c r="H364" s="567"/>
      <c r="I364" s="567"/>
    </row>
    <row r="365" spans="1:9" ht="15.75" hidden="1" customHeight="1">
      <c r="A365" s="567"/>
      <c r="B365" s="663" t="s">
        <v>18</v>
      </c>
      <c r="C365" s="1192"/>
      <c r="D365" s="1193"/>
      <c r="E365" s="1193"/>
      <c r="F365" s="1193"/>
      <c r="G365" s="1193"/>
      <c r="H365" s="1194"/>
      <c r="I365" s="567"/>
    </row>
    <row r="366" spans="1:9" ht="15.75" hidden="1" customHeight="1">
      <c r="A366" s="567"/>
      <c r="B366" s="663" t="s">
        <v>27</v>
      </c>
      <c r="C366" s="1192"/>
      <c r="D366" s="1193"/>
      <c r="E366" s="1193"/>
      <c r="F366" s="1193"/>
      <c r="G366" s="1193"/>
      <c r="H366" s="1194"/>
      <c r="I366" s="567"/>
    </row>
    <row r="367" spans="1:9" ht="15.75" hidden="1" customHeight="1">
      <c r="A367" s="567"/>
      <c r="B367" s="663" t="s">
        <v>462</v>
      </c>
      <c r="C367" s="1192"/>
      <c r="D367" s="1193"/>
      <c r="E367" s="1193"/>
      <c r="F367" s="1193"/>
      <c r="G367" s="1193"/>
      <c r="H367" s="1194"/>
      <c r="I367" s="567"/>
    </row>
    <row r="368" spans="1:9" ht="15.75" hidden="1" customHeight="1">
      <c r="A368" s="567"/>
      <c r="B368" s="663" t="s">
        <v>511</v>
      </c>
      <c r="C368" s="1192"/>
      <c r="D368" s="1193"/>
      <c r="E368" s="1193"/>
      <c r="F368" s="1193"/>
      <c r="G368" s="1193"/>
      <c r="H368" s="1194"/>
      <c r="I368" s="567"/>
    </row>
    <row r="369" spans="1:9" ht="15.75" hidden="1" customHeight="1">
      <c r="A369" s="567"/>
      <c r="B369" s="663" t="s">
        <v>463</v>
      </c>
      <c r="C369" s="1192"/>
      <c r="D369" s="1193"/>
      <c r="E369" s="1193"/>
      <c r="F369" s="1193"/>
      <c r="G369" s="1193"/>
      <c r="H369" s="1194"/>
      <c r="I369" s="567"/>
    </row>
    <row r="370" spans="1:9" ht="15.75" hidden="1" customHeight="1">
      <c r="A370" s="567"/>
      <c r="B370" s="663" t="s">
        <v>466</v>
      </c>
      <c r="C370" s="1192"/>
      <c r="D370" s="1193"/>
      <c r="E370" s="1193"/>
      <c r="F370" s="1193"/>
      <c r="G370" s="1193"/>
      <c r="H370" s="1194"/>
      <c r="I370" s="567"/>
    </row>
    <row r="371" spans="1:9" ht="15.75" hidden="1" customHeight="1">
      <c r="A371" s="567"/>
      <c r="B371" s="663" t="s">
        <v>746</v>
      </c>
      <c r="C371" s="1192"/>
      <c r="D371" s="1193"/>
      <c r="E371" s="1193"/>
      <c r="F371" s="1193"/>
      <c r="G371" s="1193"/>
      <c r="H371" s="1194"/>
      <c r="I371" s="567"/>
    </row>
    <row r="372" spans="1:9" ht="15.75" hidden="1" customHeight="1">
      <c r="A372" s="567"/>
      <c r="B372" s="663" t="s">
        <v>747</v>
      </c>
      <c r="C372" s="1192"/>
      <c r="D372" s="1193"/>
      <c r="E372" s="1193"/>
      <c r="F372" s="1193"/>
      <c r="G372" s="1193"/>
      <c r="H372" s="1194"/>
      <c r="I372" s="567"/>
    </row>
    <row r="373" spans="1:9" ht="15.75" hidden="1" customHeight="1">
      <c r="A373" s="567"/>
      <c r="B373" s="663" t="s">
        <v>748</v>
      </c>
      <c r="C373" s="1192"/>
      <c r="D373" s="1193"/>
      <c r="E373" s="1193"/>
      <c r="F373" s="1193"/>
      <c r="G373" s="1193"/>
      <c r="H373" s="1194"/>
      <c r="I373" s="567"/>
    </row>
    <row r="374" spans="1:9" ht="15.75" hidden="1" customHeight="1">
      <c r="A374" s="567"/>
      <c r="B374" s="663" t="s">
        <v>749</v>
      </c>
      <c r="C374" s="1192"/>
      <c r="D374" s="1193"/>
      <c r="E374" s="1193"/>
      <c r="F374" s="1193"/>
      <c r="G374" s="1193"/>
      <c r="H374" s="1194"/>
      <c r="I374" s="567"/>
    </row>
    <row r="375" spans="1:9" hidden="1">
      <c r="A375" s="567"/>
      <c r="B375" s="664"/>
      <c r="C375" s="665"/>
      <c r="D375" s="665"/>
      <c r="E375" s="665"/>
      <c r="F375" s="665"/>
      <c r="G375" s="665"/>
      <c r="H375" s="665"/>
      <c r="I375" s="567"/>
    </row>
    <row r="376" spans="1:9" ht="16.5" hidden="1" customHeight="1">
      <c r="A376" s="560" t="s">
        <v>727</v>
      </c>
      <c r="B376" s="1191" t="e">
        <f>"For  "&amp;B296</f>
        <v>#REF!</v>
      </c>
      <c r="C376" s="1191"/>
      <c r="D376" s="1191"/>
      <c r="E376" s="1191"/>
      <c r="F376" s="1191"/>
      <c r="G376" s="567"/>
      <c r="H376" s="567"/>
      <c r="I376" s="567"/>
    </row>
    <row r="377" spans="1:9" ht="15.75" hidden="1" customHeight="1">
      <c r="A377" s="567"/>
      <c r="B377" s="663" t="s">
        <v>18</v>
      </c>
      <c r="C377" s="1192"/>
      <c r="D377" s="1193"/>
      <c r="E377" s="1193"/>
      <c r="F377" s="1193"/>
      <c r="G377" s="1193"/>
      <c r="H377" s="1194"/>
      <c r="I377" s="567"/>
    </row>
    <row r="378" spans="1:9" ht="15.75" hidden="1" customHeight="1">
      <c r="A378" s="567"/>
      <c r="B378" s="663" t="s">
        <v>27</v>
      </c>
      <c r="C378" s="1192"/>
      <c r="D378" s="1193"/>
      <c r="E378" s="1193"/>
      <c r="F378" s="1193"/>
      <c r="G378" s="1193"/>
      <c r="H378" s="1194"/>
      <c r="I378" s="567"/>
    </row>
    <row r="379" spans="1:9" ht="15.75" hidden="1" customHeight="1">
      <c r="A379" s="567"/>
      <c r="B379" s="663" t="s">
        <v>462</v>
      </c>
      <c r="C379" s="1192"/>
      <c r="D379" s="1193"/>
      <c r="E379" s="1193"/>
      <c r="F379" s="1193"/>
      <c r="G379" s="1193"/>
      <c r="H379" s="1194"/>
      <c r="I379" s="567"/>
    </row>
    <row r="380" spans="1:9" ht="15.75" hidden="1" customHeight="1">
      <c r="A380" s="567"/>
      <c r="B380" s="663" t="s">
        <v>511</v>
      </c>
      <c r="C380" s="1192"/>
      <c r="D380" s="1193"/>
      <c r="E380" s="1193"/>
      <c r="F380" s="1193"/>
      <c r="G380" s="1193"/>
      <c r="H380" s="1194"/>
      <c r="I380" s="567"/>
    </row>
    <row r="381" spans="1:9" ht="15.75" hidden="1" customHeight="1">
      <c r="A381" s="567"/>
      <c r="B381" s="663" t="s">
        <v>463</v>
      </c>
      <c r="C381" s="1192"/>
      <c r="D381" s="1193"/>
      <c r="E381" s="1193"/>
      <c r="F381" s="1193"/>
      <c r="G381" s="1193"/>
      <c r="H381" s="1194"/>
      <c r="I381" s="567"/>
    </row>
    <row r="382" spans="1:9" ht="15.75" hidden="1" customHeight="1">
      <c r="A382" s="567"/>
      <c r="B382" s="663" t="s">
        <v>466</v>
      </c>
      <c r="C382" s="1192"/>
      <c r="D382" s="1193"/>
      <c r="E382" s="1193"/>
      <c r="F382" s="1193"/>
      <c r="G382" s="1193"/>
      <c r="H382" s="1194"/>
      <c r="I382" s="567"/>
    </row>
    <row r="383" spans="1:9" ht="15.75" hidden="1" customHeight="1">
      <c r="A383" s="567"/>
      <c r="B383" s="663" t="s">
        <v>746</v>
      </c>
      <c r="C383" s="1192"/>
      <c r="D383" s="1193"/>
      <c r="E383" s="1193"/>
      <c r="F383" s="1193"/>
      <c r="G383" s="1193"/>
      <c r="H383" s="1194"/>
      <c r="I383" s="567"/>
    </row>
    <row r="384" spans="1:9" ht="15.75" hidden="1" customHeight="1">
      <c r="A384" s="567"/>
      <c r="B384" s="663" t="s">
        <v>747</v>
      </c>
      <c r="C384" s="1192"/>
      <c r="D384" s="1193"/>
      <c r="E384" s="1193"/>
      <c r="F384" s="1193"/>
      <c r="G384" s="1193"/>
      <c r="H384" s="1194"/>
      <c r="I384" s="567"/>
    </row>
    <row r="385" spans="1:12" ht="15.75" hidden="1" customHeight="1">
      <c r="A385" s="567"/>
      <c r="B385" s="663" t="s">
        <v>748</v>
      </c>
      <c r="C385" s="1192"/>
      <c r="D385" s="1193"/>
      <c r="E385" s="1193"/>
      <c r="F385" s="1193"/>
      <c r="G385" s="1193"/>
      <c r="H385" s="1194"/>
      <c r="I385" s="567"/>
    </row>
    <row r="386" spans="1:12" ht="15.75" hidden="1" customHeight="1">
      <c r="A386" s="567"/>
      <c r="B386" s="663" t="s">
        <v>749</v>
      </c>
      <c r="C386" s="1192"/>
      <c r="D386" s="1193"/>
      <c r="E386" s="1193"/>
      <c r="F386" s="1193"/>
      <c r="G386" s="1193"/>
      <c r="H386" s="1194"/>
      <c r="I386" s="567"/>
    </row>
    <row r="387" spans="1:12" ht="27.75" customHeight="1">
      <c r="A387" s="804" t="s">
        <v>866</v>
      </c>
      <c r="B387" s="1050" t="s">
        <v>750</v>
      </c>
      <c r="C387" s="1050"/>
      <c r="D387" s="1050"/>
      <c r="E387" s="1050"/>
      <c r="F387" s="1050"/>
      <c r="G387" s="1050"/>
      <c r="H387" s="1050"/>
      <c r="I387" s="567"/>
    </row>
    <row r="388" spans="1:12" ht="42" customHeight="1">
      <c r="A388" s="762">
        <v>6.1</v>
      </c>
      <c r="B388" s="1053" t="s">
        <v>751</v>
      </c>
      <c r="C388" s="1053"/>
      <c r="D388" s="1053"/>
      <c r="E388" s="1053"/>
      <c r="F388" s="1053"/>
      <c r="G388" s="1053"/>
      <c r="H388" s="1053"/>
    </row>
    <row r="389" spans="1:12" ht="105.75" customHeight="1">
      <c r="A389" s="567"/>
      <c r="B389" s="615" t="s">
        <v>752</v>
      </c>
      <c r="C389" s="1052" t="s">
        <v>753</v>
      </c>
      <c r="D389" s="1052"/>
      <c r="E389" s="1052"/>
      <c r="F389" s="1052"/>
      <c r="G389" s="1052"/>
      <c r="H389" s="1052"/>
      <c r="I389" s="666"/>
    </row>
    <row r="390" spans="1:12" ht="78" customHeight="1">
      <c r="A390" s="567"/>
      <c r="B390" s="615" t="s">
        <v>464</v>
      </c>
      <c r="C390" s="1052" t="s">
        <v>754</v>
      </c>
      <c r="D390" s="1052"/>
      <c r="E390" s="1052"/>
      <c r="F390" s="1052"/>
      <c r="G390" s="1052"/>
      <c r="H390" s="1052"/>
      <c r="I390" s="567"/>
    </row>
    <row r="391" spans="1:12" ht="9" customHeight="1">
      <c r="A391" s="567"/>
      <c r="B391" s="567"/>
      <c r="C391" s="567"/>
      <c r="D391" s="567"/>
      <c r="E391" s="567"/>
      <c r="F391" s="567"/>
      <c r="G391" s="567"/>
      <c r="H391" s="567"/>
      <c r="I391" s="567"/>
    </row>
    <row r="392" spans="1:12" ht="23.25" customHeight="1">
      <c r="A392" s="762">
        <v>6.2</v>
      </c>
      <c r="B392" s="1052" t="s">
        <v>165</v>
      </c>
      <c r="C392" s="1052"/>
      <c r="D392" s="1052"/>
      <c r="E392" s="1052"/>
      <c r="F392" s="1052"/>
      <c r="G392" s="1052"/>
      <c r="H392" s="1052"/>
    </row>
    <row r="393" spans="1:12" ht="10.5" customHeight="1">
      <c r="A393" s="567"/>
      <c r="B393" s="567"/>
      <c r="C393" s="567"/>
      <c r="D393" s="567"/>
      <c r="E393" s="567"/>
      <c r="F393" s="567"/>
      <c r="G393" s="567"/>
      <c r="H393" s="567"/>
      <c r="I393" s="567"/>
    </row>
    <row r="394" spans="1:12" ht="24" customHeight="1">
      <c r="A394" s="385"/>
      <c r="B394" s="1197" t="s">
        <v>755</v>
      </c>
      <c r="C394" s="1197"/>
      <c r="D394" s="1197"/>
      <c r="E394" s="1197"/>
      <c r="F394" s="1197"/>
      <c r="G394" s="1197"/>
      <c r="H394" s="1197"/>
      <c r="I394" s="567"/>
    </row>
    <row r="395" spans="1:12" ht="32.25" customHeight="1">
      <c r="A395" s="667"/>
      <c r="B395" s="1198"/>
      <c r="C395" s="1199"/>
      <c r="D395" s="668" t="s">
        <v>756</v>
      </c>
      <c r="E395" s="1200"/>
      <c r="F395" s="1201"/>
      <c r="G395" s="1201"/>
      <c r="H395" s="1201"/>
      <c r="I395" s="572"/>
    </row>
    <row r="396" spans="1:12" ht="50.25" customHeight="1">
      <c r="A396" s="669" t="s">
        <v>662</v>
      </c>
      <c r="B396" s="1133" t="s">
        <v>757</v>
      </c>
      <c r="C396" s="1133"/>
      <c r="D396" s="670" t="s">
        <v>758</v>
      </c>
      <c r="E396" s="567"/>
      <c r="F396" s="567"/>
      <c r="G396" s="567"/>
      <c r="H396" s="567"/>
      <c r="I396" s="572"/>
    </row>
    <row r="397" spans="1:12" ht="21" customHeight="1">
      <c r="A397" s="671"/>
      <c r="B397" s="1202" t="s">
        <v>759</v>
      </c>
      <c r="C397" s="1203"/>
      <c r="D397" s="672"/>
      <c r="E397" s="567"/>
      <c r="F397" s="567"/>
      <c r="G397" s="567"/>
      <c r="H397" s="567"/>
      <c r="I397" s="613"/>
      <c r="J397" s="673"/>
      <c r="K397" s="674"/>
    </row>
    <row r="398" spans="1:12" ht="23.25" customHeight="1">
      <c r="A398" s="671"/>
      <c r="B398" s="1202" t="s">
        <v>760</v>
      </c>
      <c r="C398" s="1203"/>
      <c r="D398" s="672"/>
      <c r="E398" s="567"/>
      <c r="F398" s="567"/>
      <c r="G398" s="567"/>
      <c r="H398" s="567"/>
      <c r="I398" s="675"/>
      <c r="J398" s="676"/>
      <c r="K398" s="677"/>
    </row>
    <row r="399" spans="1:12" ht="21.75" customHeight="1">
      <c r="A399" s="671"/>
      <c r="B399" s="1202" t="s">
        <v>761</v>
      </c>
      <c r="C399" s="1203"/>
      <c r="D399" s="672"/>
      <c r="E399" s="567"/>
      <c r="F399" s="567"/>
      <c r="G399" s="567"/>
      <c r="H399" s="567"/>
      <c r="I399" s="613"/>
      <c r="J399" s="673"/>
      <c r="K399" s="674"/>
      <c r="L399" s="425"/>
    </row>
    <row r="400" spans="1:12" ht="20.25" customHeight="1">
      <c r="A400" s="671"/>
      <c r="B400" s="1202" t="s">
        <v>762</v>
      </c>
      <c r="C400" s="1203"/>
      <c r="D400" s="672"/>
      <c r="E400" s="567"/>
      <c r="F400" s="567"/>
      <c r="G400" s="567"/>
      <c r="H400" s="567"/>
      <c r="I400" s="613"/>
      <c r="J400" s="673"/>
      <c r="K400" s="674"/>
      <c r="L400" s="425"/>
    </row>
    <row r="401" spans="1:12" ht="21.75" customHeight="1">
      <c r="A401" s="671"/>
      <c r="B401" s="1195" t="s">
        <v>763</v>
      </c>
      <c r="C401" s="1196"/>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ht="16.5">
      <c r="B405" s="423" t="s">
        <v>6</v>
      </c>
      <c r="C405" s="679" t="str">
        <f>'Names of Bidder'!D36&amp;"-"&amp; 'Names of Bidder'!E36&amp;"-" &amp;'Names of Bidder'!F36</f>
        <v>--</v>
      </c>
      <c r="F405" s="422" t="s">
        <v>4</v>
      </c>
      <c r="G405" s="423" t="str">
        <f>IF('Names of Bidder'!D33=0, "", 'Names of Bidder'!D33)</f>
        <v/>
      </c>
      <c r="H405" s="423"/>
      <c r="I405" s="423"/>
    </row>
    <row r="406" spans="1:12" ht="16.5">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3"/>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formula1>"Yes,No"</formula1>
    </dataValidation>
    <dataValidation type="list" allowBlank="1" showInputMessage="1" showErrorMessage="1" sqref="I136 I140 I138">
      <formula1>$S$136:$S$137</formula1>
    </dataValidation>
    <dataValidation type="list" allowBlank="1" showInputMessage="1" showErrorMessage="1" sqref="G74:I74">
      <formula1>"From  Bidder himself, From Qualified Manufacturer"</formula1>
    </dataValidation>
    <dataValidation type="list" allowBlank="1" showInputMessage="1" showErrorMessage="1" sqref="I183 I181 I185">
      <formula1>"YES,NO"</formula1>
    </dataValidation>
  </dataValidations>
  <printOptions horizontalCentered="1"/>
  <pageMargins left="0.42" right="0.28999999999999998" top="0.4" bottom="0.31" header="0.32" footer="0.24"/>
  <pageSetup paperSize="9" scale="64" fitToHeight="0" orientation="portrait" r:id="rId12"/>
  <headerFooter alignWithMargins="0"/>
  <rowBreaks count="2" manualBreakCount="2">
    <brk id="91" max="9" man="1"/>
    <brk id="134" max="9" man="1"/>
  </rowBreaks>
  <drawing r:id="rId13"/>
  <legacyDrawing r:id="rId14"/>
  <mc:AlternateContent xmlns:mc="http://schemas.openxmlformats.org/markup-compatibility/2006">
    <mc:Choice Requires="x14">
      <controls>
        <mc:AlternateContent xmlns:mc="http://schemas.openxmlformats.org/markup-compatibility/2006">
          <mc:Choice Requires="x14">
            <control shapeId="95253" r:id="rId15"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6"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7"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8"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9"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0"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1"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2"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3"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4"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5"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6"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7"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8"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9"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0"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31"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32"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3"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4"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5"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6"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7"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8"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9"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0"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41"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42"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3"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4"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5"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6"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7"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8"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9"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0"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51"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2"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3"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4"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5"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6"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7"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8"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9"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0"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61"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62"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3"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4"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5"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6"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7"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8"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9"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0"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71"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72"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3"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4"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5"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6"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7"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8"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9"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0"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81"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82"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3"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4"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5"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6"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pageSetUpPr fitToPage="1"/>
  </sheetPr>
  <dimension ref="A1:I38"/>
  <sheetViews>
    <sheetView showGridLines="0" view="pageBreakPreview" topLeftCell="A13" zoomScale="110" zoomScaleSheetLayoutView="110" workbookViewId="0">
      <selection activeCell="A9" sqref="A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29.25" customHeight="1">
      <c r="A1" s="1270" t="str">
        <f>'Attach 3(JV)'!A1</f>
        <v>Specification No. :CC/NT/COND/DOM/A06/22/00592</v>
      </c>
      <c r="B1" s="1270"/>
      <c r="C1" s="1270"/>
      <c r="D1" s="1270"/>
      <c r="E1" s="377" t="str">
        <f>"Attachment-3(QR) " &amp; 'Attach 3(JV)'!AT1</f>
        <v xml:space="preserve">Attachment-3(QR) </v>
      </c>
    </row>
    <row r="2" spans="1:9" ht="5.25" customHeight="1"/>
    <row r="3" spans="1:9" ht="62.25" customHeight="1">
      <c r="A3" s="1271" t="str">
        <f>'Attach 3(JV)'!A3</f>
        <v xml:space="preserve">Conductor Package CD01 for supply of ACSR Zebra conductor for transmission line corresponding to Tower Package TW03 associated with Transmission Network Expansion in Gujarat to increase its ATC from ISTS: Part B &amp; Part C. 
</v>
      </c>
      <c r="B3" s="1272"/>
      <c r="C3" s="1272"/>
      <c r="D3" s="1272"/>
      <c r="E3" s="1272"/>
      <c r="F3" s="27"/>
      <c r="G3" s="28"/>
      <c r="H3" s="27"/>
    </row>
    <row r="4" spans="1:9" ht="12" customHeight="1">
      <c r="A4" s="29"/>
      <c r="H4" s="31"/>
      <c r="I4" s="11"/>
    </row>
    <row r="5" spans="1:9" ht="20.100000000000001" customHeight="1">
      <c r="A5" s="1038" t="s">
        <v>341</v>
      </c>
      <c r="B5" s="1038"/>
      <c r="C5" s="1038"/>
      <c r="D5" s="1038"/>
      <c r="E5" s="1038"/>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4" t="str">
        <f>'Attach 3(JV)'!A8</f>
        <v/>
      </c>
      <c r="B8" s="1044"/>
      <c r="C8" s="1044"/>
      <c r="D8" s="1044"/>
      <c r="E8" s="159" t="str">
        <f>'Attach 3(JV)'!E8</f>
        <v>Contract Services</v>
      </c>
      <c r="H8" s="31"/>
      <c r="I8" s="13"/>
    </row>
    <row r="9" spans="1:9" ht="20.100000000000001" customHeight="1">
      <c r="A9" s="14" t="s">
        <v>336</v>
      </c>
      <c r="B9" s="1041" t="str">
        <f>'Attach 3(JV)'!B9</f>
        <v/>
      </c>
      <c r="C9" s="1041"/>
      <c r="D9" s="1041"/>
      <c r="E9" s="159" t="str">
        <f>'Attach 3(JV)'!E9</f>
        <v>Power Grid Corporation of India Ltd.,</v>
      </c>
      <c r="H9" s="31"/>
      <c r="I9" s="13"/>
    </row>
    <row r="10" spans="1:9" ht="20.100000000000001" customHeight="1">
      <c r="A10" s="14" t="s">
        <v>338</v>
      </c>
      <c r="B10" s="1274" t="str">
        <f>'Attach 3(JV)'!B10</f>
        <v/>
      </c>
      <c r="C10" s="1274"/>
      <c r="D10" s="1274"/>
      <c r="E10" s="159" t="str">
        <f>'Attach 3(JV)'!E10</f>
        <v>"Saudamini", Plot No. 2, Sector 29</v>
      </c>
      <c r="H10" s="31"/>
      <c r="I10" s="13"/>
    </row>
    <row r="11" spans="1:9" ht="20.100000000000001" customHeight="1">
      <c r="B11" s="1274" t="str">
        <f>'Attach 3(JV)'!B11</f>
        <v/>
      </c>
      <c r="C11" s="1274"/>
      <c r="D11" s="1274"/>
      <c r="E11" s="159" t="str">
        <f>'Attach 3(JV)'!E11</f>
        <v>Gurgaon (Haryana) - 122001</v>
      </c>
    </row>
    <row r="12" spans="1:9" ht="20.100000000000001" customHeight="1">
      <c r="A12" s="33"/>
      <c r="B12" s="1274" t="str">
        <f>'Attach 3(JV)'!B12</f>
        <v/>
      </c>
      <c r="C12" s="1274"/>
      <c r="D12" s="1274"/>
      <c r="E12" s="16"/>
    </row>
    <row r="13" spans="1:9" ht="20.100000000000001" customHeight="1">
      <c r="A13" s="30" t="s">
        <v>331</v>
      </c>
      <c r="B13" s="104"/>
      <c r="C13" s="104"/>
      <c r="D13" s="104"/>
    </row>
    <row r="14" spans="1:9" ht="20.100000000000001" customHeight="1">
      <c r="A14" s="33"/>
      <c r="B14" s="104"/>
      <c r="C14" s="104"/>
      <c r="D14" s="104"/>
    </row>
    <row r="15" spans="1:9" ht="27.75" customHeight="1">
      <c r="A15" s="1273" t="s">
        <v>342</v>
      </c>
      <c r="B15" s="1273"/>
      <c r="C15" s="1273"/>
      <c r="D15" s="1273"/>
      <c r="E15" s="127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3"/>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4"/>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6"/>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7"/>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7"/>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8"/>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29"/>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0"/>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31"/>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2"/>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4"/>
  <headerFooter alignWithMargins="0">
    <oddFooter>&amp;R&amp;"Book Antiqua,Bold"&amp;8 Page &amp;P of &amp;N</oddFooter>
  </headerFooter>
  <drawing r:id="rId3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40625" defaultRowHeight="15.75"/>
  <cols>
    <col min="1" max="1" width="16.85546875" style="388" customWidth="1"/>
    <col min="2" max="2" width="13.85546875" style="388" customWidth="1"/>
    <col min="3" max="3" width="15.42578125" style="388" customWidth="1"/>
    <col min="4" max="4" width="27.85546875" style="388" customWidth="1"/>
    <col min="5" max="5" width="14.42578125" style="388" customWidth="1"/>
    <col min="6" max="6" width="25.42578125" style="388" customWidth="1"/>
    <col min="7" max="7" width="16.42578125" style="388" customWidth="1"/>
    <col min="8" max="8" width="13.28515625" style="388" customWidth="1"/>
    <col min="9" max="9" width="26.85546875" style="388" customWidth="1"/>
    <col min="10" max="10" width="10.5703125" style="388" hidden="1" customWidth="1"/>
    <col min="11" max="11" width="10.28515625" style="388" hidden="1" customWidth="1"/>
    <col min="12" max="12" width="11.85546875" style="388" hidden="1" customWidth="1"/>
    <col min="13" max="13" width="34.5703125" style="388" hidden="1" customWidth="1"/>
    <col min="14" max="14" width="10.42578125" style="388" hidden="1" customWidth="1"/>
    <col min="15" max="15" width="11.42578125" style="388" hidden="1" customWidth="1"/>
    <col min="16" max="16" width="10.7109375" style="388" hidden="1" customWidth="1"/>
    <col min="17" max="17" width="13.7109375" style="388" hidden="1" customWidth="1"/>
    <col min="18" max="20" width="0" style="388" hidden="1" customWidth="1"/>
    <col min="21" max="21" width="13.5703125" style="388" hidden="1" customWidth="1"/>
    <col min="22" max="28" width="0" style="388" hidden="1" customWidth="1"/>
    <col min="29" max="16384" width="9.140625" style="388"/>
  </cols>
  <sheetData>
    <row r="1" spans="1:9" ht="24" customHeight="1">
      <c r="A1" s="427" t="str">
        <f>'Attach 3(JV)'!A1:D1</f>
        <v>Specification No. :CC/NT/COND/DOM/A06/22/00592</v>
      </c>
      <c r="B1" s="469"/>
      <c r="C1" s="469"/>
      <c r="D1" s="469"/>
      <c r="E1" s="469"/>
      <c r="F1" s="469"/>
      <c r="G1" s="469"/>
      <c r="H1" s="386"/>
      <c r="I1" s="386" t="s">
        <v>783</v>
      </c>
    </row>
    <row r="2" spans="1:9" ht="15.75" customHeight="1"/>
    <row r="3" spans="1:9" ht="70.5" customHeight="1">
      <c r="A3" s="1275" t="str">
        <f>Basic!B1</f>
        <v xml:space="preserve">Conductor Package CD01 for supply of ACSR Zebra conductor for transmission line corresponding to Tower Package TW03 associated with Transmission Network Expansion in Gujarat to increase its ATC from ISTS: Part B &amp; Part C. 
</v>
      </c>
      <c r="B3" s="1275"/>
      <c r="C3" s="1275"/>
      <c r="D3" s="1275"/>
      <c r="E3" s="1275"/>
      <c r="F3" s="1275"/>
      <c r="G3" s="1275"/>
      <c r="H3" s="1275"/>
      <c r="I3" s="1275"/>
    </row>
    <row r="5" spans="1:9" ht="21.75" customHeight="1">
      <c r="A5" s="1046" t="s">
        <v>341</v>
      </c>
      <c r="B5" s="1046"/>
      <c r="C5" s="1046"/>
      <c r="D5" s="1046"/>
      <c r="E5" s="1046"/>
      <c r="F5" s="1046"/>
      <c r="G5" s="1046"/>
      <c r="H5" s="1046"/>
      <c r="I5" s="1046"/>
    </row>
    <row r="7" spans="1:9" ht="16.5">
      <c r="A7" s="393" t="str">
        <f>'[14]Attach 3(JV)'!A7:D7</f>
        <v>Bidder’s Name and Address (Lead Partner of) :</v>
      </c>
      <c r="F7" s="396"/>
      <c r="H7" s="824" t="str">
        <f>'[14]Attach 3(JV)'!E7</f>
        <v>To:</v>
      </c>
    </row>
    <row r="8" spans="1:9" ht="32.25" customHeight="1">
      <c r="A8" s="1047" t="str">
        <f>IF('[15]Names of Bidder'!D6= "JV (Joint Venture)", "JV of " &amp; Z8, "")</f>
        <v/>
      </c>
      <c r="B8" s="1047"/>
      <c r="C8" s="1047"/>
      <c r="D8" s="1047"/>
      <c r="F8" s="562"/>
      <c r="H8" s="425" t="str">
        <f>'[14]Attach 3(JV)'!E8</f>
        <v>Contract Services</v>
      </c>
    </row>
    <row r="9" spans="1:9" ht="18" customHeight="1">
      <c r="A9" s="393" t="s">
        <v>653</v>
      </c>
      <c r="B9" s="1048">
        <f>'Names of Bidder'!D10</f>
        <v>0</v>
      </c>
      <c r="C9" s="1048"/>
      <c r="F9" s="562"/>
      <c r="H9" s="425" t="str">
        <f>'[14]Attach 3(JV)'!E9</f>
        <v>Power Grid Corporation of India Ltd.,</v>
      </c>
    </row>
    <row r="10" spans="1:9" ht="18" customHeight="1">
      <c r="A10" s="393" t="s">
        <v>654</v>
      </c>
      <c r="B10" s="1049">
        <f>'Names of Bidder'!D11</f>
        <v>0</v>
      </c>
      <c r="C10" s="1049"/>
      <c r="F10" s="562"/>
      <c r="H10" s="425" t="str">
        <f>'[14]Attach 3(JV)'!E10</f>
        <v>"Saudamini", Plot No. 2, Sector 29</v>
      </c>
    </row>
    <row r="11" spans="1:9" ht="17.25" customHeight="1">
      <c r="B11" s="1049">
        <f>'Names of Bidder'!D12</f>
        <v>0</v>
      </c>
      <c r="C11" s="1049"/>
      <c r="F11" s="562"/>
      <c r="H11" s="425" t="str">
        <f>'[14]Attach 3(JV)'!E11</f>
        <v>Gurgaon (Haryana) - 122001</v>
      </c>
    </row>
    <row r="12" spans="1:9" ht="18" customHeight="1">
      <c r="B12" s="1049">
        <f>'Names of Bidder'!D13</f>
        <v>0</v>
      </c>
      <c r="C12" s="1049"/>
    </row>
    <row r="13" spans="1:9">
      <c r="B13" s="1049" t="str">
        <f>IF('[15]Names of Bidder'!D17=0, "", '[15]Names of Bidder'!D17)</f>
        <v/>
      </c>
      <c r="C13" s="1049"/>
    </row>
    <row r="14" spans="1:9">
      <c r="A14" s="388" t="s">
        <v>331</v>
      </c>
    </row>
    <row r="16" spans="1:9" ht="66" customHeight="1">
      <c r="A16" s="1050" t="s">
        <v>655</v>
      </c>
      <c r="B16" s="1050"/>
      <c r="C16" s="1050"/>
      <c r="D16" s="1050"/>
      <c r="E16" s="1050"/>
      <c r="F16" s="1050"/>
      <c r="G16" s="1050"/>
      <c r="H16" s="1050"/>
      <c r="I16" s="1050"/>
    </row>
    <row r="17" spans="1:13" ht="9.75" customHeight="1"/>
    <row r="18" spans="1:13" ht="14.25" customHeight="1">
      <c r="A18" s="563" t="s">
        <v>656</v>
      </c>
      <c r="B18" s="1050" t="s">
        <v>657</v>
      </c>
      <c r="C18" s="1050"/>
      <c r="D18" s="1050"/>
      <c r="E18" s="1050"/>
      <c r="F18" s="1050"/>
      <c r="G18" s="564"/>
      <c r="H18" s="564"/>
      <c r="M18" s="565"/>
    </row>
    <row r="19" spans="1:13" ht="17.25" hidden="1" customHeight="1">
      <c r="A19" s="563" t="s">
        <v>656</v>
      </c>
      <c r="B19" s="1050" t="s">
        <v>658</v>
      </c>
      <c r="C19" s="1050"/>
      <c r="D19" s="1050"/>
      <c r="E19" s="1050"/>
      <c r="F19" s="1050"/>
      <c r="G19" s="1050"/>
      <c r="H19" s="1050"/>
      <c r="M19" s="565"/>
    </row>
    <row r="20" spans="1:13" ht="16.5" hidden="1">
      <c r="A20" s="566" t="s">
        <v>18</v>
      </c>
      <c r="B20" s="1051" t="e">
        <f>'[14]Name of Bidder'!C13</f>
        <v>#REF!</v>
      </c>
      <c r="C20" s="1051"/>
      <c r="D20" s="1051"/>
      <c r="E20" s="1051"/>
      <c r="F20" s="1051"/>
      <c r="G20" s="1051"/>
      <c r="H20" s="1051"/>
      <c r="M20" s="450">
        <f>'[14]Name of Bidder'!F6</f>
        <v>2</v>
      </c>
    </row>
    <row r="21" spans="1:13" ht="16.5" hidden="1">
      <c r="A21" s="566" t="s">
        <v>27</v>
      </c>
      <c r="B21" s="1051" t="e">
        <f>'[14]Name of Bidder'!C18</f>
        <v>#REF!</v>
      </c>
      <c r="C21" s="1051"/>
      <c r="D21" s="1051"/>
      <c r="E21" s="1051"/>
      <c r="F21" s="1051"/>
      <c r="G21" s="1051"/>
      <c r="H21" s="1051"/>
      <c r="M21" s="450" t="str">
        <f>'[14]Name of Bidder'!F8</f>
        <v>2 or more</v>
      </c>
    </row>
    <row r="22" spans="1:13" ht="17.25" hidden="1" customHeight="1">
      <c r="A22" s="566" t="s">
        <v>462</v>
      </c>
      <c r="B22" s="1051" t="e">
        <f>'[14]Name of Bidder'!C23</f>
        <v>#REF!</v>
      </c>
      <c r="C22" s="1051"/>
      <c r="D22" s="1051"/>
      <c r="E22" s="1051"/>
      <c r="F22" s="1051"/>
      <c r="G22" s="1051"/>
      <c r="H22" s="1051"/>
      <c r="I22" s="822"/>
    </row>
    <row r="23" spans="1:13" ht="15.75" hidden="1" customHeight="1">
      <c r="B23" s="826" t="s">
        <v>659</v>
      </c>
    </row>
    <row r="24" spans="1:13" ht="10.5" customHeight="1">
      <c r="A24" s="827"/>
    </row>
    <row r="25" spans="1:13" ht="25.5" hidden="1" customHeight="1">
      <c r="A25" s="1050" t="s">
        <v>660</v>
      </c>
      <c r="B25" s="1050"/>
      <c r="C25" s="1050"/>
      <c r="D25" s="1050"/>
      <c r="E25" s="1050"/>
      <c r="F25" s="1050"/>
      <c r="G25" s="1050"/>
      <c r="H25" s="1050"/>
    </row>
    <row r="26" spans="1:13" ht="31.5" customHeight="1">
      <c r="A26" s="1052" t="s">
        <v>661</v>
      </c>
      <c r="B26" s="1052"/>
      <c r="C26" s="1052"/>
      <c r="D26" s="1052"/>
      <c r="E26" s="1052"/>
      <c r="F26" s="1052"/>
      <c r="G26" s="1052"/>
      <c r="H26" s="1052"/>
      <c r="I26" s="822"/>
    </row>
    <row r="27" spans="1:13" ht="26.25" customHeight="1">
      <c r="A27" s="570" t="s">
        <v>662</v>
      </c>
      <c r="B27" s="1053" t="s">
        <v>663</v>
      </c>
      <c r="C27" s="1053"/>
      <c r="D27" s="1053"/>
      <c r="E27" s="1053"/>
      <c r="F27" s="1053"/>
      <c r="G27" s="1053"/>
      <c r="H27" s="1053"/>
      <c r="I27" s="822"/>
    </row>
    <row r="28" spans="1:13" ht="26.25" customHeight="1">
      <c r="A28" s="571" t="s">
        <v>407</v>
      </c>
      <c r="B28" s="1054" t="s">
        <v>664</v>
      </c>
      <c r="C28" s="1054"/>
      <c r="D28" s="1054"/>
      <c r="E28" s="1054"/>
      <c r="F28" s="1054"/>
      <c r="G28" s="1054"/>
      <c r="H28" s="1054"/>
    </row>
    <row r="29" spans="1:13" ht="26.25" customHeight="1">
      <c r="A29" s="571" t="s">
        <v>409</v>
      </c>
      <c r="B29" s="1054" t="s">
        <v>665</v>
      </c>
      <c r="C29" s="1054"/>
      <c r="D29" s="1054"/>
      <c r="E29" s="1054"/>
      <c r="F29" s="1054"/>
      <c r="G29" s="1054"/>
      <c r="H29" s="1054"/>
    </row>
    <row r="30" spans="1:13" ht="41.25" customHeight="1">
      <c r="A30" s="571" t="s">
        <v>410</v>
      </c>
      <c r="B30" s="1054" t="s">
        <v>666</v>
      </c>
      <c r="C30" s="1054"/>
      <c r="D30" s="1054"/>
      <c r="E30" s="1054"/>
      <c r="F30" s="1054"/>
      <c r="G30" s="1054"/>
      <c r="H30" s="1054"/>
    </row>
    <row r="31" spans="1:13" ht="18" customHeight="1">
      <c r="A31" s="571"/>
      <c r="B31" s="822"/>
      <c r="C31" s="822"/>
      <c r="D31" s="822"/>
      <c r="E31" s="822"/>
      <c r="F31" s="822"/>
      <c r="G31" s="822"/>
      <c r="H31" s="822"/>
      <c r="I31" s="822"/>
    </row>
    <row r="32" spans="1:13" ht="25.5" customHeight="1">
      <c r="A32" s="570" t="s">
        <v>667</v>
      </c>
      <c r="B32" s="1055" t="s">
        <v>668</v>
      </c>
      <c r="C32" s="1055"/>
      <c r="D32" s="1055"/>
      <c r="E32" s="1055"/>
      <c r="F32" s="1055"/>
      <c r="G32" s="1055"/>
      <c r="H32" s="1055"/>
      <c r="I32" s="822"/>
    </row>
    <row r="33" spans="1:9" ht="22.5" customHeight="1">
      <c r="A33" s="571" t="s">
        <v>407</v>
      </c>
      <c r="B33" s="1053" t="s">
        <v>669</v>
      </c>
      <c r="C33" s="1053"/>
      <c r="D33" s="1053"/>
      <c r="E33" s="1053"/>
      <c r="F33" s="1053"/>
      <c r="G33" s="1053"/>
      <c r="H33" s="1053"/>
      <c r="I33" s="822"/>
    </row>
    <row r="34" spans="1:9" ht="24.75" hidden="1" customHeight="1">
      <c r="A34" s="571" t="s">
        <v>409</v>
      </c>
      <c r="B34" s="1053" t="s">
        <v>670</v>
      </c>
      <c r="C34" s="1053"/>
      <c r="D34" s="1053"/>
      <c r="E34" s="1053"/>
      <c r="F34" s="1053"/>
      <c r="G34" s="1053"/>
      <c r="H34" s="1053"/>
      <c r="I34" s="822"/>
    </row>
    <row r="35" spans="1:9" ht="12" customHeight="1">
      <c r="A35" s="822"/>
      <c r="B35" s="822"/>
      <c r="C35" s="822"/>
      <c r="D35" s="822"/>
      <c r="E35" s="822"/>
      <c r="F35" s="822"/>
      <c r="G35" s="822"/>
      <c r="H35" s="822"/>
      <c r="I35" s="822"/>
    </row>
    <row r="36" spans="1:9" s="575" customFormat="1" ht="24.75" customHeight="1">
      <c r="A36" s="573"/>
      <c r="B36" s="1056" t="s">
        <v>672</v>
      </c>
      <c r="C36" s="1056"/>
      <c r="D36" s="1056"/>
      <c r="E36" s="1056"/>
      <c r="F36" s="1056"/>
      <c r="G36" s="1056"/>
      <c r="H36" s="1056"/>
      <c r="I36" s="821"/>
    </row>
    <row r="37" spans="1:9" ht="24" customHeight="1">
      <c r="A37" s="822"/>
      <c r="B37" s="1057" t="s">
        <v>673</v>
      </c>
      <c r="C37" s="1057"/>
      <c r="D37" s="1057"/>
      <c r="E37" s="1057"/>
      <c r="F37" s="1057"/>
      <c r="G37" s="1057"/>
      <c r="H37" s="1057"/>
      <c r="I37" s="822"/>
    </row>
    <row r="38" spans="1:9" ht="54" customHeight="1">
      <c r="A38" s="822"/>
      <c r="B38" s="1052" t="s">
        <v>674</v>
      </c>
      <c r="C38" s="1052"/>
      <c r="D38" s="1052"/>
      <c r="E38" s="1052"/>
      <c r="F38" s="1052"/>
      <c r="G38" s="1052"/>
      <c r="H38" s="1052"/>
      <c r="I38" s="822"/>
    </row>
    <row r="39" spans="1:9" ht="15.75" customHeight="1">
      <c r="A39" s="1058" t="s">
        <v>675</v>
      </c>
      <c r="B39" s="1061" t="s">
        <v>676</v>
      </c>
      <c r="C39" s="1062"/>
      <c r="D39" s="1067" t="s">
        <v>677</v>
      </c>
      <c r="E39" s="1067"/>
      <c r="F39" s="1067"/>
      <c r="G39" s="822"/>
      <c r="H39" s="822"/>
    </row>
    <row r="40" spans="1:9" ht="19.5" customHeight="1">
      <c r="A40" s="1059"/>
      <c r="B40" s="1063"/>
      <c r="C40" s="1064"/>
      <c r="D40" s="1067"/>
      <c r="E40" s="1067"/>
      <c r="F40" s="1067"/>
      <c r="G40" s="822"/>
      <c r="H40" s="822"/>
      <c r="I40" s="822"/>
    </row>
    <row r="41" spans="1:9" ht="20.25" customHeight="1">
      <c r="A41" s="1060"/>
      <c r="B41" s="1065"/>
      <c r="C41" s="1066"/>
      <c r="D41" s="1067"/>
      <c r="E41" s="1067"/>
      <c r="F41" s="1067"/>
      <c r="G41" s="822"/>
      <c r="H41" s="822"/>
      <c r="I41" s="822"/>
    </row>
    <row r="42" spans="1:9" ht="30.75" customHeight="1">
      <c r="A42" s="578">
        <v>1</v>
      </c>
      <c r="B42" s="1077" t="s">
        <v>678</v>
      </c>
      <c r="C42" s="1077"/>
      <c r="D42" s="1083"/>
      <c r="E42" s="1084"/>
      <c r="F42" s="1085"/>
      <c r="G42" s="822"/>
      <c r="H42" s="822"/>
      <c r="I42" s="822"/>
    </row>
    <row r="43" spans="1:9" ht="15.75" customHeight="1">
      <c r="A43" s="1068">
        <v>2</v>
      </c>
      <c r="B43" s="1071" t="s">
        <v>679</v>
      </c>
      <c r="C43" s="1072"/>
      <c r="D43" s="1078"/>
      <c r="E43" s="1079"/>
      <c r="F43" s="1080"/>
      <c r="G43" s="822"/>
      <c r="H43" s="822"/>
      <c r="I43" s="822"/>
    </row>
    <row r="44" spans="1:9" ht="15.75" customHeight="1">
      <c r="A44" s="1069"/>
      <c r="B44" s="1073"/>
      <c r="C44" s="1074"/>
      <c r="D44" s="1078"/>
      <c r="E44" s="1079"/>
      <c r="F44" s="1080"/>
      <c r="G44" s="822"/>
      <c r="H44" s="822"/>
      <c r="I44" s="822"/>
    </row>
    <row r="45" spans="1:9" ht="15.75" customHeight="1">
      <c r="A45" s="1070"/>
      <c r="B45" s="1075"/>
      <c r="C45" s="1076"/>
      <c r="D45" s="1078"/>
      <c r="E45" s="1079"/>
      <c r="F45" s="1080"/>
      <c r="G45" s="822"/>
      <c r="H45" s="822"/>
      <c r="I45" s="822"/>
    </row>
    <row r="46" spans="1:9" ht="18.75" customHeight="1">
      <c r="A46" s="578">
        <v>3</v>
      </c>
      <c r="B46" s="1077" t="s">
        <v>680</v>
      </c>
      <c r="C46" s="1077"/>
      <c r="D46" s="1078"/>
      <c r="E46" s="1079"/>
      <c r="F46" s="1080"/>
      <c r="G46" s="822"/>
      <c r="H46" s="822"/>
      <c r="I46" s="822"/>
    </row>
    <row r="47" spans="1:9" ht="20.25" customHeight="1">
      <c r="A47" s="578">
        <v>4</v>
      </c>
      <c r="B47" s="1077" t="s">
        <v>681</v>
      </c>
      <c r="C47" s="1077"/>
      <c r="D47" s="1078"/>
      <c r="E47" s="1079"/>
      <c r="F47" s="1080"/>
      <c r="G47" s="822"/>
      <c r="H47" s="822"/>
      <c r="I47" s="822"/>
    </row>
    <row r="48" spans="1:9" ht="19.5" customHeight="1">
      <c r="A48" s="579">
        <v>5</v>
      </c>
      <c r="B48" s="1077" t="s">
        <v>682</v>
      </c>
      <c r="C48" s="1077"/>
      <c r="D48" s="1078"/>
      <c r="E48" s="1079"/>
      <c r="F48" s="1080"/>
      <c r="G48" s="822"/>
      <c r="H48" s="822"/>
    </row>
    <row r="49" spans="1:10" ht="51.75" customHeight="1">
      <c r="A49" s="578">
        <v>6</v>
      </c>
      <c r="B49" s="1077" t="s">
        <v>683</v>
      </c>
      <c r="C49" s="1077"/>
      <c r="D49" s="1078"/>
      <c r="E49" s="1079"/>
      <c r="F49" s="1080"/>
      <c r="G49" s="822"/>
      <c r="H49" s="822"/>
      <c r="I49" s="822"/>
    </row>
    <row r="50" spans="1:10" ht="49.5" customHeight="1">
      <c r="A50" s="578">
        <v>7</v>
      </c>
      <c r="B50" s="1077" t="s">
        <v>684</v>
      </c>
      <c r="C50" s="1077"/>
      <c r="D50" s="1078"/>
      <c r="E50" s="1079"/>
      <c r="F50" s="1080"/>
      <c r="G50" s="822"/>
      <c r="H50" s="822"/>
      <c r="I50" s="822"/>
    </row>
    <row r="51" spans="1:10" ht="91.5" customHeight="1">
      <c r="A51" s="578">
        <v>8</v>
      </c>
      <c r="B51" s="1129" t="s">
        <v>872</v>
      </c>
      <c r="C51" s="1148"/>
      <c r="D51" s="809"/>
      <c r="E51" s="810"/>
      <c r="F51" s="811"/>
      <c r="G51" s="822"/>
      <c r="H51" s="822"/>
      <c r="I51" s="822"/>
    </row>
    <row r="52" spans="1:10" ht="22.5" customHeight="1">
      <c r="A52" s="578">
        <v>9</v>
      </c>
      <c r="B52" s="1077" t="s">
        <v>685</v>
      </c>
      <c r="C52" s="1077"/>
      <c r="D52" s="1078"/>
      <c r="E52" s="1079"/>
      <c r="F52" s="1080"/>
      <c r="G52" s="822"/>
      <c r="H52" s="822"/>
      <c r="I52" s="822"/>
    </row>
    <row r="53" spans="1:10" ht="18" customHeight="1">
      <c r="A53" s="580"/>
      <c r="B53" s="581" t="s">
        <v>686</v>
      </c>
      <c r="C53" s="582"/>
      <c r="D53" s="1078"/>
      <c r="E53" s="1079"/>
      <c r="F53" s="1080"/>
      <c r="G53" s="822"/>
      <c r="H53" s="822"/>
      <c r="I53" s="822"/>
    </row>
    <row r="54" spans="1:10" ht="18" customHeight="1">
      <c r="A54" s="580"/>
      <c r="B54" s="581" t="s">
        <v>687</v>
      </c>
      <c r="C54" s="582"/>
      <c r="D54" s="1078"/>
      <c r="E54" s="1079"/>
      <c r="F54" s="1080"/>
      <c r="G54" s="822"/>
      <c r="H54" s="822"/>
      <c r="I54" s="822"/>
    </row>
    <row r="55" spans="1:10" ht="18" customHeight="1">
      <c r="A55" s="583"/>
      <c r="B55" s="581" t="s">
        <v>688</v>
      </c>
      <c r="C55" s="584"/>
      <c r="D55" s="1078"/>
      <c r="E55" s="1079"/>
      <c r="F55" s="1080"/>
      <c r="G55" s="822"/>
      <c r="H55" s="822"/>
    </row>
    <row r="56" spans="1:10" ht="13.5" customHeight="1">
      <c r="A56" s="822"/>
      <c r="B56" s="822"/>
      <c r="C56" s="822"/>
      <c r="D56" s="822"/>
      <c r="E56" s="822"/>
      <c r="F56" s="822"/>
      <c r="G56" s="822"/>
      <c r="H56" s="822"/>
      <c r="I56" s="822"/>
    </row>
    <row r="57" spans="1:10" s="830" customFormat="1" ht="47.25" customHeight="1">
      <c r="A57" s="578">
        <v>10</v>
      </c>
      <c r="B57" s="1086" t="s">
        <v>689</v>
      </c>
      <c r="C57" s="1087"/>
      <c r="D57" s="1087"/>
      <c r="E57" s="1087"/>
      <c r="F57" s="1088"/>
      <c r="G57" s="828"/>
      <c r="H57" s="586"/>
      <c r="I57" s="829"/>
      <c r="J57" s="829"/>
    </row>
    <row r="58" spans="1:10" s="830" customFormat="1" ht="42" customHeight="1">
      <c r="A58" s="578">
        <v>11</v>
      </c>
      <c r="B58" s="1086" t="s">
        <v>690</v>
      </c>
      <c r="C58" s="1087"/>
      <c r="D58" s="1087"/>
      <c r="E58" s="1087"/>
      <c r="F58" s="1088"/>
      <c r="G58" s="828"/>
      <c r="H58" s="586"/>
      <c r="I58" s="829"/>
      <c r="J58" s="829"/>
    </row>
    <row r="59" spans="1:10" s="830" customFormat="1" ht="12" customHeight="1">
      <c r="A59" s="829"/>
      <c r="B59" s="829"/>
      <c r="C59" s="829"/>
      <c r="D59" s="829"/>
      <c r="E59" s="829"/>
      <c r="F59" s="829"/>
      <c r="G59" s="829"/>
      <c r="H59" s="829"/>
      <c r="I59" s="829"/>
      <c r="J59" s="829"/>
    </row>
    <row r="60" spans="1:10" s="830" customFormat="1" ht="12" customHeight="1">
      <c r="A60" s="829"/>
      <c r="B60" s="829"/>
      <c r="C60" s="829"/>
      <c r="D60" s="829"/>
      <c r="E60" s="829"/>
      <c r="F60" s="829"/>
      <c r="G60" s="829"/>
      <c r="H60" s="829"/>
      <c r="I60" s="829"/>
      <c r="J60" s="829"/>
    </row>
    <row r="61" spans="1:10" s="830" customFormat="1" ht="24" customHeight="1">
      <c r="A61" s="831">
        <v>1</v>
      </c>
      <c r="B61" s="1276" t="s">
        <v>691</v>
      </c>
      <c r="C61" s="1276"/>
      <c r="D61" s="1276"/>
      <c r="E61" s="1276"/>
      <c r="F61" s="1276"/>
      <c r="G61" s="1276"/>
      <c r="H61" s="1276"/>
      <c r="I61" s="1276"/>
      <c r="J61" s="829"/>
    </row>
    <row r="62" spans="1:10" s="830" customFormat="1" ht="16.5">
      <c r="A62" s="829"/>
      <c r="B62" s="829"/>
      <c r="C62" s="829"/>
      <c r="D62" s="829"/>
      <c r="E62" s="829"/>
      <c r="F62" s="829"/>
      <c r="G62" s="829"/>
      <c r="H62" s="829"/>
      <c r="I62" s="829"/>
      <c r="J62" s="829"/>
    </row>
    <row r="63" spans="1:10" s="830" customFormat="1" ht="10.5" customHeight="1">
      <c r="A63" s="829"/>
      <c r="B63" s="829"/>
      <c r="C63" s="829"/>
      <c r="D63" s="829"/>
      <c r="E63" s="829"/>
      <c r="F63" s="829"/>
      <c r="G63" s="829"/>
      <c r="H63" s="829"/>
      <c r="I63" s="829"/>
      <c r="J63" s="829"/>
    </row>
    <row r="64" spans="1:10" s="830" customFormat="1" ht="149.25" customHeight="1">
      <c r="A64" s="832">
        <v>1.1000000000000001</v>
      </c>
      <c r="B64" s="1277" t="s">
        <v>918</v>
      </c>
      <c r="C64" s="1277"/>
      <c r="D64" s="1277"/>
      <c r="E64" s="1277"/>
      <c r="F64" s="1277"/>
      <c r="G64" s="1277"/>
      <c r="H64" s="1277"/>
      <c r="I64" s="1277"/>
    </row>
    <row r="65" spans="1:189" s="830" customFormat="1" ht="20.25" customHeight="1">
      <c r="A65" s="833"/>
      <c r="B65" s="834"/>
      <c r="C65" s="834"/>
      <c r="D65" s="834" t="s">
        <v>809</v>
      </c>
      <c r="E65" s="834"/>
      <c r="F65" s="834"/>
      <c r="G65" s="834"/>
      <c r="H65" s="834"/>
      <c r="I65" s="834"/>
    </row>
    <row r="66" spans="1:189" s="830" customFormat="1" ht="200.25" customHeight="1">
      <c r="A66" s="832">
        <v>1.2</v>
      </c>
      <c r="B66" s="1277" t="s">
        <v>966</v>
      </c>
      <c r="C66" s="1277"/>
      <c r="D66" s="1277"/>
      <c r="E66" s="1277"/>
      <c r="F66" s="1277"/>
      <c r="G66" s="1277"/>
      <c r="H66" s="1277"/>
      <c r="I66" s="1277"/>
      <c r="J66" s="829"/>
    </row>
    <row r="67" spans="1:189" s="830" customFormat="1" ht="20.25" customHeight="1">
      <c r="A67" s="833"/>
      <c r="B67" s="834"/>
      <c r="C67" s="834"/>
      <c r="D67" s="834" t="s">
        <v>809</v>
      </c>
      <c r="E67" s="834"/>
      <c r="F67" s="834"/>
      <c r="G67" s="834"/>
      <c r="H67" s="834"/>
      <c r="I67" s="834"/>
      <c r="J67" s="829"/>
    </row>
    <row r="68" spans="1:189" s="830" customFormat="1" ht="245.25" customHeight="1">
      <c r="A68" s="832">
        <v>1.3</v>
      </c>
      <c r="B68" s="1277" t="s">
        <v>873</v>
      </c>
      <c r="C68" s="1277"/>
      <c r="D68" s="1277"/>
      <c r="E68" s="1277"/>
      <c r="F68" s="1277"/>
      <c r="G68" s="1277"/>
      <c r="H68" s="1277"/>
      <c r="I68" s="1277"/>
      <c r="J68" s="829"/>
    </row>
    <row r="69" spans="1:189" s="830" customFormat="1" ht="92.25" customHeight="1">
      <c r="A69" s="835"/>
      <c r="B69" s="1277" t="s">
        <v>874</v>
      </c>
      <c r="C69" s="1277"/>
      <c r="D69" s="1277"/>
      <c r="E69" s="1277"/>
      <c r="F69" s="1277"/>
      <c r="G69" s="1277"/>
      <c r="H69" s="1277"/>
      <c r="I69" s="1277"/>
      <c r="J69" s="829"/>
    </row>
    <row r="70" spans="1:189" s="830" customFormat="1" ht="42" customHeight="1">
      <c r="A70" s="836"/>
      <c r="B70" s="1289" t="s">
        <v>875</v>
      </c>
      <c r="C70" s="1289"/>
      <c r="D70" s="1289"/>
      <c r="E70" s="1289"/>
      <c r="F70" s="1289"/>
      <c r="G70" s="1289"/>
      <c r="H70" s="1289"/>
      <c r="I70" s="1289"/>
      <c r="J70" s="829"/>
    </row>
    <row r="71" spans="1:189" s="830" customFormat="1" ht="41.25" customHeight="1">
      <c r="B71" s="1289" t="s">
        <v>697</v>
      </c>
      <c r="C71" s="1289"/>
      <c r="D71" s="1289"/>
      <c r="E71" s="1289"/>
      <c r="F71" s="1289"/>
      <c r="G71" s="1289"/>
      <c r="H71" s="1289"/>
      <c r="I71" s="1289"/>
    </row>
    <row r="72" spans="1:189" s="830" customFormat="1" ht="16.5" customHeight="1">
      <c r="B72" s="837"/>
      <c r="C72" s="837"/>
      <c r="D72" s="837"/>
      <c r="E72" s="837"/>
      <c r="F72" s="837"/>
      <c r="G72" s="837"/>
      <c r="H72" s="837"/>
      <c r="I72" s="837"/>
    </row>
    <row r="73" spans="1:189" s="830" customFormat="1" ht="16.5" customHeight="1">
      <c r="B73" s="837"/>
      <c r="C73" s="837"/>
      <c r="D73" s="837"/>
      <c r="E73" s="837"/>
      <c r="F73" s="837"/>
      <c r="G73" s="837"/>
      <c r="H73" s="837"/>
      <c r="I73" s="837"/>
    </row>
    <row r="74" spans="1:189" s="838" customFormat="1" ht="24" customHeight="1">
      <c r="A74" s="1290" t="s">
        <v>876</v>
      </c>
      <c r="B74" s="1291"/>
      <c r="C74" s="1291"/>
      <c r="D74" s="1291"/>
      <c r="E74" s="1291"/>
      <c r="F74" s="1291"/>
      <c r="G74" s="1291"/>
      <c r="H74" s="1291"/>
      <c r="I74" s="1292"/>
      <c r="AB74" s="839"/>
      <c r="AC74" s="840"/>
      <c r="AD74" s="840"/>
      <c r="AE74" s="840"/>
      <c r="AF74" s="840"/>
      <c r="AG74" s="840"/>
      <c r="AH74" s="840"/>
      <c r="AI74" s="840"/>
      <c r="AJ74" s="840"/>
      <c r="AK74" s="840"/>
      <c r="AL74" s="840"/>
      <c r="AM74" s="840"/>
      <c r="AN74" s="840"/>
      <c r="AO74" s="840"/>
      <c r="AP74" s="840"/>
      <c r="AQ74" s="840"/>
      <c r="AR74" s="840"/>
      <c r="AS74" s="840"/>
      <c r="AT74" s="840"/>
      <c r="AU74" s="840"/>
      <c r="AV74" s="840"/>
      <c r="AW74" s="840"/>
      <c r="AX74" s="840"/>
      <c r="AY74" s="840"/>
      <c r="AZ74" s="840"/>
      <c r="BA74" s="840"/>
      <c r="BB74" s="840"/>
      <c r="BC74" s="840"/>
      <c r="BD74" s="840"/>
      <c r="BE74" s="840"/>
      <c r="BF74" s="840"/>
      <c r="BG74" s="840"/>
      <c r="BH74" s="840"/>
      <c r="BI74" s="840"/>
      <c r="BJ74" s="840"/>
      <c r="BK74" s="840"/>
      <c r="BL74" s="840"/>
      <c r="BM74" s="840"/>
      <c r="BN74" s="840"/>
      <c r="BO74" s="840"/>
      <c r="BP74" s="840"/>
      <c r="BQ74" s="840"/>
      <c r="BR74" s="840"/>
      <c r="BS74" s="840"/>
      <c r="BT74" s="840"/>
      <c r="BU74" s="840"/>
      <c r="BV74" s="840"/>
      <c r="BW74" s="840"/>
      <c r="BX74" s="840"/>
      <c r="BY74" s="840"/>
      <c r="BZ74" s="840"/>
      <c r="CA74" s="840"/>
      <c r="CB74" s="840"/>
      <c r="CC74" s="840"/>
      <c r="CD74" s="840"/>
      <c r="CE74" s="840"/>
      <c r="CF74" s="840"/>
      <c r="CG74" s="840"/>
      <c r="CH74" s="840"/>
      <c r="CI74" s="840"/>
      <c r="CJ74" s="840"/>
      <c r="CK74" s="840"/>
      <c r="CL74" s="840"/>
      <c r="CM74" s="840"/>
      <c r="CN74" s="840"/>
      <c r="CO74" s="840"/>
      <c r="CP74" s="840"/>
      <c r="CQ74" s="840"/>
      <c r="CR74" s="840"/>
      <c r="CS74" s="840"/>
      <c r="CT74" s="840"/>
      <c r="CU74" s="840"/>
      <c r="CV74" s="840"/>
      <c r="CW74" s="840"/>
      <c r="CX74" s="840"/>
      <c r="CY74" s="840"/>
      <c r="CZ74" s="840"/>
      <c r="DA74" s="840"/>
      <c r="DB74" s="840"/>
      <c r="DC74" s="840"/>
      <c r="DD74" s="840"/>
      <c r="DE74" s="840"/>
      <c r="DF74" s="840"/>
      <c r="DG74" s="840"/>
      <c r="DH74" s="840"/>
      <c r="DI74" s="840"/>
      <c r="DJ74" s="840"/>
      <c r="DK74" s="840"/>
      <c r="DL74" s="840"/>
      <c r="DM74" s="840"/>
      <c r="DN74" s="840"/>
      <c r="DO74" s="840"/>
      <c r="DP74" s="840"/>
      <c r="DQ74" s="840"/>
      <c r="DR74" s="840"/>
      <c r="DS74" s="840"/>
      <c r="DT74" s="840"/>
      <c r="DU74" s="840"/>
      <c r="DV74" s="840"/>
      <c r="DW74" s="840"/>
      <c r="DX74" s="840"/>
      <c r="DY74" s="840"/>
      <c r="DZ74" s="840"/>
      <c r="EA74" s="840"/>
      <c r="EB74" s="840"/>
      <c r="EC74" s="840"/>
      <c r="ED74" s="840"/>
      <c r="EE74" s="840"/>
      <c r="EF74" s="840"/>
      <c r="EG74" s="840"/>
      <c r="EH74" s="840"/>
      <c r="EI74" s="840"/>
      <c r="EJ74" s="840"/>
      <c r="EK74" s="840"/>
      <c r="EL74" s="840"/>
      <c r="EM74" s="840"/>
      <c r="EN74" s="840"/>
      <c r="EO74" s="840"/>
      <c r="EP74" s="840"/>
      <c r="EQ74" s="840"/>
      <c r="ER74" s="840"/>
      <c r="ES74" s="840"/>
      <c r="ET74" s="840"/>
      <c r="EU74" s="840"/>
      <c r="EV74" s="840"/>
      <c r="EW74" s="840"/>
      <c r="EX74" s="840"/>
      <c r="EY74" s="840"/>
      <c r="EZ74" s="840"/>
      <c r="FA74" s="840"/>
      <c r="FB74" s="840"/>
      <c r="FC74" s="840"/>
      <c r="FD74" s="840"/>
      <c r="FE74" s="840"/>
      <c r="FF74" s="840"/>
      <c r="FG74" s="840"/>
      <c r="FH74" s="840"/>
      <c r="FI74" s="840"/>
      <c r="FJ74" s="840"/>
      <c r="FK74" s="840"/>
      <c r="FL74" s="840"/>
      <c r="FM74" s="840"/>
      <c r="FN74" s="840"/>
      <c r="FO74" s="840"/>
      <c r="FP74" s="840"/>
      <c r="FQ74" s="840"/>
      <c r="FR74" s="840"/>
      <c r="FS74" s="840"/>
      <c r="FT74" s="840"/>
      <c r="FU74" s="840"/>
      <c r="FV74" s="840"/>
      <c r="FW74" s="840"/>
      <c r="FX74" s="840"/>
      <c r="FY74" s="840"/>
      <c r="FZ74" s="840"/>
      <c r="GA74" s="840"/>
      <c r="GB74" s="840"/>
      <c r="GC74" s="840"/>
      <c r="GD74" s="840"/>
      <c r="GE74" s="840"/>
      <c r="GF74" s="840"/>
      <c r="GG74" s="840"/>
    </row>
    <row r="75" spans="1:189" s="830" customFormat="1" ht="48.75" customHeight="1">
      <c r="A75" s="1278" t="s">
        <v>948</v>
      </c>
      <c r="B75" s="1279"/>
      <c r="C75" s="1279"/>
      <c r="D75" s="1279"/>
      <c r="E75" s="1279"/>
      <c r="F75" s="1279"/>
      <c r="G75" s="1279"/>
      <c r="H75" s="1279"/>
      <c r="I75" s="1280"/>
      <c r="J75" s="829"/>
    </row>
    <row r="76" spans="1:189" s="830" customFormat="1" ht="38.25" customHeight="1">
      <c r="A76" s="841">
        <v>1</v>
      </c>
      <c r="B76" s="1281" t="s">
        <v>785</v>
      </c>
      <c r="C76" s="1282"/>
      <c r="D76" s="1282"/>
      <c r="E76" s="1282"/>
      <c r="F76" s="1283">
        <v>0</v>
      </c>
      <c r="G76" s="1283"/>
      <c r="H76" s="1283"/>
      <c r="I76" s="1283"/>
      <c r="J76" s="842"/>
      <c r="K76" s="842"/>
      <c r="L76" s="842"/>
      <c r="M76" s="842"/>
      <c r="N76" s="843">
        <f>'[12]Name of Bidder'!D16</f>
        <v>0</v>
      </c>
      <c r="O76" s="842"/>
      <c r="P76" s="842"/>
      <c r="Q76" s="842"/>
      <c r="R76" s="842"/>
      <c r="S76" s="842"/>
      <c r="T76" s="842"/>
      <c r="U76" s="842"/>
      <c r="V76" s="842"/>
      <c r="W76" s="842"/>
      <c r="X76" s="842"/>
      <c r="Y76" s="842"/>
    </row>
    <row r="77" spans="1:189" s="830" customFormat="1" ht="44.25" customHeight="1">
      <c r="A77" s="841">
        <v>2</v>
      </c>
      <c r="B77" s="1284" t="s">
        <v>804</v>
      </c>
      <c r="C77" s="1285"/>
      <c r="D77" s="1285"/>
      <c r="E77" s="1286"/>
      <c r="F77" s="1283"/>
      <c r="G77" s="1283"/>
      <c r="H77" s="1283"/>
      <c r="I77" s="1283"/>
      <c r="J77" s="844"/>
      <c r="K77" s="844"/>
      <c r="L77" s="844"/>
      <c r="M77" s="844"/>
      <c r="N77" s="845">
        <f>'[12]Name of Bidder'!D26</f>
        <v>0</v>
      </c>
      <c r="O77" s="844"/>
      <c r="P77" s="844"/>
      <c r="Q77" s="844"/>
      <c r="R77" s="844"/>
      <c r="S77" s="844"/>
      <c r="T77" s="844"/>
      <c r="U77" s="844"/>
      <c r="V77" s="844"/>
      <c r="W77" s="844"/>
      <c r="X77" s="844"/>
      <c r="Y77" s="844"/>
    </row>
    <row r="78" spans="1:189" s="830" customFormat="1" ht="44.25" customHeight="1">
      <c r="A78" s="841">
        <v>3</v>
      </c>
      <c r="B78" s="1284" t="s">
        <v>805</v>
      </c>
      <c r="C78" s="1285"/>
      <c r="D78" s="1285"/>
      <c r="E78" s="1285"/>
      <c r="F78" s="846"/>
      <c r="G78" s="1287"/>
      <c r="H78" s="1288"/>
      <c r="I78" s="846"/>
      <c r="J78" s="844"/>
      <c r="K78" s="844"/>
      <c r="L78" s="844"/>
      <c r="M78" s="844"/>
      <c r="N78" s="847"/>
      <c r="O78" s="844"/>
      <c r="P78" s="844"/>
      <c r="Q78" s="844"/>
      <c r="R78" s="844"/>
      <c r="S78" s="844"/>
      <c r="T78" s="844"/>
      <c r="U78" s="844"/>
      <c r="V78" s="844"/>
      <c r="W78" s="844"/>
      <c r="X78" s="844"/>
      <c r="Y78" s="844"/>
    </row>
    <row r="79" spans="1:189" s="830" customFormat="1" ht="36.75" customHeight="1">
      <c r="A79" s="841">
        <v>4</v>
      </c>
      <c r="B79" s="1284" t="s">
        <v>699</v>
      </c>
      <c r="C79" s="1285"/>
      <c r="D79" s="1285"/>
      <c r="E79" s="1286"/>
      <c r="F79" s="846"/>
      <c r="G79" s="1293"/>
      <c r="H79" s="1293"/>
      <c r="I79" s="848"/>
      <c r="J79" s="844"/>
      <c r="K79" s="844"/>
      <c r="L79" s="844"/>
      <c r="M79" s="844"/>
      <c r="N79" s="844"/>
      <c r="O79" s="844"/>
      <c r="P79" s="844"/>
      <c r="Q79" s="844"/>
      <c r="R79" s="844"/>
      <c r="S79" s="844"/>
      <c r="T79" s="844"/>
      <c r="U79" s="844"/>
      <c r="V79" s="844"/>
      <c r="W79" s="844"/>
      <c r="X79" s="844"/>
      <c r="Y79" s="844"/>
    </row>
    <row r="80" spans="1:189" s="830" customFormat="1" ht="23.25" customHeight="1">
      <c r="A80" s="1294">
        <v>5</v>
      </c>
      <c r="B80" s="1297" t="s">
        <v>700</v>
      </c>
      <c r="C80" s="1298"/>
      <c r="D80" s="1298"/>
      <c r="E80" s="1299"/>
      <c r="F80" s="846"/>
      <c r="G80" s="1293"/>
      <c r="H80" s="1293"/>
      <c r="I80" s="848"/>
      <c r="J80" s="844"/>
      <c r="K80" s="844"/>
      <c r="L80" s="844"/>
      <c r="M80" s="844"/>
      <c r="N80" s="844"/>
      <c r="O80" s="844"/>
      <c r="P80" s="844"/>
      <c r="Q80" s="844"/>
      <c r="R80" s="844"/>
      <c r="S80" s="844"/>
      <c r="T80" s="844"/>
      <c r="U80" s="844"/>
      <c r="V80" s="844"/>
      <c r="W80" s="844"/>
      <c r="X80" s="844"/>
      <c r="Y80" s="844"/>
    </row>
    <row r="81" spans="1:25" s="830" customFormat="1" ht="21" customHeight="1">
      <c r="A81" s="1295"/>
      <c r="B81" s="1300"/>
      <c r="C81" s="1301"/>
      <c r="D81" s="1301"/>
      <c r="E81" s="1302"/>
      <c r="F81" s="846"/>
      <c r="G81" s="1293"/>
      <c r="H81" s="1293"/>
      <c r="I81" s="848"/>
      <c r="J81" s="844"/>
      <c r="K81" s="844"/>
      <c r="L81" s="844"/>
      <c r="M81" s="844"/>
      <c r="N81" s="844"/>
      <c r="O81" s="844"/>
      <c r="P81" s="844"/>
      <c r="Q81" s="844"/>
      <c r="R81" s="844"/>
      <c r="S81" s="844"/>
      <c r="T81" s="844"/>
      <c r="U81" s="844"/>
      <c r="V81" s="844"/>
      <c r="W81" s="844"/>
      <c r="X81" s="844"/>
      <c r="Y81" s="844"/>
    </row>
    <row r="82" spans="1:25" s="830" customFormat="1" ht="20.25" customHeight="1">
      <c r="A82" s="1295"/>
      <c r="B82" s="1300"/>
      <c r="C82" s="1301"/>
      <c r="D82" s="1301"/>
      <c r="E82" s="1302"/>
      <c r="F82" s="846"/>
      <c r="G82" s="1293"/>
      <c r="H82" s="1293"/>
      <c r="I82" s="848"/>
      <c r="J82" s="844"/>
      <c r="K82" s="844"/>
      <c r="L82" s="844"/>
      <c r="M82" s="844"/>
      <c r="N82" s="844"/>
      <c r="O82" s="844"/>
      <c r="P82" s="844"/>
      <c r="Q82" s="844"/>
      <c r="R82" s="844"/>
      <c r="S82" s="844"/>
      <c r="T82" s="844"/>
      <c r="U82" s="844"/>
      <c r="V82" s="844"/>
      <c r="W82" s="844"/>
      <c r="X82" s="844"/>
      <c r="Y82" s="844"/>
    </row>
    <row r="83" spans="1:25" s="830" customFormat="1" ht="21" customHeight="1">
      <c r="A83" s="1295"/>
      <c r="B83" s="1300"/>
      <c r="C83" s="1301"/>
      <c r="D83" s="1301"/>
      <c r="E83" s="1302"/>
      <c r="F83" s="846"/>
      <c r="G83" s="1293"/>
      <c r="H83" s="1293"/>
      <c r="I83" s="848"/>
      <c r="J83" s="844"/>
      <c r="K83" s="844"/>
      <c r="L83" s="844"/>
      <c r="M83" s="844"/>
      <c r="N83" s="844"/>
      <c r="O83" s="844"/>
      <c r="P83" s="844"/>
      <c r="Q83" s="844"/>
      <c r="R83" s="844"/>
      <c r="S83" s="844"/>
      <c r="T83" s="844"/>
      <c r="U83" s="844"/>
      <c r="V83" s="844"/>
      <c r="W83" s="844"/>
      <c r="X83" s="844"/>
      <c r="Y83" s="844"/>
    </row>
    <row r="84" spans="1:25" s="830" customFormat="1" ht="24.95" customHeight="1">
      <c r="A84" s="1295"/>
      <c r="B84" s="849"/>
      <c r="C84" s="840"/>
      <c r="D84" s="840"/>
      <c r="E84" s="850" t="s">
        <v>701</v>
      </c>
      <c r="F84" s="846"/>
      <c r="G84" s="1293"/>
      <c r="H84" s="1293"/>
      <c r="I84" s="848"/>
      <c r="J84" s="844"/>
      <c r="K84" s="844"/>
      <c r="L84" s="844"/>
      <c r="M84" s="844"/>
      <c r="N84" s="844"/>
      <c r="O84" s="844"/>
      <c r="P84" s="844"/>
      <c r="Q84" s="844"/>
      <c r="R84" s="844"/>
      <c r="S84" s="844"/>
      <c r="T84" s="844"/>
      <c r="U84" s="844"/>
      <c r="V84" s="844"/>
      <c r="W84" s="844"/>
      <c r="X84" s="844"/>
      <c r="Y84" s="844"/>
    </row>
    <row r="85" spans="1:25" s="830" customFormat="1" ht="24.95" customHeight="1">
      <c r="A85" s="1295"/>
      <c r="B85" s="849"/>
      <c r="C85" s="840"/>
      <c r="D85" s="840"/>
      <c r="E85" s="850" t="s">
        <v>22</v>
      </c>
      <c r="F85" s="846"/>
      <c r="G85" s="1293"/>
      <c r="H85" s="1293"/>
      <c r="I85" s="848"/>
      <c r="J85" s="844"/>
      <c r="K85" s="844"/>
      <c r="L85" s="844"/>
      <c r="M85" s="844"/>
      <c r="N85" s="844"/>
      <c r="O85" s="844"/>
      <c r="P85" s="844"/>
      <c r="Q85" s="844"/>
      <c r="R85" s="844"/>
      <c r="S85" s="844"/>
      <c r="T85" s="844"/>
      <c r="U85" s="844"/>
      <c r="V85" s="844"/>
      <c r="W85" s="844"/>
      <c r="X85" s="844"/>
      <c r="Y85" s="844"/>
    </row>
    <row r="86" spans="1:25" s="830" customFormat="1" ht="24.95" customHeight="1">
      <c r="A86" s="1296"/>
      <c r="B86" s="851"/>
      <c r="C86" s="852"/>
      <c r="D86" s="852"/>
      <c r="E86" s="853" t="s">
        <v>702</v>
      </c>
      <c r="F86" s="846"/>
      <c r="G86" s="1293"/>
      <c r="H86" s="1293"/>
      <c r="I86" s="848"/>
      <c r="J86" s="844"/>
      <c r="K86" s="844"/>
      <c r="L86" s="844"/>
      <c r="M86" s="844"/>
      <c r="N86" s="844"/>
      <c r="O86" s="844"/>
      <c r="P86" s="844"/>
      <c r="Q86" s="844"/>
      <c r="R86" s="844"/>
      <c r="S86" s="844"/>
      <c r="T86" s="844"/>
      <c r="U86" s="844"/>
      <c r="V86" s="844"/>
      <c r="W86" s="844"/>
      <c r="X86" s="844"/>
      <c r="Y86" s="844"/>
    </row>
    <row r="87" spans="1:25" s="830" customFormat="1" ht="42.75" customHeight="1">
      <c r="A87" s="841">
        <v>6</v>
      </c>
      <c r="B87" s="1303" t="s">
        <v>877</v>
      </c>
      <c r="C87" s="1303"/>
      <c r="D87" s="1303"/>
      <c r="E87" s="1303"/>
      <c r="F87" s="854"/>
      <c r="G87" s="855"/>
      <c r="H87" s="856"/>
      <c r="I87" s="856"/>
      <c r="J87" s="844"/>
      <c r="K87" s="844"/>
      <c r="L87" s="844"/>
      <c r="M87" s="844"/>
      <c r="N87" s="844"/>
      <c r="O87" s="844"/>
      <c r="P87" s="844"/>
      <c r="Q87" s="844"/>
      <c r="R87" s="844"/>
      <c r="S87" s="844"/>
      <c r="T87" s="844"/>
      <c r="U87" s="844"/>
      <c r="V87" s="844"/>
      <c r="W87" s="844"/>
      <c r="X87" s="844"/>
      <c r="Y87" s="844"/>
    </row>
    <row r="88" spans="1:25" s="830" customFormat="1" ht="54.75" customHeight="1">
      <c r="A88" s="841">
        <v>7</v>
      </c>
      <c r="B88" s="1310" t="s">
        <v>949</v>
      </c>
      <c r="C88" s="1303"/>
      <c r="D88" s="1303"/>
      <c r="E88" s="1303"/>
      <c r="F88" s="857"/>
      <c r="G88" s="1311"/>
      <c r="H88" s="1312"/>
      <c r="I88" s="857"/>
      <c r="J88" s="844"/>
      <c r="K88" s="844"/>
      <c r="L88" s="844"/>
      <c r="M88" s="844"/>
      <c r="N88" s="844"/>
      <c r="O88" s="844"/>
      <c r="P88" s="844"/>
      <c r="Q88" s="844"/>
      <c r="R88" s="844"/>
      <c r="S88" s="844"/>
      <c r="T88" s="844"/>
      <c r="U88" s="844"/>
      <c r="V88" s="844"/>
      <c r="W88" s="844"/>
      <c r="X88" s="844"/>
      <c r="Y88" s="844"/>
    </row>
    <row r="89" spans="1:25" s="830" customFormat="1" ht="34.5" hidden="1" customHeight="1">
      <c r="A89" s="841"/>
      <c r="B89" s="1303"/>
      <c r="C89" s="1303"/>
      <c r="D89" s="1303"/>
      <c r="E89" s="1303"/>
      <c r="F89" s="1287"/>
      <c r="G89" s="1288"/>
      <c r="H89" s="1287"/>
      <c r="I89" s="1288"/>
      <c r="J89" s="844"/>
      <c r="K89" s="844"/>
      <c r="L89" s="844"/>
      <c r="M89" s="844"/>
      <c r="N89" s="844"/>
      <c r="O89" s="844"/>
      <c r="P89" s="844"/>
      <c r="Q89" s="844"/>
      <c r="R89" s="844"/>
      <c r="S89" s="844"/>
      <c r="T89" s="844"/>
      <c r="U89" s="844"/>
      <c r="V89" s="844"/>
      <c r="W89" s="844"/>
      <c r="X89" s="844"/>
      <c r="Y89" s="844"/>
    </row>
    <row r="90" spans="1:25" s="830" customFormat="1" ht="27" customHeight="1">
      <c r="A90" s="841">
        <v>8</v>
      </c>
      <c r="B90" s="1303" t="s">
        <v>808</v>
      </c>
      <c r="C90" s="1303"/>
      <c r="D90" s="1303"/>
      <c r="E90" s="1303"/>
      <c r="F90" s="857"/>
      <c r="G90" s="855"/>
      <c r="H90" s="856"/>
      <c r="I90" s="856"/>
      <c r="J90" s="844"/>
      <c r="K90" s="844"/>
      <c r="L90" s="844"/>
      <c r="M90" s="844"/>
      <c r="N90" s="844"/>
      <c r="O90" s="844"/>
      <c r="P90" s="844"/>
      <c r="Q90" s="844"/>
      <c r="R90" s="844"/>
      <c r="S90" s="844"/>
      <c r="T90" s="844"/>
      <c r="U90" s="844"/>
      <c r="V90" s="844"/>
      <c r="W90" s="844"/>
      <c r="X90" s="844"/>
      <c r="Y90" s="844"/>
    </row>
    <row r="91" spans="1:25" s="830" customFormat="1" ht="26.25" customHeight="1">
      <c r="A91" s="841">
        <v>9</v>
      </c>
      <c r="B91" s="1303" t="s">
        <v>703</v>
      </c>
      <c r="C91" s="1303"/>
      <c r="D91" s="1303"/>
      <c r="E91" s="1303"/>
      <c r="F91" s="857"/>
      <c r="G91" s="855"/>
      <c r="H91" s="856"/>
      <c r="I91" s="856"/>
      <c r="J91" s="844"/>
      <c r="K91" s="844"/>
      <c r="L91" s="844"/>
      <c r="M91" s="844"/>
      <c r="N91" s="844"/>
      <c r="O91" s="844"/>
      <c r="P91" s="844"/>
      <c r="Q91" s="844"/>
      <c r="R91" s="844"/>
      <c r="S91" s="844"/>
      <c r="T91" s="844"/>
      <c r="U91" s="844"/>
      <c r="V91" s="844"/>
      <c r="W91" s="844"/>
      <c r="X91" s="844"/>
      <c r="Y91" s="844"/>
    </row>
    <row r="92" spans="1:25" s="830" customFormat="1" ht="40.5" customHeight="1">
      <c r="A92" s="841">
        <v>10</v>
      </c>
      <c r="B92" s="1304" t="s">
        <v>968</v>
      </c>
      <c r="C92" s="1304"/>
      <c r="D92" s="1304"/>
      <c r="E92" s="1304"/>
      <c r="F92" s="857"/>
      <c r="G92" s="855"/>
      <c r="H92" s="856"/>
      <c r="I92" s="856"/>
      <c r="J92" s="844"/>
      <c r="K92" s="844"/>
      <c r="L92" s="844"/>
      <c r="M92" s="844"/>
      <c r="N92" s="844"/>
      <c r="O92" s="844"/>
      <c r="P92" s="844"/>
      <c r="Q92" s="844"/>
      <c r="R92" s="844"/>
      <c r="S92" s="844"/>
      <c r="T92" s="844"/>
      <c r="U92" s="844"/>
      <c r="V92" s="844"/>
      <c r="W92" s="844"/>
      <c r="X92" s="844"/>
      <c r="Y92" s="844"/>
    </row>
    <row r="93" spans="1:25" s="830" customFormat="1" ht="25.5" customHeight="1">
      <c r="A93" s="1294">
        <v>11</v>
      </c>
      <c r="B93" s="1305" t="s">
        <v>878</v>
      </c>
      <c r="C93" s="1306"/>
      <c r="D93" s="1306"/>
      <c r="E93" s="1306"/>
      <c r="F93" s="858"/>
      <c r="G93" s="859"/>
      <c r="H93" s="860"/>
      <c r="I93" s="858"/>
      <c r="J93" s="844"/>
      <c r="K93" s="844"/>
      <c r="L93" s="844"/>
      <c r="M93" s="844"/>
      <c r="N93" s="844"/>
      <c r="O93" s="844"/>
      <c r="P93" s="844"/>
      <c r="Q93" s="844"/>
      <c r="R93" s="844"/>
      <c r="S93" s="844"/>
      <c r="T93" s="844"/>
      <c r="U93" s="844"/>
      <c r="V93" s="844"/>
      <c r="W93" s="844"/>
      <c r="X93" s="844"/>
      <c r="Y93" s="844"/>
    </row>
    <row r="94" spans="1:25" s="830" customFormat="1" ht="83.25" customHeight="1">
      <c r="A94" s="1295"/>
      <c r="B94" s="1307" t="s">
        <v>705</v>
      </c>
      <c r="C94" s="1308"/>
      <c r="D94" s="1308"/>
      <c r="E94" s="1309"/>
      <c r="F94" s="861" t="s">
        <v>840</v>
      </c>
      <c r="G94" s="861" t="s">
        <v>841</v>
      </c>
      <c r="H94" s="862"/>
      <c r="I94" s="863" t="s">
        <v>840</v>
      </c>
      <c r="J94" s="844"/>
      <c r="K94" s="844"/>
      <c r="L94" s="844"/>
      <c r="M94" s="844"/>
      <c r="N94" s="844"/>
      <c r="O94" s="844"/>
      <c r="P94" s="844"/>
      <c r="Q94" s="844"/>
      <c r="R94" s="844"/>
      <c r="S94" s="844"/>
      <c r="T94" s="844"/>
      <c r="U94" s="844"/>
      <c r="V94" s="844"/>
      <c r="W94" s="844"/>
      <c r="X94" s="844"/>
      <c r="Y94" s="844"/>
    </row>
    <row r="95" spans="1:25" s="830" customFormat="1" ht="36.75" customHeight="1">
      <c r="A95" s="841">
        <v>12</v>
      </c>
      <c r="B95" s="1320" t="s">
        <v>706</v>
      </c>
      <c r="C95" s="1321"/>
      <c r="D95" s="1321"/>
      <c r="E95" s="1322"/>
      <c r="F95" s="864" t="s">
        <v>879</v>
      </c>
      <c r="G95" s="864" t="s">
        <v>880</v>
      </c>
      <c r="H95" s="856"/>
      <c r="I95" s="864" t="s">
        <v>881</v>
      </c>
      <c r="J95" s="844"/>
      <c r="K95" s="844"/>
      <c r="L95" s="844"/>
      <c r="M95" s="844"/>
      <c r="N95" s="844"/>
      <c r="O95" s="844"/>
      <c r="P95" s="844"/>
      <c r="Q95" s="844"/>
      <c r="R95" s="844"/>
      <c r="S95" s="844"/>
      <c r="T95" s="844"/>
      <c r="U95" s="844"/>
      <c r="V95" s="844"/>
      <c r="W95" s="844"/>
      <c r="X95" s="844"/>
      <c r="Y95" s="844"/>
    </row>
    <row r="96" spans="1:25" s="830" customFormat="1" ht="18.75" customHeight="1">
      <c r="A96" s="865"/>
      <c r="B96" s="866" t="s">
        <v>809</v>
      </c>
      <c r="C96" s="867"/>
      <c r="D96" s="867"/>
      <c r="E96" s="867"/>
      <c r="F96" s="867"/>
      <c r="G96" s="867"/>
      <c r="H96" s="867"/>
      <c r="I96" s="867"/>
      <c r="J96" s="844"/>
      <c r="K96" s="844"/>
      <c r="L96" s="844"/>
      <c r="M96" s="844"/>
      <c r="N96" s="844"/>
      <c r="O96" s="844"/>
      <c r="P96" s="844"/>
      <c r="Q96" s="844"/>
      <c r="R96" s="844"/>
      <c r="S96" s="844"/>
      <c r="T96" s="844"/>
      <c r="U96" s="844"/>
      <c r="V96" s="844"/>
      <c r="W96" s="844"/>
      <c r="X96" s="844"/>
      <c r="Y96" s="844"/>
    </row>
    <row r="97" spans="1:25" s="830" customFormat="1" ht="24" customHeight="1">
      <c r="A97" s="1290" t="s">
        <v>882</v>
      </c>
      <c r="B97" s="1291"/>
      <c r="C97" s="1291"/>
      <c r="D97" s="1291"/>
      <c r="E97" s="1291"/>
      <c r="F97" s="1291"/>
      <c r="G97" s="1291"/>
      <c r="H97" s="1291"/>
      <c r="I97" s="1291"/>
    </row>
    <row r="98" spans="1:25" s="830" customFormat="1" ht="42" customHeight="1">
      <c r="A98" s="1278" t="s">
        <v>883</v>
      </c>
      <c r="B98" s="1279"/>
      <c r="C98" s="1279"/>
      <c r="D98" s="1279"/>
      <c r="E98" s="1279"/>
      <c r="F98" s="1279"/>
      <c r="G98" s="1279"/>
      <c r="H98" s="1279"/>
      <c r="I98" s="1280"/>
      <c r="J98" s="829"/>
    </row>
    <row r="99" spans="1:25" s="830" customFormat="1" ht="48.75" customHeight="1">
      <c r="A99" s="868" t="s">
        <v>770</v>
      </c>
      <c r="B99" s="1281" t="s">
        <v>884</v>
      </c>
      <c r="C99" s="1282"/>
      <c r="D99" s="1282"/>
      <c r="E99" s="1282"/>
      <c r="F99" s="1316"/>
      <c r="G99" s="1317"/>
      <c r="H99" s="1317"/>
      <c r="I99" s="1318"/>
      <c r="J99" s="842"/>
      <c r="K99" s="842"/>
      <c r="L99" s="842"/>
      <c r="M99" s="842"/>
      <c r="N99" s="869"/>
      <c r="O99" s="842"/>
      <c r="P99" s="842"/>
      <c r="Q99" s="842"/>
      <c r="R99" s="842"/>
      <c r="S99" s="842"/>
      <c r="T99" s="842"/>
      <c r="U99" s="842"/>
      <c r="V99" s="842"/>
      <c r="W99" s="842"/>
      <c r="X99" s="842"/>
      <c r="Y99" s="842"/>
    </row>
    <row r="100" spans="1:25" s="830" customFormat="1" ht="56.25" customHeight="1">
      <c r="A100" s="868" t="s">
        <v>771</v>
      </c>
      <c r="B100" s="1281" t="s">
        <v>885</v>
      </c>
      <c r="C100" s="1282"/>
      <c r="D100" s="1282"/>
      <c r="E100" s="1282"/>
      <c r="F100" s="1323"/>
      <c r="G100" s="1324"/>
      <c r="H100" s="1324"/>
      <c r="I100" s="1288"/>
      <c r="J100" s="842"/>
      <c r="K100" s="842"/>
      <c r="L100" s="842"/>
      <c r="M100" s="842"/>
      <c r="N100" s="869"/>
      <c r="O100" s="842"/>
      <c r="P100" s="842"/>
      <c r="Q100" s="842"/>
      <c r="R100" s="842"/>
      <c r="S100" s="842"/>
      <c r="T100" s="842"/>
      <c r="U100" s="842"/>
      <c r="V100" s="842"/>
      <c r="W100" s="842"/>
      <c r="X100" s="842"/>
      <c r="Y100" s="842"/>
    </row>
    <row r="101" spans="1:25" s="830" customFormat="1" ht="54.75" customHeight="1">
      <c r="A101" s="868" t="s">
        <v>772</v>
      </c>
      <c r="B101" s="1313" t="s">
        <v>814</v>
      </c>
      <c r="C101" s="1314"/>
      <c r="D101" s="1314"/>
      <c r="E101" s="1315"/>
      <c r="F101" s="1316"/>
      <c r="G101" s="1317"/>
      <c r="H101" s="1317"/>
      <c r="I101" s="1318"/>
      <c r="J101" s="842"/>
      <c r="K101" s="842"/>
      <c r="L101" s="842"/>
      <c r="M101" s="842"/>
      <c r="N101" s="847"/>
      <c r="O101" s="842"/>
      <c r="P101" s="842"/>
      <c r="Q101" s="842"/>
      <c r="R101" s="842"/>
      <c r="S101" s="842"/>
      <c r="T101" s="842"/>
      <c r="U101" s="842"/>
      <c r="V101" s="842"/>
      <c r="W101" s="842"/>
      <c r="X101" s="842"/>
      <c r="Y101" s="842"/>
    </row>
    <row r="102" spans="1:25" s="830" customFormat="1" ht="27" customHeight="1">
      <c r="A102" s="841" t="s">
        <v>886</v>
      </c>
      <c r="B102" s="1319" t="s">
        <v>887</v>
      </c>
      <c r="C102" s="1319"/>
      <c r="D102" s="1319"/>
      <c r="E102" s="1319"/>
      <c r="F102" s="1319"/>
      <c r="G102" s="1319"/>
      <c r="H102" s="1319"/>
      <c r="I102" s="1319"/>
      <c r="J102" s="844"/>
      <c r="K102" s="844"/>
      <c r="L102" s="844"/>
      <c r="M102" s="844"/>
      <c r="N102" s="844"/>
      <c r="O102" s="844"/>
      <c r="P102" s="844"/>
      <c r="Q102" s="844"/>
      <c r="R102" s="844"/>
      <c r="S102" s="844"/>
      <c r="T102" s="844"/>
      <c r="U102" s="844"/>
      <c r="V102" s="844"/>
      <c r="W102" s="844"/>
      <c r="X102" s="844"/>
      <c r="Y102" s="844"/>
    </row>
    <row r="103" spans="1:25" s="830" customFormat="1" ht="38.25" customHeight="1">
      <c r="A103" s="841">
        <v>1</v>
      </c>
      <c r="B103" s="1284" t="s">
        <v>698</v>
      </c>
      <c r="C103" s="1285"/>
      <c r="D103" s="1285"/>
      <c r="E103" s="1286"/>
      <c r="F103" s="864"/>
      <c r="G103" s="855"/>
      <c r="H103" s="856"/>
      <c r="I103" s="856"/>
      <c r="J103" s="844"/>
      <c r="K103" s="844"/>
      <c r="L103" s="844"/>
      <c r="M103" s="844"/>
      <c r="N103" s="847"/>
      <c r="O103" s="844"/>
      <c r="P103" s="844"/>
      <c r="Q103" s="844"/>
      <c r="R103" s="844"/>
      <c r="S103" s="844"/>
      <c r="T103" s="844"/>
      <c r="U103" s="844"/>
      <c r="V103" s="844"/>
      <c r="W103" s="844"/>
      <c r="X103" s="844"/>
      <c r="Y103" s="844"/>
    </row>
    <row r="104" spans="1:25" s="830" customFormat="1" ht="35.25" customHeight="1">
      <c r="A104" s="841">
        <v>2</v>
      </c>
      <c r="B104" s="1284" t="s">
        <v>699</v>
      </c>
      <c r="C104" s="1285"/>
      <c r="D104" s="1285"/>
      <c r="E104" s="1285"/>
      <c r="F104" s="864"/>
      <c r="G104" s="855"/>
      <c r="H104" s="856"/>
      <c r="I104" s="856"/>
      <c r="J104" s="844"/>
      <c r="K104" s="844"/>
      <c r="L104" s="844"/>
      <c r="M104" s="844"/>
      <c r="N104" s="844"/>
      <c r="O104" s="844"/>
      <c r="P104" s="844"/>
      <c r="Q104" s="844"/>
      <c r="R104" s="844"/>
      <c r="S104" s="844"/>
      <c r="T104" s="844"/>
      <c r="U104" s="844"/>
      <c r="V104" s="844"/>
      <c r="W104" s="844"/>
      <c r="X104" s="844"/>
      <c r="Y104" s="844"/>
    </row>
    <row r="105" spans="1:25" s="830" customFormat="1" ht="34.5" customHeight="1">
      <c r="A105" s="1294">
        <v>3</v>
      </c>
      <c r="B105" s="1297" t="s">
        <v>707</v>
      </c>
      <c r="C105" s="1298"/>
      <c r="D105" s="1298"/>
      <c r="E105" s="1298"/>
      <c r="F105" s="864"/>
      <c r="G105" s="855"/>
      <c r="H105" s="856"/>
      <c r="I105" s="856"/>
      <c r="J105" s="844"/>
      <c r="K105" s="844"/>
      <c r="L105" s="844"/>
      <c r="M105" s="844"/>
      <c r="N105" s="844"/>
      <c r="O105" s="844"/>
      <c r="P105" s="844"/>
      <c r="Q105" s="844"/>
      <c r="R105" s="844"/>
      <c r="S105" s="844"/>
      <c r="T105" s="844"/>
      <c r="U105" s="844"/>
      <c r="V105" s="844"/>
      <c r="W105" s="844"/>
      <c r="X105" s="844"/>
      <c r="Y105" s="844"/>
    </row>
    <row r="106" spans="1:25" s="830" customFormat="1" ht="27.75" customHeight="1">
      <c r="A106" s="1295"/>
      <c r="B106" s="1300"/>
      <c r="C106" s="1301"/>
      <c r="D106" s="1301"/>
      <c r="E106" s="1301"/>
      <c r="F106" s="864"/>
      <c r="G106" s="855"/>
      <c r="H106" s="856"/>
      <c r="I106" s="856"/>
      <c r="J106" s="844"/>
      <c r="K106" s="844"/>
      <c r="L106" s="844"/>
      <c r="M106" s="844"/>
      <c r="N106" s="844"/>
      <c r="O106" s="844"/>
      <c r="P106" s="844"/>
      <c r="Q106" s="844"/>
      <c r="R106" s="844"/>
      <c r="S106" s="844"/>
      <c r="T106" s="844"/>
      <c r="U106" s="844"/>
      <c r="V106" s="844"/>
      <c r="W106" s="844"/>
      <c r="X106" s="844"/>
      <c r="Y106" s="844"/>
    </row>
    <row r="107" spans="1:25" s="830" customFormat="1" ht="31.5" customHeight="1">
      <c r="A107" s="1295"/>
      <c r="B107" s="849"/>
      <c r="C107" s="840"/>
      <c r="D107" s="840"/>
      <c r="E107" s="850" t="s">
        <v>701</v>
      </c>
      <c r="F107" s="864"/>
      <c r="G107" s="855"/>
      <c r="H107" s="856"/>
      <c r="I107" s="856"/>
      <c r="J107" s="844"/>
      <c r="K107" s="844"/>
      <c r="L107" s="844"/>
      <c r="M107" s="844"/>
      <c r="N107" s="844"/>
      <c r="O107" s="844"/>
      <c r="P107" s="844"/>
      <c r="Q107" s="844"/>
      <c r="R107" s="844"/>
      <c r="S107" s="844"/>
      <c r="T107" s="844"/>
      <c r="U107" s="844"/>
      <c r="V107" s="844"/>
      <c r="W107" s="844"/>
      <c r="X107" s="844"/>
      <c r="Y107" s="844"/>
    </row>
    <row r="108" spans="1:25" s="830" customFormat="1" ht="31.5" customHeight="1">
      <c r="A108" s="1295"/>
      <c r="B108" s="849"/>
      <c r="C108" s="840"/>
      <c r="D108" s="840"/>
      <c r="E108" s="850" t="s">
        <v>22</v>
      </c>
      <c r="F108" s="864"/>
      <c r="G108" s="855"/>
      <c r="H108" s="856"/>
      <c r="I108" s="856"/>
      <c r="J108" s="844"/>
      <c r="K108" s="844"/>
      <c r="L108" s="844"/>
      <c r="M108" s="844"/>
      <c r="N108" s="844"/>
      <c r="O108" s="844"/>
      <c r="P108" s="844"/>
      <c r="Q108" s="844"/>
      <c r="R108" s="844"/>
      <c r="S108" s="844"/>
      <c r="T108" s="844"/>
      <c r="U108" s="844"/>
      <c r="V108" s="844"/>
      <c r="W108" s="844"/>
      <c r="X108" s="844"/>
      <c r="Y108" s="844"/>
    </row>
    <row r="109" spans="1:25" s="830" customFormat="1" ht="30" customHeight="1">
      <c r="A109" s="1296"/>
      <c r="B109" s="851"/>
      <c r="C109" s="852"/>
      <c r="D109" s="852"/>
      <c r="E109" s="853" t="s">
        <v>702</v>
      </c>
      <c r="F109" s="864"/>
      <c r="G109" s="855"/>
      <c r="H109" s="856"/>
      <c r="I109" s="856"/>
      <c r="J109" s="844"/>
      <c r="K109" s="844"/>
      <c r="L109" s="844"/>
      <c r="M109" s="844"/>
      <c r="N109" s="844"/>
      <c r="O109" s="844"/>
      <c r="P109" s="844"/>
      <c r="Q109" s="844"/>
      <c r="R109" s="844"/>
      <c r="S109" s="844"/>
      <c r="T109" s="844"/>
      <c r="U109" s="844"/>
      <c r="V109" s="844"/>
      <c r="W109" s="844"/>
      <c r="X109" s="844"/>
      <c r="Y109" s="844"/>
    </row>
    <row r="110" spans="1:25" s="830" customFormat="1" ht="15.75" customHeight="1">
      <c r="A110" s="829"/>
      <c r="B110" s="870"/>
      <c r="C110" s="871"/>
      <c r="D110" s="871"/>
      <c r="E110" s="871"/>
      <c r="F110" s="871"/>
      <c r="G110" s="871"/>
      <c r="H110" s="871"/>
      <c r="I110" s="871"/>
      <c r="J110" s="829"/>
    </row>
    <row r="111" spans="1:25" s="830" customFormat="1" ht="22.5" customHeight="1">
      <c r="A111" s="872" t="s">
        <v>888</v>
      </c>
      <c r="B111" s="1329" t="s">
        <v>889</v>
      </c>
      <c r="C111" s="1329"/>
      <c r="D111" s="1329"/>
      <c r="E111" s="1329"/>
      <c r="F111" s="873"/>
      <c r="G111" s="873"/>
      <c r="H111" s="873"/>
      <c r="I111" s="873"/>
      <c r="J111" s="829"/>
    </row>
    <row r="112" spans="1:25" s="830" customFormat="1" ht="59.25" customHeight="1">
      <c r="A112" s="874" t="s">
        <v>18</v>
      </c>
      <c r="B112" s="1303" t="s">
        <v>950</v>
      </c>
      <c r="C112" s="1303"/>
      <c r="D112" s="1303"/>
      <c r="E112" s="1303"/>
      <c r="F112" s="856"/>
      <c r="G112" s="855"/>
      <c r="H112" s="856"/>
      <c r="I112" s="856"/>
      <c r="J112" s="844"/>
      <c r="K112" s="844"/>
      <c r="L112" s="844"/>
      <c r="M112" s="844"/>
      <c r="N112" s="844"/>
      <c r="O112" s="844"/>
      <c r="P112" s="844"/>
      <c r="Q112" s="844"/>
      <c r="R112" s="844"/>
      <c r="S112" s="844"/>
      <c r="T112" s="844"/>
      <c r="U112" s="844"/>
      <c r="V112" s="844"/>
      <c r="W112" s="844"/>
      <c r="X112" s="844"/>
      <c r="Y112" s="844"/>
    </row>
    <row r="113" spans="1:25" s="830" customFormat="1" ht="42" customHeight="1">
      <c r="A113" s="874" t="s">
        <v>27</v>
      </c>
      <c r="B113" s="1303" t="s">
        <v>951</v>
      </c>
      <c r="C113" s="1330"/>
      <c r="D113" s="1330"/>
      <c r="E113" s="1330"/>
      <c r="F113" s="856"/>
      <c r="G113" s="855"/>
      <c r="H113" s="856"/>
      <c r="I113" s="856"/>
      <c r="J113" s="844"/>
      <c r="K113" s="844"/>
      <c r="L113" s="844"/>
      <c r="M113" s="844"/>
      <c r="N113" s="844"/>
      <c r="O113" s="844"/>
      <c r="P113" s="844"/>
      <c r="Q113" s="844"/>
      <c r="R113" s="844"/>
      <c r="S113" s="844"/>
      <c r="T113" s="844"/>
      <c r="U113" s="844"/>
      <c r="V113" s="844"/>
      <c r="W113" s="844"/>
      <c r="X113" s="844"/>
      <c r="Y113" s="844"/>
    </row>
    <row r="114" spans="1:25" s="830" customFormat="1" ht="36" customHeight="1">
      <c r="A114" s="874" t="s">
        <v>462</v>
      </c>
      <c r="B114" s="1303" t="s">
        <v>952</v>
      </c>
      <c r="C114" s="1303"/>
      <c r="D114" s="1303"/>
      <c r="E114" s="1303"/>
      <c r="F114" s="856"/>
      <c r="G114" s="855"/>
      <c r="H114" s="856"/>
      <c r="I114" s="856"/>
      <c r="J114" s="844"/>
      <c r="K114" s="844"/>
      <c r="L114" s="844"/>
      <c r="M114" s="844"/>
      <c r="N114" s="844"/>
      <c r="O114" s="844"/>
      <c r="P114" s="844"/>
      <c r="Q114" s="844"/>
      <c r="R114" s="844"/>
      <c r="S114" s="844"/>
      <c r="T114" s="844"/>
      <c r="U114" s="844"/>
      <c r="V114" s="844"/>
      <c r="W114" s="844"/>
      <c r="X114" s="844"/>
      <c r="Y114" s="844"/>
    </row>
    <row r="115" spans="1:25" s="830" customFormat="1" ht="34.5" hidden="1" customHeight="1">
      <c r="A115" s="841"/>
      <c r="B115" s="1303"/>
      <c r="C115" s="1303"/>
      <c r="D115" s="1303"/>
      <c r="E115" s="1303"/>
      <c r="F115" s="1324"/>
      <c r="G115" s="1288"/>
      <c r="H115" s="1287"/>
      <c r="I115" s="1288"/>
      <c r="J115" s="844"/>
      <c r="K115" s="844"/>
      <c r="L115" s="844"/>
      <c r="M115" s="844"/>
      <c r="N115" s="844"/>
      <c r="O115" s="844"/>
      <c r="P115" s="844"/>
      <c r="Q115" s="844"/>
      <c r="R115" s="844"/>
      <c r="S115" s="844"/>
      <c r="T115" s="844"/>
      <c r="U115" s="844"/>
      <c r="V115" s="844"/>
      <c r="W115" s="844"/>
      <c r="X115" s="844"/>
      <c r="Y115" s="844"/>
    </row>
    <row r="116" spans="1:25" s="830" customFormat="1" ht="38.25" customHeight="1">
      <c r="A116" s="874" t="s">
        <v>511</v>
      </c>
      <c r="B116" s="1303" t="s">
        <v>703</v>
      </c>
      <c r="C116" s="1303"/>
      <c r="D116" s="1303"/>
      <c r="E116" s="1303"/>
      <c r="F116" s="856"/>
      <c r="G116" s="855"/>
      <c r="H116" s="856"/>
      <c r="I116" s="856"/>
      <c r="J116" s="844"/>
      <c r="K116" s="844"/>
      <c r="L116" s="844"/>
      <c r="M116" s="844"/>
      <c r="N116" s="844"/>
      <c r="O116" s="844"/>
      <c r="P116" s="844"/>
      <c r="Q116" s="844"/>
      <c r="R116" s="844"/>
      <c r="S116" s="844"/>
      <c r="T116" s="844"/>
      <c r="U116" s="844"/>
      <c r="V116" s="844"/>
      <c r="W116" s="844"/>
      <c r="X116" s="844"/>
      <c r="Y116" s="844"/>
    </row>
    <row r="117" spans="1:25" s="830" customFormat="1" ht="32.25" customHeight="1">
      <c r="A117" s="874" t="s">
        <v>463</v>
      </c>
      <c r="B117" s="1304" t="s">
        <v>890</v>
      </c>
      <c r="C117" s="1304"/>
      <c r="D117" s="1304"/>
      <c r="E117" s="1304"/>
      <c r="F117" s="856"/>
      <c r="G117" s="855"/>
      <c r="H117" s="856"/>
      <c r="I117" s="856"/>
      <c r="J117" s="844"/>
      <c r="K117" s="844"/>
      <c r="L117" s="844"/>
      <c r="M117" s="844"/>
      <c r="N117" s="844"/>
      <c r="O117" s="844"/>
      <c r="P117" s="844"/>
      <c r="Q117" s="844"/>
      <c r="R117" s="844"/>
      <c r="S117" s="844"/>
      <c r="T117" s="844"/>
      <c r="U117" s="844"/>
      <c r="V117" s="844"/>
      <c r="W117" s="844"/>
      <c r="X117" s="844"/>
      <c r="Y117" s="844"/>
    </row>
    <row r="118" spans="1:25" s="830" customFormat="1" ht="67.5" customHeight="1">
      <c r="A118" s="1325" t="s">
        <v>466</v>
      </c>
      <c r="B118" s="1305" t="s">
        <v>704</v>
      </c>
      <c r="C118" s="1306"/>
      <c r="D118" s="1306"/>
      <c r="E118" s="1306"/>
      <c r="F118" s="860"/>
      <c r="G118" s="859"/>
      <c r="H118" s="860"/>
      <c r="I118" s="858"/>
      <c r="J118" s="844"/>
      <c r="K118" s="844"/>
      <c r="L118" s="844"/>
      <c r="M118" s="844"/>
      <c r="N118" s="844"/>
      <c r="O118" s="844"/>
      <c r="P118" s="844"/>
      <c r="Q118" s="844"/>
      <c r="R118" s="844"/>
      <c r="S118" s="844"/>
      <c r="T118" s="844"/>
      <c r="U118" s="844"/>
      <c r="V118" s="844"/>
      <c r="W118" s="844"/>
      <c r="X118" s="844"/>
      <c r="Y118" s="844"/>
    </row>
    <row r="119" spans="1:25" s="830" customFormat="1" ht="4.5" customHeight="1">
      <c r="A119" s="1326"/>
      <c r="B119" s="1328" t="s">
        <v>705</v>
      </c>
      <c r="C119" s="1328"/>
      <c r="D119" s="1328"/>
      <c r="E119" s="1328"/>
      <c r="F119" s="875"/>
      <c r="G119" s="876"/>
      <c r="H119" s="875"/>
      <c r="I119" s="877"/>
      <c r="J119" s="844"/>
      <c r="K119" s="844"/>
      <c r="L119" s="844"/>
      <c r="M119" s="844"/>
      <c r="N119" s="844"/>
      <c r="O119" s="844"/>
      <c r="P119" s="844"/>
      <c r="Q119" s="844"/>
      <c r="R119" s="844"/>
      <c r="S119" s="844"/>
      <c r="T119" s="844"/>
      <c r="U119" s="844"/>
      <c r="V119" s="844"/>
      <c r="W119" s="844"/>
      <c r="X119" s="844"/>
      <c r="Y119" s="844"/>
    </row>
    <row r="120" spans="1:25" s="830" customFormat="1" ht="18.75" customHeight="1">
      <c r="A120" s="1327"/>
      <c r="B120" s="1303"/>
      <c r="C120" s="1303"/>
      <c r="D120" s="1303"/>
      <c r="E120" s="1303"/>
      <c r="F120" s="878" t="s">
        <v>769</v>
      </c>
      <c r="G120" s="879" t="s">
        <v>769</v>
      </c>
      <c r="H120" s="880"/>
      <c r="I120" s="881" t="s">
        <v>769</v>
      </c>
      <c r="J120" s="844"/>
      <c r="K120" s="844"/>
      <c r="L120" s="844"/>
      <c r="M120" s="844"/>
      <c r="N120" s="844"/>
      <c r="O120" s="844"/>
      <c r="P120" s="844"/>
      <c r="Q120" s="844"/>
      <c r="R120" s="844"/>
      <c r="S120" s="844"/>
      <c r="T120" s="844"/>
      <c r="U120" s="844"/>
      <c r="V120" s="844"/>
      <c r="W120" s="844"/>
      <c r="X120" s="844"/>
      <c r="Y120" s="844"/>
    </row>
    <row r="121" spans="1:25" s="885" customFormat="1" ht="21.75" customHeight="1">
      <c r="A121" s="882"/>
      <c r="B121" s="883" t="s">
        <v>809</v>
      </c>
      <c r="C121" s="884"/>
      <c r="D121" s="884"/>
      <c r="E121" s="884"/>
      <c r="F121" s="884"/>
      <c r="G121" s="884"/>
      <c r="H121" s="884"/>
      <c r="I121" s="884"/>
      <c r="J121" s="882"/>
    </row>
    <row r="122" spans="1:25" s="830" customFormat="1" ht="18.75" customHeight="1">
      <c r="A122" s="886" t="s">
        <v>891</v>
      </c>
      <c r="B122" s="1331" t="s">
        <v>823</v>
      </c>
      <c r="C122" s="1332"/>
      <c r="D122" s="1332"/>
      <c r="E122" s="1332"/>
      <c r="F122" s="887"/>
      <c r="G122" s="888"/>
      <c r="H122" s="888"/>
      <c r="I122" s="889"/>
      <c r="J122" s="844"/>
      <c r="K122" s="844"/>
      <c r="L122" s="844"/>
      <c r="M122" s="844"/>
      <c r="N122" s="844"/>
      <c r="O122" s="844"/>
      <c r="P122" s="844"/>
      <c r="Q122" s="844"/>
      <c r="R122" s="844"/>
      <c r="S122" s="844"/>
      <c r="T122" s="844"/>
      <c r="U122" s="844"/>
      <c r="V122" s="844"/>
      <c r="W122" s="844"/>
      <c r="X122" s="844"/>
      <c r="Y122" s="844"/>
    </row>
    <row r="123" spans="1:25" s="830" customFormat="1" ht="57.75" customHeight="1">
      <c r="A123" s="874" t="s">
        <v>824</v>
      </c>
      <c r="B123" s="1321" t="s">
        <v>892</v>
      </c>
      <c r="C123" s="1321"/>
      <c r="D123" s="1321"/>
      <c r="E123" s="1322"/>
      <c r="F123" s="857"/>
      <c r="G123" s="1311"/>
      <c r="H123" s="1312"/>
      <c r="I123" s="890"/>
      <c r="J123" s="844"/>
      <c r="K123" s="844"/>
      <c r="L123" s="844"/>
      <c r="M123" s="844"/>
      <c r="N123" s="844"/>
      <c r="O123" s="844"/>
      <c r="P123" s="844"/>
      <c r="Q123" s="844"/>
      <c r="R123" s="844"/>
      <c r="S123" s="844"/>
      <c r="T123" s="844"/>
      <c r="U123" s="844"/>
      <c r="V123" s="844"/>
      <c r="W123" s="844"/>
      <c r="X123" s="844"/>
      <c r="Y123" s="844"/>
    </row>
    <row r="124" spans="1:25" s="830" customFormat="1" ht="48" customHeight="1">
      <c r="A124" s="874" t="s">
        <v>825</v>
      </c>
      <c r="B124" s="1321" t="s">
        <v>953</v>
      </c>
      <c r="C124" s="1321"/>
      <c r="D124" s="1321"/>
      <c r="E124" s="1322"/>
      <c r="F124" s="860"/>
      <c r="G124" s="828"/>
      <c r="H124" s="891"/>
      <c r="I124" s="890"/>
      <c r="J124" s="844"/>
      <c r="K124" s="844"/>
      <c r="L124" s="844"/>
      <c r="M124" s="844"/>
      <c r="N124" s="844"/>
      <c r="O124" s="844"/>
      <c r="P124" s="844"/>
      <c r="Q124" s="844"/>
      <c r="R124" s="844"/>
      <c r="S124" s="844"/>
      <c r="T124" s="844"/>
      <c r="U124" s="844"/>
      <c r="V124" s="844"/>
      <c r="W124" s="844"/>
      <c r="X124" s="844"/>
      <c r="Y124" s="844"/>
    </row>
    <row r="125" spans="1:25" s="830" customFormat="1" ht="40.5" customHeight="1">
      <c r="A125" s="874" t="s">
        <v>827</v>
      </c>
      <c r="B125" s="1333" t="s">
        <v>828</v>
      </c>
      <c r="C125" s="1333"/>
      <c r="D125" s="1333"/>
      <c r="E125" s="1334"/>
      <c r="F125" s="856"/>
      <c r="G125" s="1311"/>
      <c r="H125" s="1312"/>
      <c r="I125" s="856"/>
      <c r="J125" s="844"/>
      <c r="K125" s="844"/>
      <c r="L125" s="844"/>
      <c r="M125" s="844"/>
      <c r="N125" s="844"/>
      <c r="O125" s="844"/>
      <c r="P125" s="844"/>
      <c r="Q125" s="844"/>
      <c r="R125" s="844"/>
      <c r="S125" s="844"/>
      <c r="T125" s="844"/>
      <c r="U125" s="844"/>
      <c r="V125" s="844"/>
      <c r="W125" s="844"/>
      <c r="X125" s="844"/>
      <c r="Y125" s="844"/>
    </row>
    <row r="126" spans="1:25" s="830" customFormat="1" ht="24" customHeight="1">
      <c r="A126" s="874" t="s">
        <v>829</v>
      </c>
      <c r="B126" s="1321" t="s">
        <v>703</v>
      </c>
      <c r="C126" s="1321"/>
      <c r="D126" s="1321"/>
      <c r="E126" s="1322"/>
      <c r="F126" s="856"/>
      <c r="G126" s="1311"/>
      <c r="H126" s="1312"/>
      <c r="I126" s="856"/>
      <c r="J126" s="844"/>
      <c r="K126" s="844"/>
      <c r="L126" s="844"/>
      <c r="M126" s="844"/>
      <c r="N126" s="844"/>
      <c r="O126" s="844"/>
      <c r="P126" s="844"/>
      <c r="Q126" s="844"/>
      <c r="R126" s="844"/>
      <c r="S126" s="844"/>
      <c r="T126" s="844"/>
      <c r="U126" s="844"/>
      <c r="V126" s="844"/>
      <c r="W126" s="844"/>
      <c r="X126" s="844"/>
      <c r="Y126" s="844"/>
    </row>
    <row r="127" spans="1:25" s="830" customFormat="1" ht="27" customHeight="1">
      <c r="A127" s="874" t="s">
        <v>830</v>
      </c>
      <c r="B127" s="1321" t="s">
        <v>893</v>
      </c>
      <c r="C127" s="1321"/>
      <c r="D127" s="1321"/>
      <c r="E127" s="1322"/>
      <c r="F127" s="856"/>
      <c r="G127" s="1311"/>
      <c r="H127" s="1312"/>
      <c r="I127" s="856"/>
      <c r="J127" s="844"/>
      <c r="K127" s="844"/>
      <c r="L127" s="844"/>
      <c r="M127" s="844"/>
      <c r="N127" s="844"/>
      <c r="O127" s="844"/>
      <c r="P127" s="844"/>
      <c r="Q127" s="844"/>
      <c r="R127" s="844"/>
      <c r="S127" s="844"/>
      <c r="T127" s="844"/>
      <c r="U127" s="844"/>
      <c r="V127" s="844"/>
      <c r="W127" s="844"/>
      <c r="X127" s="844"/>
      <c r="Y127" s="844"/>
    </row>
    <row r="128" spans="1:25" s="830" customFormat="1" ht="53.25" customHeight="1">
      <c r="A128" s="1294" t="s">
        <v>821</v>
      </c>
      <c r="B128" s="1305" t="s">
        <v>704</v>
      </c>
      <c r="C128" s="1306"/>
      <c r="D128" s="1306"/>
      <c r="E128" s="1306"/>
      <c r="F128" s="858"/>
      <c r="G128" s="859"/>
      <c r="H128" s="860"/>
      <c r="I128" s="858"/>
      <c r="J128" s="844"/>
      <c r="K128" s="844"/>
      <c r="L128" s="844"/>
      <c r="M128" s="844"/>
      <c r="N128" s="844"/>
      <c r="O128" s="844"/>
      <c r="P128" s="844"/>
      <c r="Q128" s="844"/>
      <c r="R128" s="844"/>
      <c r="S128" s="844"/>
      <c r="T128" s="844"/>
      <c r="U128" s="844"/>
      <c r="V128" s="844"/>
      <c r="W128" s="844"/>
      <c r="X128" s="844"/>
      <c r="Y128" s="844"/>
    </row>
    <row r="129" spans="1:25" s="830" customFormat="1" ht="27" customHeight="1">
      <c r="A129" s="1296"/>
      <c r="B129" s="1307" t="s">
        <v>705</v>
      </c>
      <c r="C129" s="1308"/>
      <c r="D129" s="1308"/>
      <c r="E129" s="1309"/>
      <c r="F129" s="892" t="s">
        <v>835</v>
      </c>
      <c r="G129" s="892" t="s">
        <v>835</v>
      </c>
      <c r="H129" s="893"/>
      <c r="I129" s="894" t="s">
        <v>835</v>
      </c>
      <c r="J129" s="844"/>
      <c r="K129" s="844"/>
      <c r="L129" s="844"/>
      <c r="M129" s="844"/>
      <c r="N129" s="844"/>
      <c r="O129" s="844"/>
      <c r="P129" s="844"/>
      <c r="Q129" s="844"/>
      <c r="R129" s="844"/>
      <c r="S129" s="844"/>
      <c r="T129" s="844"/>
      <c r="U129" s="844"/>
      <c r="V129" s="844"/>
      <c r="W129" s="844"/>
      <c r="X129" s="844"/>
      <c r="Y129" s="844"/>
    </row>
    <row r="130" spans="1:25" s="830" customFormat="1" ht="14.25" customHeight="1">
      <c r="A130" s="865"/>
      <c r="B130" s="895"/>
      <c r="C130" s="896"/>
      <c r="D130" s="896"/>
      <c r="E130" s="897"/>
      <c r="F130" s="898"/>
      <c r="G130" s="898"/>
      <c r="H130" s="898"/>
      <c r="I130" s="898"/>
      <c r="J130" s="844"/>
      <c r="K130" s="844"/>
      <c r="L130" s="844"/>
      <c r="M130" s="844"/>
      <c r="N130" s="844"/>
      <c r="O130" s="844"/>
      <c r="P130" s="844"/>
      <c r="Q130" s="844"/>
      <c r="R130" s="844"/>
      <c r="S130" s="844"/>
      <c r="T130" s="844"/>
      <c r="U130" s="844"/>
      <c r="V130" s="844"/>
      <c r="W130" s="844"/>
      <c r="X130" s="844"/>
      <c r="Y130" s="844"/>
    </row>
    <row r="131" spans="1:25" s="830" customFormat="1" ht="45" customHeight="1">
      <c r="A131" s="841">
        <v>4</v>
      </c>
      <c r="B131" s="1303" t="s">
        <v>954</v>
      </c>
      <c r="C131" s="1303"/>
      <c r="D131" s="1303"/>
      <c r="E131" s="1303"/>
      <c r="F131" s="1303"/>
      <c r="G131" s="1303"/>
      <c r="H131" s="1303"/>
      <c r="I131" s="899"/>
      <c r="J131" s="844"/>
      <c r="K131" s="844"/>
      <c r="L131" s="844"/>
      <c r="M131" s="844"/>
      <c r="N131" s="844"/>
      <c r="O131" s="844"/>
      <c r="P131" s="844"/>
      <c r="Q131" s="844"/>
      <c r="R131" s="844"/>
      <c r="S131" s="844" t="s">
        <v>616</v>
      </c>
      <c r="T131" s="844"/>
      <c r="U131" s="844"/>
      <c r="V131" s="844"/>
      <c r="W131" s="844"/>
      <c r="X131" s="844"/>
      <c r="Y131" s="844"/>
    </row>
    <row r="132" spans="1:25" s="830" customFormat="1" ht="12.75" customHeight="1">
      <c r="A132" s="886"/>
      <c r="B132" s="1331"/>
      <c r="C132" s="1332"/>
      <c r="D132" s="1332"/>
      <c r="E132" s="1332"/>
      <c r="F132" s="887"/>
      <c r="G132" s="888"/>
      <c r="H132" s="888"/>
      <c r="I132" s="889"/>
      <c r="J132" s="844"/>
      <c r="K132" s="844"/>
      <c r="L132" s="844"/>
      <c r="M132" s="844"/>
      <c r="N132" s="844"/>
      <c r="O132" s="844"/>
      <c r="P132" s="844"/>
      <c r="Q132" s="844"/>
      <c r="R132" s="844"/>
      <c r="S132" s="844" t="s">
        <v>465</v>
      </c>
      <c r="T132" s="844"/>
      <c r="U132" s="844"/>
      <c r="V132" s="844"/>
      <c r="W132" s="844"/>
      <c r="X132" s="844"/>
      <c r="Y132" s="844"/>
    </row>
    <row r="133" spans="1:25" s="830" customFormat="1" ht="52.5" customHeight="1">
      <c r="A133" s="841">
        <v>5</v>
      </c>
      <c r="B133" s="1303" t="s">
        <v>955</v>
      </c>
      <c r="C133" s="1303"/>
      <c r="D133" s="1303"/>
      <c r="E133" s="1303"/>
      <c r="F133" s="1303"/>
      <c r="G133" s="1303"/>
      <c r="H133" s="1303"/>
      <c r="I133" s="899" t="s">
        <v>894</v>
      </c>
      <c r="J133" s="844"/>
      <c r="K133" s="844"/>
      <c r="L133" s="844"/>
      <c r="M133" s="844"/>
      <c r="N133" s="844"/>
      <c r="O133" s="844"/>
      <c r="P133" s="844"/>
      <c r="Q133" s="844"/>
      <c r="R133" s="844"/>
      <c r="S133" s="844"/>
      <c r="T133" s="844"/>
      <c r="U133" s="844"/>
      <c r="V133" s="844"/>
      <c r="W133" s="844"/>
      <c r="X133" s="844"/>
      <c r="Y133" s="844"/>
    </row>
    <row r="134" spans="1:25" s="830" customFormat="1" ht="12" customHeight="1">
      <c r="A134" s="886"/>
      <c r="B134" s="1331"/>
      <c r="C134" s="1332"/>
      <c r="D134" s="1332"/>
      <c r="E134" s="1332"/>
      <c r="F134" s="887"/>
      <c r="G134" s="888"/>
      <c r="H134" s="888"/>
      <c r="I134" s="889"/>
      <c r="J134" s="844"/>
      <c r="K134" s="844"/>
      <c r="L134" s="844"/>
      <c r="M134" s="844"/>
      <c r="N134" s="844"/>
      <c r="O134" s="844"/>
      <c r="P134" s="844"/>
      <c r="Q134" s="844"/>
      <c r="R134" s="844"/>
      <c r="S134" s="844"/>
      <c r="T134" s="844"/>
      <c r="U134" s="844"/>
      <c r="V134" s="844"/>
      <c r="W134" s="844"/>
      <c r="X134" s="844"/>
      <c r="Y134" s="844"/>
    </row>
    <row r="135" spans="1:25" s="830" customFormat="1" ht="72" customHeight="1">
      <c r="A135" s="841">
        <v>6</v>
      </c>
      <c r="B135" s="1303" t="s">
        <v>839</v>
      </c>
      <c r="C135" s="1303"/>
      <c r="D135" s="1303"/>
      <c r="E135" s="1303"/>
      <c r="F135" s="1303"/>
      <c r="G135" s="1303"/>
      <c r="H135" s="1303"/>
      <c r="I135" s="899"/>
      <c r="J135" s="844"/>
      <c r="K135" s="844"/>
      <c r="L135" s="844"/>
      <c r="M135" s="844"/>
      <c r="N135" s="844"/>
      <c r="O135" s="844"/>
      <c r="P135" s="844"/>
      <c r="Q135" s="844"/>
      <c r="R135" s="844"/>
      <c r="S135" s="844"/>
      <c r="T135" s="844"/>
      <c r="U135" s="844"/>
      <c r="V135" s="844"/>
      <c r="W135" s="844"/>
      <c r="X135" s="844"/>
      <c r="Y135" s="844"/>
    </row>
    <row r="136" spans="1:25" s="830" customFormat="1" ht="10.5" customHeight="1">
      <c r="A136" s="886"/>
      <c r="B136" s="1331"/>
      <c r="C136" s="1332"/>
      <c r="D136" s="1332"/>
      <c r="E136" s="1332"/>
      <c r="F136" s="887"/>
      <c r="G136" s="888"/>
      <c r="H136" s="888"/>
      <c r="I136" s="889"/>
      <c r="J136" s="844"/>
      <c r="K136" s="844"/>
      <c r="L136" s="844"/>
      <c r="M136" s="844"/>
      <c r="N136" s="844"/>
      <c r="O136" s="844"/>
      <c r="P136" s="844"/>
      <c r="Q136" s="844"/>
      <c r="R136" s="844"/>
      <c r="S136" s="844"/>
      <c r="T136" s="844"/>
      <c r="U136" s="844"/>
      <c r="V136" s="844"/>
      <c r="W136" s="844"/>
      <c r="X136" s="844"/>
      <c r="Y136" s="844"/>
    </row>
    <row r="137" spans="1:25" s="830" customFormat="1" ht="42" customHeight="1">
      <c r="A137" s="841">
        <v>7</v>
      </c>
      <c r="B137" s="1308" t="s">
        <v>706</v>
      </c>
      <c r="C137" s="1308"/>
      <c r="D137" s="1308"/>
      <c r="E137" s="1308"/>
      <c r="F137" s="864" t="s">
        <v>879</v>
      </c>
      <c r="G137" s="1344" t="s">
        <v>880</v>
      </c>
      <c r="H137" s="1345"/>
      <c r="I137" s="864" t="s">
        <v>881</v>
      </c>
      <c r="J137" s="844"/>
      <c r="K137" s="844"/>
      <c r="L137" s="844"/>
      <c r="M137" s="844"/>
      <c r="N137" s="844"/>
      <c r="O137" s="844"/>
      <c r="P137" s="844"/>
      <c r="Q137" s="844"/>
      <c r="R137" s="844"/>
      <c r="S137" s="844"/>
      <c r="T137" s="844"/>
      <c r="U137" s="844"/>
      <c r="V137" s="844"/>
      <c r="W137" s="844"/>
      <c r="X137" s="844"/>
      <c r="Y137" s="844"/>
    </row>
    <row r="138" spans="1:25" s="830" customFormat="1" ht="21.75" customHeight="1">
      <c r="A138" s="829"/>
      <c r="B138" s="829"/>
      <c r="C138" s="829"/>
      <c r="D138" s="829"/>
      <c r="E138" s="829"/>
      <c r="F138" s="829"/>
      <c r="G138" s="829"/>
      <c r="H138" s="829"/>
      <c r="I138" s="829"/>
      <c r="J138" s="829"/>
    </row>
    <row r="139" spans="1:25" ht="27" customHeight="1">
      <c r="A139" s="1346" t="s">
        <v>895</v>
      </c>
      <c r="B139" s="1347"/>
      <c r="C139" s="1347"/>
      <c r="D139" s="1347"/>
      <c r="E139" s="1347"/>
      <c r="F139" s="1347"/>
      <c r="G139" s="1347"/>
      <c r="H139" s="1347"/>
      <c r="I139" s="1348"/>
      <c r="J139" s="611"/>
      <c r="K139" s="611"/>
      <c r="L139" s="611"/>
      <c r="M139" s="612"/>
      <c r="N139" s="611"/>
      <c r="O139" s="611"/>
      <c r="P139" s="611"/>
      <c r="Q139" s="611"/>
      <c r="R139" s="611"/>
      <c r="S139" s="611"/>
      <c r="T139" s="611"/>
      <c r="U139" s="611"/>
      <c r="V139" s="611"/>
      <c r="W139" s="611"/>
      <c r="X139" s="611"/>
    </row>
    <row r="140" spans="1:25" ht="52.5" customHeight="1">
      <c r="A140" s="1349" t="s">
        <v>896</v>
      </c>
      <c r="B140" s="1350"/>
      <c r="C140" s="1350"/>
      <c r="D140" s="1350"/>
      <c r="E140" s="1350"/>
      <c r="F140" s="1350"/>
      <c r="G140" s="1350"/>
      <c r="H140" s="1350"/>
      <c r="I140" s="1350"/>
      <c r="J140" s="611"/>
      <c r="K140" s="611"/>
      <c r="L140" s="611"/>
      <c r="M140" s="612"/>
      <c r="N140" s="611"/>
      <c r="O140" s="611"/>
      <c r="P140" s="611"/>
      <c r="Q140" s="611"/>
      <c r="R140" s="611"/>
      <c r="S140" s="611"/>
      <c r="T140" s="611"/>
      <c r="U140" s="611"/>
      <c r="V140" s="611"/>
      <c r="W140" s="611"/>
      <c r="X140" s="611"/>
    </row>
    <row r="141" spans="1:25" ht="34.5" customHeight="1">
      <c r="A141" s="874" t="s">
        <v>770</v>
      </c>
      <c r="B141" s="1351" t="s">
        <v>884</v>
      </c>
      <c r="C141" s="1351"/>
      <c r="D141" s="1351"/>
      <c r="E141" s="1351"/>
      <c r="F141" s="1338"/>
      <c r="G141" s="1338"/>
      <c r="H141" s="1338"/>
      <c r="I141" s="1312"/>
      <c r="J141" s="611"/>
      <c r="K141" s="611"/>
      <c r="L141" s="611"/>
      <c r="M141" s="612"/>
      <c r="N141" s="611"/>
      <c r="O141" s="611"/>
      <c r="P141" s="611"/>
      <c r="Q141" s="611"/>
      <c r="R141" s="611"/>
      <c r="S141" s="611"/>
      <c r="T141" s="611"/>
      <c r="U141" s="611"/>
      <c r="V141" s="611"/>
      <c r="W141" s="611"/>
      <c r="X141" s="611"/>
    </row>
    <row r="142" spans="1:25" ht="87.75" customHeight="1">
      <c r="A142" s="874" t="s">
        <v>771</v>
      </c>
      <c r="B142" s="1335" t="s">
        <v>845</v>
      </c>
      <c r="C142" s="1336"/>
      <c r="D142" s="1336"/>
      <c r="E142" s="1337"/>
      <c r="F142" s="1311"/>
      <c r="G142" s="1338"/>
      <c r="H142" s="1338"/>
      <c r="I142" s="1312"/>
      <c r="J142" s="611"/>
      <c r="K142" s="611"/>
      <c r="L142" s="611"/>
      <c r="M142" s="612"/>
      <c r="N142" s="611"/>
      <c r="O142" s="611"/>
      <c r="P142" s="611"/>
      <c r="Q142" s="611"/>
      <c r="R142" s="611"/>
      <c r="S142" s="611"/>
      <c r="T142" s="611"/>
      <c r="U142" s="611"/>
      <c r="V142" s="611"/>
      <c r="W142" s="611"/>
      <c r="X142" s="611"/>
    </row>
    <row r="143" spans="1:25" ht="51.75" customHeight="1">
      <c r="A143" s="874" t="s">
        <v>772</v>
      </c>
      <c r="B143" s="1339" t="s">
        <v>846</v>
      </c>
      <c r="C143" s="1339"/>
      <c r="D143" s="1339"/>
      <c r="E143" s="1340"/>
      <c r="F143" s="1338"/>
      <c r="G143" s="1338"/>
      <c r="H143" s="1338"/>
      <c r="I143" s="1312"/>
      <c r="J143" s="611"/>
      <c r="K143" s="611"/>
      <c r="L143" s="611"/>
      <c r="M143" s="612"/>
      <c r="N143" s="611"/>
      <c r="O143" s="611"/>
      <c r="P143" s="611"/>
      <c r="Q143" s="611"/>
      <c r="R143" s="611"/>
      <c r="S143" s="611"/>
      <c r="T143" s="611"/>
      <c r="U143" s="611"/>
      <c r="V143" s="611"/>
      <c r="W143" s="611"/>
      <c r="X143" s="611"/>
    </row>
    <row r="144" spans="1:25" ht="24.75" customHeight="1">
      <c r="A144" s="874" t="s">
        <v>897</v>
      </c>
      <c r="B144" s="1341" t="s">
        <v>898</v>
      </c>
      <c r="C144" s="1342"/>
      <c r="D144" s="1342"/>
      <c r="E144" s="1342"/>
      <c r="F144" s="1342"/>
      <c r="G144" s="1342"/>
      <c r="H144" s="1342"/>
      <c r="I144" s="1343"/>
      <c r="J144" s="613"/>
      <c r="K144" s="613"/>
      <c r="L144" s="613"/>
      <c r="M144" s="613"/>
      <c r="N144" s="613"/>
      <c r="O144" s="613"/>
      <c r="P144" s="613"/>
      <c r="Q144" s="613"/>
      <c r="R144" s="613"/>
      <c r="S144" s="613"/>
      <c r="T144" s="613"/>
      <c r="U144" s="613"/>
      <c r="V144" s="613"/>
      <c r="W144" s="613"/>
      <c r="X144" s="613"/>
    </row>
    <row r="145" spans="1:24" ht="36" customHeight="1">
      <c r="A145" s="874">
        <v>1</v>
      </c>
      <c r="B145" s="1285" t="s">
        <v>698</v>
      </c>
      <c r="C145" s="1285"/>
      <c r="D145" s="1285"/>
      <c r="E145" s="1286"/>
      <c r="F145" s="864"/>
      <c r="G145" s="1311"/>
      <c r="H145" s="1312"/>
      <c r="I145" s="856"/>
      <c r="J145" s="613"/>
      <c r="K145" s="613"/>
      <c r="L145" s="613"/>
      <c r="M145" s="613"/>
      <c r="N145" s="613"/>
      <c r="O145" s="613"/>
      <c r="P145" s="613"/>
      <c r="Q145" s="613"/>
      <c r="R145" s="613"/>
      <c r="S145" s="613"/>
      <c r="T145" s="613"/>
      <c r="U145" s="613"/>
      <c r="V145" s="613"/>
      <c r="W145" s="613"/>
      <c r="X145" s="613"/>
    </row>
    <row r="146" spans="1:24" ht="42" customHeight="1">
      <c r="A146" s="874">
        <v>2</v>
      </c>
      <c r="B146" s="1285" t="s">
        <v>699</v>
      </c>
      <c r="C146" s="1285"/>
      <c r="D146" s="1285"/>
      <c r="E146" s="1286"/>
      <c r="F146" s="864"/>
      <c r="G146" s="1311"/>
      <c r="H146" s="1312"/>
      <c r="I146" s="856"/>
      <c r="J146" s="613"/>
      <c r="K146" s="613"/>
      <c r="L146" s="613"/>
      <c r="M146" s="613"/>
      <c r="N146" s="613"/>
      <c r="O146" s="613"/>
      <c r="P146" s="613"/>
      <c r="Q146" s="613"/>
      <c r="R146" s="613"/>
      <c r="S146" s="613"/>
      <c r="T146" s="613"/>
      <c r="U146" s="613"/>
      <c r="V146" s="613"/>
      <c r="W146" s="613"/>
      <c r="X146" s="613"/>
    </row>
    <row r="147" spans="1:24" ht="33" customHeight="1">
      <c r="A147" s="900">
        <v>3</v>
      </c>
      <c r="B147" s="1298" t="s">
        <v>899</v>
      </c>
      <c r="C147" s="1298"/>
      <c r="D147" s="1298"/>
      <c r="E147" s="1299"/>
      <c r="F147" s="864"/>
      <c r="G147" s="1311"/>
      <c r="H147" s="1312"/>
      <c r="I147" s="856"/>
      <c r="J147" s="613"/>
      <c r="K147" s="613"/>
      <c r="L147" s="613"/>
      <c r="M147" s="613"/>
      <c r="N147" s="613"/>
      <c r="O147" s="613"/>
      <c r="P147" s="613"/>
      <c r="Q147" s="613"/>
      <c r="R147" s="613"/>
      <c r="S147" s="613"/>
      <c r="T147" s="613"/>
      <c r="U147" s="613"/>
      <c r="V147" s="613"/>
      <c r="W147" s="613"/>
      <c r="X147" s="613"/>
    </row>
    <row r="148" spans="1:24" ht="31.5" customHeight="1">
      <c r="A148" s="901"/>
      <c r="B148" s="1301"/>
      <c r="C148" s="1301"/>
      <c r="D148" s="1301"/>
      <c r="E148" s="1302"/>
      <c r="F148" s="864"/>
      <c r="G148" s="1311"/>
      <c r="H148" s="1312"/>
      <c r="I148" s="856"/>
      <c r="J148" s="613"/>
      <c r="K148" s="613"/>
      <c r="L148" s="613"/>
      <c r="M148" s="613"/>
      <c r="N148" s="613"/>
      <c r="O148" s="613"/>
      <c r="P148" s="613"/>
      <c r="Q148" s="613"/>
      <c r="R148" s="613"/>
      <c r="S148" s="613"/>
      <c r="T148" s="613"/>
      <c r="U148" s="613"/>
      <c r="V148" s="613"/>
      <c r="W148" s="613"/>
      <c r="X148" s="613"/>
    </row>
    <row r="149" spans="1:24" ht="28.5" customHeight="1">
      <c r="A149" s="901"/>
      <c r="B149" s="1301"/>
      <c r="C149" s="1301"/>
      <c r="D149" s="1301"/>
      <c r="E149" s="1302"/>
      <c r="F149" s="864"/>
      <c r="G149" s="1311"/>
      <c r="H149" s="1312"/>
      <c r="I149" s="856"/>
      <c r="J149" s="613"/>
      <c r="K149" s="613"/>
      <c r="L149" s="613"/>
      <c r="M149" s="613"/>
      <c r="N149" s="613"/>
      <c r="O149" s="613"/>
      <c r="P149" s="613"/>
      <c r="Q149" s="613"/>
      <c r="R149" s="613"/>
      <c r="S149" s="613"/>
      <c r="T149" s="613"/>
      <c r="U149" s="613"/>
      <c r="V149" s="613"/>
      <c r="W149" s="613"/>
      <c r="X149" s="613"/>
    </row>
    <row r="150" spans="1:24" ht="32.25" customHeight="1">
      <c r="A150" s="901"/>
      <c r="B150" s="1301"/>
      <c r="C150" s="1301"/>
      <c r="D150" s="1301"/>
      <c r="E150" s="1302"/>
      <c r="F150" s="864"/>
      <c r="G150" s="1311"/>
      <c r="H150" s="1312"/>
      <c r="I150" s="856"/>
      <c r="J150" s="613"/>
      <c r="K150" s="613"/>
      <c r="L150" s="613"/>
      <c r="M150" s="613"/>
      <c r="N150" s="613"/>
      <c r="O150" s="613"/>
      <c r="P150" s="613"/>
      <c r="Q150" s="613"/>
      <c r="R150" s="613"/>
      <c r="S150" s="613"/>
      <c r="T150" s="613"/>
      <c r="U150" s="613"/>
      <c r="V150" s="613"/>
      <c r="W150" s="613"/>
      <c r="X150" s="613"/>
    </row>
    <row r="151" spans="1:24" ht="35.25" customHeight="1">
      <c r="A151" s="901"/>
      <c r="B151" s="1352" t="s">
        <v>701</v>
      </c>
      <c r="C151" s="1352"/>
      <c r="D151" s="1352"/>
      <c r="E151" s="1353"/>
      <c r="F151" s="864"/>
      <c r="G151" s="1311"/>
      <c r="H151" s="1312"/>
      <c r="I151" s="856"/>
      <c r="J151" s="613"/>
      <c r="K151" s="613"/>
      <c r="L151" s="613"/>
      <c r="M151" s="613"/>
      <c r="N151" s="613"/>
      <c r="O151" s="613"/>
      <c r="P151" s="613"/>
      <c r="Q151" s="613"/>
      <c r="R151" s="613"/>
      <c r="S151" s="613"/>
      <c r="T151" s="613"/>
      <c r="U151" s="613"/>
      <c r="V151" s="613"/>
      <c r="W151" s="613"/>
      <c r="X151" s="613"/>
    </row>
    <row r="152" spans="1:24" ht="35.25" customHeight="1">
      <c r="A152" s="901"/>
      <c r="B152" s="1352" t="s">
        <v>22</v>
      </c>
      <c r="C152" s="1352"/>
      <c r="D152" s="1352"/>
      <c r="E152" s="1353"/>
      <c r="F152" s="864"/>
      <c r="G152" s="1311"/>
      <c r="H152" s="1312"/>
      <c r="I152" s="856"/>
      <c r="J152" s="613"/>
      <c r="K152" s="613"/>
      <c r="L152" s="613"/>
      <c r="M152" s="613"/>
      <c r="N152" s="613"/>
      <c r="O152" s="613"/>
      <c r="P152" s="613"/>
      <c r="Q152" s="613"/>
      <c r="R152" s="613"/>
      <c r="S152" s="613"/>
      <c r="T152" s="613"/>
      <c r="U152" s="613"/>
      <c r="V152" s="613"/>
      <c r="W152" s="613"/>
      <c r="X152" s="613"/>
    </row>
    <row r="153" spans="1:24" ht="41.25" customHeight="1">
      <c r="A153" s="902"/>
      <c r="B153" s="1354" t="s">
        <v>702</v>
      </c>
      <c r="C153" s="1354"/>
      <c r="D153" s="1354"/>
      <c r="E153" s="1355"/>
      <c r="F153" s="864"/>
      <c r="G153" s="1311"/>
      <c r="H153" s="1312"/>
      <c r="I153" s="856"/>
      <c r="J153" s="613"/>
      <c r="K153" s="613"/>
      <c r="L153" s="613"/>
      <c r="M153" s="613"/>
      <c r="N153" s="613"/>
      <c r="O153" s="613"/>
      <c r="P153" s="613"/>
      <c r="Q153" s="613"/>
      <c r="R153" s="613"/>
      <c r="S153" s="613"/>
      <c r="T153" s="613"/>
      <c r="U153" s="613"/>
      <c r="V153" s="613"/>
      <c r="W153" s="613"/>
      <c r="X153" s="613"/>
    </row>
    <row r="154" spans="1:24" ht="21.75" customHeight="1">
      <c r="A154" s="886" t="s">
        <v>900</v>
      </c>
      <c r="B154" s="1341" t="s">
        <v>848</v>
      </c>
      <c r="C154" s="1342"/>
      <c r="D154" s="1342"/>
      <c r="E154" s="1342"/>
      <c r="F154" s="887"/>
      <c r="G154" s="887"/>
      <c r="H154" s="887"/>
      <c r="I154" s="887"/>
      <c r="J154" s="613"/>
      <c r="K154" s="613"/>
      <c r="L154" s="613"/>
      <c r="M154" s="613"/>
      <c r="N154" s="613"/>
      <c r="O154" s="613"/>
      <c r="P154" s="613"/>
      <c r="Q154" s="613"/>
      <c r="R154" s="613"/>
      <c r="S154" s="613"/>
      <c r="T154" s="613"/>
      <c r="U154" s="613"/>
      <c r="V154" s="613"/>
      <c r="W154" s="613"/>
      <c r="X154" s="613"/>
    </row>
    <row r="155" spans="1:24" ht="44.25" customHeight="1">
      <c r="A155" s="874" t="s">
        <v>824</v>
      </c>
      <c r="B155" s="1321" t="s">
        <v>956</v>
      </c>
      <c r="C155" s="1321"/>
      <c r="D155" s="1321"/>
      <c r="E155" s="1322"/>
      <c r="F155" s="856"/>
      <c r="G155" s="1311"/>
      <c r="H155" s="1312"/>
      <c r="I155" s="856"/>
      <c r="J155" s="613"/>
      <c r="K155" s="613"/>
      <c r="L155" s="613"/>
      <c r="M155" s="613"/>
      <c r="N155" s="613"/>
      <c r="O155" s="613"/>
      <c r="P155" s="613"/>
      <c r="Q155" s="613"/>
      <c r="R155" s="613"/>
      <c r="S155" s="613"/>
      <c r="T155" s="613"/>
      <c r="U155" s="613"/>
      <c r="V155" s="613"/>
      <c r="W155" s="613"/>
      <c r="X155" s="613"/>
    </row>
    <row r="156" spans="1:24" ht="41.25" customHeight="1">
      <c r="A156" s="874" t="s">
        <v>825</v>
      </c>
      <c r="B156" s="1333" t="s">
        <v>849</v>
      </c>
      <c r="C156" s="1333"/>
      <c r="D156" s="1333"/>
      <c r="E156" s="1334"/>
      <c r="F156" s="856"/>
      <c r="G156" s="1311"/>
      <c r="H156" s="1312"/>
      <c r="I156" s="856"/>
      <c r="J156" s="613"/>
      <c r="K156" s="613"/>
      <c r="L156" s="613"/>
      <c r="M156" s="613"/>
      <c r="N156" s="613"/>
      <c r="O156" s="613"/>
      <c r="P156" s="613"/>
      <c r="Q156" s="613"/>
      <c r="R156" s="613"/>
      <c r="S156" s="613"/>
      <c r="T156" s="613"/>
      <c r="U156" s="613"/>
      <c r="V156" s="613"/>
      <c r="W156" s="613"/>
      <c r="X156" s="613"/>
    </row>
    <row r="157" spans="1:24" ht="37.5" customHeight="1">
      <c r="A157" s="874" t="s">
        <v>827</v>
      </c>
      <c r="B157" s="1321" t="s">
        <v>816</v>
      </c>
      <c r="C157" s="1321"/>
      <c r="D157" s="1321"/>
      <c r="E157" s="1322"/>
      <c r="F157" s="856"/>
      <c r="G157" s="1311"/>
      <c r="H157" s="1312"/>
      <c r="I157" s="856"/>
      <c r="J157" s="613"/>
      <c r="K157" s="613"/>
      <c r="L157" s="613"/>
      <c r="M157" s="613"/>
      <c r="N157" s="613"/>
      <c r="O157" s="613"/>
      <c r="P157" s="613"/>
      <c r="Q157" s="613"/>
      <c r="R157" s="613"/>
      <c r="S157" s="613"/>
      <c r="T157" s="613"/>
      <c r="U157" s="613"/>
      <c r="V157" s="613"/>
      <c r="W157" s="613"/>
      <c r="X157" s="613"/>
    </row>
    <row r="158" spans="1:24" ht="32.25" customHeight="1">
      <c r="A158" s="874" t="s">
        <v>829</v>
      </c>
      <c r="B158" s="1321" t="s">
        <v>703</v>
      </c>
      <c r="C158" s="1321"/>
      <c r="D158" s="1321"/>
      <c r="E158" s="1322"/>
      <c r="F158" s="856"/>
      <c r="G158" s="1311"/>
      <c r="H158" s="1312"/>
      <c r="I158" s="856"/>
      <c r="J158" s="613"/>
      <c r="K158" s="613"/>
      <c r="L158" s="613"/>
      <c r="M158" s="613"/>
      <c r="N158" s="613"/>
      <c r="O158" s="613"/>
      <c r="P158" s="613"/>
      <c r="Q158" s="613"/>
      <c r="R158" s="613"/>
      <c r="S158" s="613"/>
      <c r="T158" s="613"/>
      <c r="U158" s="613"/>
      <c r="V158" s="613"/>
      <c r="W158" s="613"/>
      <c r="X158" s="613"/>
    </row>
    <row r="159" spans="1:24" ht="37.5" customHeight="1">
      <c r="A159" s="874" t="s">
        <v>830</v>
      </c>
      <c r="B159" s="1321" t="s">
        <v>818</v>
      </c>
      <c r="C159" s="1321"/>
      <c r="D159" s="1321"/>
      <c r="E159" s="1322"/>
      <c r="F159" s="856"/>
      <c r="G159" s="1311"/>
      <c r="H159" s="1312"/>
      <c r="I159" s="856"/>
      <c r="J159" s="613"/>
      <c r="K159" s="613"/>
      <c r="L159" s="613"/>
      <c r="M159" s="613"/>
      <c r="N159" s="613"/>
      <c r="O159" s="613"/>
      <c r="P159" s="613"/>
      <c r="Q159" s="613"/>
      <c r="R159" s="613"/>
      <c r="S159" s="613"/>
      <c r="T159" s="613"/>
      <c r="U159" s="613"/>
      <c r="V159" s="613"/>
      <c r="W159" s="613"/>
      <c r="X159" s="613"/>
    </row>
    <row r="160" spans="1:24" ht="49.5" customHeight="1">
      <c r="A160" s="1294" t="s">
        <v>820</v>
      </c>
      <c r="B160" s="1305" t="s">
        <v>878</v>
      </c>
      <c r="C160" s="1306"/>
      <c r="D160" s="1306"/>
      <c r="E160" s="1356"/>
      <c r="F160" s="903"/>
      <c r="G160" s="859"/>
      <c r="H160" s="860"/>
      <c r="I160" s="858"/>
      <c r="J160" s="613"/>
      <c r="K160" s="613"/>
      <c r="L160" s="613"/>
      <c r="M160" s="613"/>
      <c r="N160" s="613"/>
      <c r="O160" s="613"/>
      <c r="P160" s="613"/>
      <c r="Q160" s="613"/>
      <c r="R160" s="613"/>
      <c r="S160" s="613"/>
      <c r="T160" s="613"/>
      <c r="U160" s="613"/>
      <c r="V160" s="613"/>
      <c r="W160" s="613"/>
      <c r="X160" s="613"/>
    </row>
    <row r="161" spans="1:24" ht="36" customHeight="1">
      <c r="A161" s="1296"/>
      <c r="B161" s="1307" t="s">
        <v>705</v>
      </c>
      <c r="C161" s="1308"/>
      <c r="D161" s="1308"/>
      <c r="E161" s="1309"/>
      <c r="F161" s="904"/>
      <c r="G161" s="905" t="s">
        <v>769</v>
      </c>
      <c r="H161" s="875"/>
      <c r="I161" s="904" t="s">
        <v>769</v>
      </c>
      <c r="J161" s="613"/>
      <c r="K161" s="613"/>
      <c r="L161" s="613"/>
      <c r="M161" s="613"/>
      <c r="N161" s="613"/>
      <c r="O161" s="613"/>
      <c r="P161" s="613"/>
      <c r="Q161" s="613"/>
      <c r="R161" s="613"/>
      <c r="S161" s="613"/>
      <c r="T161" s="613"/>
      <c r="U161" s="613"/>
      <c r="V161" s="613"/>
      <c r="W161" s="613"/>
      <c r="X161" s="613"/>
    </row>
    <row r="162" spans="1:24" ht="19.5" customHeight="1">
      <c r="A162" s="874"/>
      <c r="B162" s="1357" t="s">
        <v>809</v>
      </c>
      <c r="C162" s="1357"/>
      <c r="D162" s="1357"/>
      <c r="E162" s="1357"/>
      <c r="F162" s="1357"/>
      <c r="G162" s="1357"/>
      <c r="H162" s="1357"/>
      <c r="I162" s="1358"/>
      <c r="J162" s="613"/>
      <c r="K162" s="613"/>
      <c r="L162" s="613"/>
      <c r="M162" s="613"/>
      <c r="N162" s="613"/>
      <c r="O162" s="613"/>
      <c r="P162" s="613"/>
      <c r="Q162" s="613"/>
      <c r="R162" s="613"/>
      <c r="S162" s="613"/>
      <c r="T162" s="613"/>
      <c r="U162" s="613"/>
      <c r="V162" s="613"/>
      <c r="W162" s="613"/>
      <c r="X162" s="613"/>
    </row>
    <row r="163" spans="1:24" ht="24.75" customHeight="1">
      <c r="A163" s="872" t="s">
        <v>901</v>
      </c>
      <c r="B163" s="1341" t="s">
        <v>823</v>
      </c>
      <c r="C163" s="1342"/>
      <c r="D163" s="1342"/>
      <c r="E163" s="1342"/>
      <c r="F163" s="887"/>
      <c r="G163" s="906"/>
      <c r="H163" s="906"/>
      <c r="I163" s="907"/>
      <c r="J163" s="613"/>
      <c r="K163" s="613"/>
      <c r="L163" s="613"/>
      <c r="M163" s="613"/>
      <c r="N163" s="613"/>
      <c r="O163" s="613"/>
      <c r="P163" s="613"/>
      <c r="Q163" s="613"/>
      <c r="R163" s="613"/>
      <c r="S163" s="613"/>
      <c r="T163" s="613"/>
      <c r="U163" s="613"/>
      <c r="V163" s="613"/>
      <c r="W163" s="613"/>
      <c r="X163" s="613"/>
    </row>
    <row r="164" spans="1:24" ht="40.5" customHeight="1">
      <c r="A164" s="874" t="s">
        <v>824</v>
      </c>
      <c r="B164" s="1321" t="s">
        <v>902</v>
      </c>
      <c r="C164" s="1321"/>
      <c r="D164" s="1321"/>
      <c r="E164" s="1322"/>
      <c r="F164" s="857"/>
      <c r="G164" s="1311"/>
      <c r="H164" s="1312"/>
      <c r="I164" s="857"/>
      <c r="J164" s="613"/>
      <c r="K164" s="613"/>
      <c r="L164" s="613"/>
      <c r="M164" s="613"/>
      <c r="N164" s="613"/>
      <c r="O164" s="613"/>
      <c r="P164" s="613"/>
      <c r="Q164" s="613"/>
      <c r="R164" s="613"/>
      <c r="S164" s="613"/>
      <c r="T164" s="613"/>
      <c r="U164" s="613"/>
      <c r="V164" s="613"/>
      <c r="W164" s="613"/>
      <c r="X164" s="613"/>
    </row>
    <row r="165" spans="1:24" ht="30" customHeight="1">
      <c r="A165" s="874" t="s">
        <v>825</v>
      </c>
      <c r="B165" s="1321" t="s">
        <v>826</v>
      </c>
      <c r="C165" s="1321"/>
      <c r="D165" s="1321"/>
      <c r="E165" s="1322"/>
      <c r="F165" s="860"/>
      <c r="G165" s="828"/>
      <c r="H165" s="891"/>
      <c r="I165" s="890"/>
      <c r="J165" s="613"/>
      <c r="K165" s="613"/>
      <c r="L165" s="613"/>
      <c r="M165" s="613"/>
      <c r="N165" s="613"/>
      <c r="O165" s="613"/>
      <c r="P165" s="613"/>
      <c r="Q165" s="613"/>
      <c r="R165" s="613"/>
      <c r="S165" s="613"/>
      <c r="T165" s="613"/>
      <c r="U165" s="613"/>
      <c r="V165" s="613"/>
      <c r="W165" s="613"/>
      <c r="X165" s="613"/>
    </row>
    <row r="166" spans="1:24" ht="35.25" customHeight="1">
      <c r="A166" s="874" t="s">
        <v>827</v>
      </c>
      <c r="B166" s="1333" t="s">
        <v>850</v>
      </c>
      <c r="C166" s="1333"/>
      <c r="D166" s="1333"/>
      <c r="E166" s="1334"/>
      <c r="F166" s="856"/>
      <c r="G166" s="1311"/>
      <c r="H166" s="1312"/>
      <c r="I166" s="856"/>
      <c r="J166" s="613"/>
      <c r="K166" s="613"/>
      <c r="L166" s="613"/>
      <c r="M166" s="613"/>
      <c r="N166" s="613"/>
      <c r="O166" s="613"/>
      <c r="P166" s="613"/>
      <c r="Q166" s="613"/>
      <c r="R166" s="613"/>
      <c r="S166" s="613"/>
      <c r="T166" s="613"/>
      <c r="U166" s="613"/>
      <c r="V166" s="613"/>
      <c r="W166" s="613"/>
      <c r="X166" s="613"/>
    </row>
    <row r="167" spans="1:24" ht="31.5" customHeight="1">
      <c r="A167" s="874" t="s">
        <v>829</v>
      </c>
      <c r="B167" s="1321" t="s">
        <v>703</v>
      </c>
      <c r="C167" s="1321"/>
      <c r="D167" s="1321"/>
      <c r="E167" s="1322"/>
      <c r="F167" s="856"/>
      <c r="G167" s="1311"/>
      <c r="H167" s="1312"/>
      <c r="I167" s="856"/>
      <c r="J167" s="613"/>
      <c r="K167" s="613"/>
      <c r="L167" s="613"/>
      <c r="M167" s="613"/>
      <c r="N167" s="613"/>
      <c r="O167" s="613"/>
      <c r="P167" s="613"/>
      <c r="Q167" s="613"/>
      <c r="R167" s="613"/>
      <c r="S167" s="613"/>
      <c r="T167" s="613"/>
      <c r="U167" s="613"/>
      <c r="V167" s="613"/>
      <c r="W167" s="613"/>
      <c r="X167" s="613"/>
    </row>
    <row r="168" spans="1:24" ht="33" customHeight="1">
      <c r="A168" s="874" t="s">
        <v>830</v>
      </c>
      <c r="B168" s="1321" t="s">
        <v>831</v>
      </c>
      <c r="C168" s="1321"/>
      <c r="D168" s="1321"/>
      <c r="E168" s="1322"/>
      <c r="F168" s="856"/>
      <c r="G168" s="1311"/>
      <c r="H168" s="1312"/>
      <c r="I168" s="856"/>
      <c r="J168" s="613"/>
      <c r="K168" s="613"/>
      <c r="L168" s="613"/>
      <c r="M168" s="613"/>
      <c r="N168" s="613"/>
      <c r="O168" s="613"/>
      <c r="P168" s="613"/>
      <c r="Q168" s="613"/>
      <c r="R168" s="613"/>
      <c r="S168" s="613"/>
      <c r="T168" s="613"/>
      <c r="U168" s="613"/>
      <c r="V168" s="613"/>
      <c r="W168" s="613"/>
      <c r="X168" s="613"/>
    </row>
    <row r="169" spans="1:24" ht="48" customHeight="1">
      <c r="A169" s="1294" t="s">
        <v>857</v>
      </c>
      <c r="B169" s="1305" t="s">
        <v>704</v>
      </c>
      <c r="C169" s="1306"/>
      <c r="D169" s="1306"/>
      <c r="E169" s="1356"/>
      <c r="F169" s="858"/>
      <c r="G169" s="859"/>
      <c r="H169" s="860"/>
      <c r="I169" s="858"/>
    </row>
    <row r="170" spans="1:24" ht="48" customHeight="1">
      <c r="A170" s="1296"/>
      <c r="B170" s="1307" t="s">
        <v>705</v>
      </c>
      <c r="C170" s="1308"/>
      <c r="D170" s="1308"/>
      <c r="E170" s="1309"/>
      <c r="F170" s="892" t="s">
        <v>835</v>
      </c>
      <c r="G170" s="892" t="s">
        <v>835</v>
      </c>
      <c r="H170" s="893"/>
      <c r="I170" s="892" t="s">
        <v>835</v>
      </c>
    </row>
    <row r="171" spans="1:24" ht="16.5" customHeight="1">
      <c r="A171" s="908"/>
      <c r="B171" s="867"/>
      <c r="C171" s="867"/>
      <c r="D171" s="867"/>
      <c r="E171" s="867"/>
      <c r="F171" s="867"/>
      <c r="G171" s="867"/>
      <c r="H171" s="867"/>
      <c r="I171" s="867"/>
    </row>
    <row r="172" spans="1:24" ht="53.25" customHeight="1">
      <c r="A172" s="874">
        <v>5</v>
      </c>
      <c r="B172" s="1303" t="s">
        <v>957</v>
      </c>
      <c r="C172" s="1303"/>
      <c r="D172" s="1303"/>
      <c r="E172" s="1303"/>
      <c r="F172" s="1303"/>
      <c r="G172" s="1303"/>
      <c r="H172" s="1303"/>
      <c r="I172" s="909"/>
    </row>
    <row r="173" spans="1:24" ht="9" customHeight="1">
      <c r="A173" s="910"/>
      <c r="B173" s="1359"/>
      <c r="C173" s="1359"/>
      <c r="D173" s="1359"/>
      <c r="E173" s="1359"/>
      <c r="F173" s="1359"/>
      <c r="G173" s="1359"/>
      <c r="H173" s="1359"/>
      <c r="I173" s="1359"/>
    </row>
    <row r="174" spans="1:24" ht="61.5" customHeight="1">
      <c r="A174" s="874">
        <v>6</v>
      </c>
      <c r="B174" s="1303" t="s">
        <v>958</v>
      </c>
      <c r="C174" s="1303"/>
      <c r="D174" s="1303"/>
      <c r="E174" s="1303"/>
      <c r="F174" s="1303"/>
      <c r="G174" s="1303"/>
      <c r="H174" s="1303"/>
      <c r="I174" s="909"/>
    </row>
    <row r="175" spans="1:24" ht="15.75" customHeight="1">
      <c r="A175" s="1360"/>
      <c r="B175" s="1361"/>
      <c r="C175" s="1361"/>
      <c r="D175" s="1361"/>
      <c r="E175" s="1361"/>
      <c r="F175" s="1361"/>
      <c r="G175" s="1361"/>
      <c r="H175" s="1361"/>
      <c r="I175" s="1362"/>
    </row>
    <row r="176" spans="1:24" ht="72" customHeight="1">
      <c r="A176" s="874">
        <v>7</v>
      </c>
      <c r="B176" s="1303" t="s">
        <v>959</v>
      </c>
      <c r="C176" s="1303"/>
      <c r="D176" s="1303"/>
      <c r="E176" s="1303"/>
      <c r="F176" s="1303"/>
      <c r="G176" s="1303"/>
      <c r="H176" s="1303"/>
      <c r="I176" s="909"/>
    </row>
    <row r="177" spans="1:24" ht="45.75" customHeight="1">
      <c r="A177" s="911">
        <v>8</v>
      </c>
      <c r="B177" s="1308" t="s">
        <v>706</v>
      </c>
      <c r="C177" s="1308"/>
      <c r="D177" s="1308"/>
      <c r="E177" s="1309"/>
      <c r="F177" s="864" t="s">
        <v>879</v>
      </c>
      <c r="G177" s="1344" t="s">
        <v>880</v>
      </c>
      <c r="H177" s="1345"/>
      <c r="I177" s="864" t="s">
        <v>881</v>
      </c>
    </row>
    <row r="178" spans="1:24" ht="10.5" customHeight="1">
      <c r="A178" s="454"/>
      <c r="B178" s="912"/>
      <c r="C178" s="912"/>
      <c r="D178" s="912"/>
      <c r="E178" s="610"/>
      <c r="F178" s="610"/>
      <c r="G178" s="610"/>
      <c r="H178" s="913"/>
      <c r="I178" s="611"/>
      <c r="J178" s="611"/>
      <c r="K178" s="611"/>
      <c r="L178" s="611"/>
      <c r="M178" s="612"/>
      <c r="N178" s="611"/>
      <c r="O178" s="611"/>
      <c r="P178" s="611"/>
      <c r="Q178" s="611"/>
      <c r="R178" s="611"/>
      <c r="S178" s="611"/>
      <c r="T178" s="611"/>
      <c r="U178" s="611"/>
      <c r="V178" s="611"/>
      <c r="W178" s="611"/>
      <c r="X178" s="611"/>
    </row>
    <row r="179" spans="1:24" ht="16.5" customHeight="1">
      <c r="A179" s="914" t="s">
        <v>903</v>
      </c>
      <c r="B179" s="1056" t="s">
        <v>904</v>
      </c>
      <c r="C179" s="1056"/>
      <c r="D179" s="1056"/>
      <c r="E179" s="1056"/>
      <c r="F179" s="1056"/>
      <c r="G179" s="1056"/>
      <c r="H179" s="1056"/>
      <c r="I179" s="822"/>
    </row>
    <row r="180" spans="1:24" ht="9" customHeight="1">
      <c r="A180" s="822"/>
      <c r="B180" s="825"/>
      <c r="C180" s="825"/>
      <c r="D180" s="825"/>
      <c r="E180" s="825"/>
      <c r="F180" s="825"/>
      <c r="G180" s="825"/>
      <c r="H180" s="822"/>
      <c r="I180" s="822"/>
    </row>
    <row r="181" spans="1:24" ht="42.75" customHeight="1">
      <c r="A181" s="915"/>
      <c r="B181" s="1187" t="s">
        <v>905</v>
      </c>
      <c r="C181" s="1187"/>
      <c r="D181" s="1187"/>
      <c r="E181" s="1187"/>
      <c r="F181" s="1187"/>
      <c r="G181" s="1187"/>
      <c r="H181" s="1187"/>
    </row>
    <row r="182" spans="1:24" ht="30" customHeight="1">
      <c r="A182" s="615" t="s">
        <v>770</v>
      </c>
      <c r="B182" s="1367" t="s">
        <v>859</v>
      </c>
      <c r="C182" s="1367"/>
      <c r="D182" s="1367"/>
      <c r="E182" s="1367"/>
      <c r="F182" s="1367"/>
      <c r="G182" s="1367"/>
      <c r="H182" s="1367"/>
      <c r="I182" s="1367"/>
    </row>
    <row r="183" spans="1:24" ht="81" customHeight="1">
      <c r="A183" s="615" t="s">
        <v>771</v>
      </c>
      <c r="B183" s="1368" t="s">
        <v>969</v>
      </c>
      <c r="C183" s="1368"/>
      <c r="D183" s="1368"/>
      <c r="E183" s="1368"/>
      <c r="F183" s="1368"/>
      <c r="G183" s="1368"/>
      <c r="H183" s="1368"/>
      <c r="I183" s="1368"/>
    </row>
    <row r="184" spans="1:24" ht="62.25" customHeight="1">
      <c r="A184" s="615" t="s">
        <v>772</v>
      </c>
      <c r="B184" s="1368" t="s">
        <v>960</v>
      </c>
      <c r="C184" s="1368"/>
      <c r="D184" s="1368"/>
      <c r="E184" s="1368"/>
      <c r="F184" s="1368"/>
      <c r="G184" s="1368"/>
      <c r="H184" s="1368"/>
      <c r="I184" s="1368"/>
    </row>
    <row r="185" spans="1:24" ht="306.75" customHeight="1">
      <c r="A185" s="614"/>
      <c r="B185" s="1369" t="s">
        <v>967</v>
      </c>
      <c r="C185" s="1369"/>
      <c r="D185" s="1369"/>
      <c r="E185" s="1369"/>
      <c r="F185" s="1369"/>
      <c r="G185" s="1369"/>
      <c r="H185" s="1369"/>
      <c r="I185" s="1369"/>
    </row>
    <row r="186" spans="1:24" ht="100.5" customHeight="1">
      <c r="A186" s="615"/>
      <c r="B186" s="1363" t="s">
        <v>970</v>
      </c>
      <c r="C186" s="1363"/>
      <c r="D186" s="1363"/>
      <c r="E186" s="1363"/>
      <c r="F186" s="1363"/>
      <c r="G186" s="1363"/>
      <c r="H186" s="1363"/>
      <c r="I186" s="1363"/>
    </row>
    <row r="187" spans="1:24" ht="19.5" customHeight="1">
      <c r="A187" s="914" t="s">
        <v>971</v>
      </c>
      <c r="B187" s="1363" t="s">
        <v>744</v>
      </c>
      <c r="C187" s="1363"/>
      <c r="D187" s="1363"/>
      <c r="E187" s="1363"/>
      <c r="F187" s="1363"/>
      <c r="G187" s="1363"/>
      <c r="H187" s="1363"/>
      <c r="I187" s="1363"/>
    </row>
    <row r="188" spans="1:24" ht="21.75" customHeight="1">
      <c r="A188" s="822"/>
      <c r="B188" s="916"/>
      <c r="C188" s="916"/>
      <c r="D188" s="916"/>
      <c r="E188" s="916"/>
      <c r="F188" s="916"/>
      <c r="G188" s="916"/>
      <c r="H188" s="916"/>
      <c r="I188" s="822"/>
    </row>
    <row r="189" spans="1:24" ht="75" customHeight="1">
      <c r="A189" s="615"/>
      <c r="B189" s="1197" t="s">
        <v>906</v>
      </c>
      <c r="C189" s="1197"/>
      <c r="D189" s="1197"/>
      <c r="E189" s="1197"/>
      <c r="F189" s="1197"/>
      <c r="G189" s="1197"/>
      <c r="H189" s="1197"/>
      <c r="I189" s="822"/>
    </row>
    <row r="190" spans="1:24" ht="20.25" customHeight="1">
      <c r="A190" s="917">
        <v>4</v>
      </c>
      <c r="B190" s="1364" t="s">
        <v>907</v>
      </c>
      <c r="C190" s="1364"/>
      <c r="D190" s="1364"/>
      <c r="E190" s="1364"/>
      <c r="F190" s="1364"/>
      <c r="G190" s="1364"/>
      <c r="H190" s="1364"/>
      <c r="I190" s="822"/>
      <c r="M190" s="450" t="str">
        <f>M21</f>
        <v>2 or more</v>
      </c>
    </row>
    <row r="191" spans="1:24" ht="29.25" customHeight="1">
      <c r="A191" s="578"/>
      <c r="B191" s="1135" t="s">
        <v>677</v>
      </c>
      <c r="C191" s="1136"/>
      <c r="D191" s="1365"/>
      <c r="E191" s="1366"/>
      <c r="F191" s="1338"/>
      <c r="G191" s="1338"/>
      <c r="H191" s="1312"/>
      <c r="I191" s="822"/>
    </row>
    <row r="192" spans="1:24" ht="90" customHeight="1">
      <c r="A192" s="620"/>
      <c r="B192" s="1129" t="s">
        <v>908</v>
      </c>
      <c r="C192" s="1130"/>
      <c r="D192" s="1072"/>
      <c r="E192" s="622"/>
      <c r="F192" s="1078"/>
      <c r="G192" s="1079"/>
      <c r="H192" s="1080"/>
      <c r="I192" s="822"/>
    </row>
    <row r="193" spans="1:9" ht="25.5" customHeight="1">
      <c r="A193" s="578" t="s">
        <v>709</v>
      </c>
      <c r="B193" s="1118" t="s">
        <v>710</v>
      </c>
      <c r="C193" s="1119"/>
      <c r="D193" s="1119"/>
      <c r="E193" s="1119"/>
      <c r="F193" s="1119"/>
      <c r="G193" s="1119"/>
      <c r="H193" s="1119"/>
      <c r="I193" s="822"/>
    </row>
    <row r="194" spans="1:9" ht="34.5" customHeight="1">
      <c r="A194" s="620"/>
      <c r="B194" s="1077" t="s">
        <v>716</v>
      </c>
      <c r="C194" s="1077"/>
      <c r="D194" s="823" t="s">
        <v>764</v>
      </c>
      <c r="E194" s="818"/>
      <c r="F194" s="1065" t="s">
        <v>713</v>
      </c>
      <c r="G194" s="1145"/>
      <c r="H194" s="1066"/>
      <c r="I194" s="822"/>
    </row>
    <row r="195" spans="1:9" ht="15.75" customHeight="1">
      <c r="A195" s="620">
        <v>1</v>
      </c>
      <c r="B195" s="1179" t="s">
        <v>909</v>
      </c>
      <c r="C195" s="1180"/>
      <c r="D195" s="815"/>
      <c r="E195" s="818"/>
      <c r="F195" s="1078"/>
      <c r="G195" s="1079"/>
      <c r="H195" s="1080"/>
    </row>
    <row r="196" spans="1:9" ht="15.75" customHeight="1">
      <c r="A196" s="620">
        <v>2</v>
      </c>
      <c r="B196" s="1179" t="s">
        <v>910</v>
      </c>
      <c r="C196" s="1180"/>
      <c r="D196" s="815"/>
      <c r="E196" s="818"/>
      <c r="F196" s="1078"/>
      <c r="G196" s="1079"/>
      <c r="H196" s="1080"/>
      <c r="I196" s="822"/>
    </row>
    <row r="197" spans="1:9" ht="16.5" customHeight="1">
      <c r="A197" s="620">
        <v>3</v>
      </c>
      <c r="B197" s="1179" t="s">
        <v>911</v>
      </c>
      <c r="C197" s="1180"/>
      <c r="D197" s="815"/>
      <c r="E197" s="818"/>
      <c r="F197" s="1078"/>
      <c r="G197" s="1079"/>
      <c r="H197" s="1080"/>
      <c r="I197" s="822"/>
    </row>
    <row r="198" spans="1:9" ht="15" customHeight="1">
      <c r="A198" s="578"/>
      <c r="B198" s="817"/>
      <c r="C198" s="818"/>
      <c r="D198" s="818"/>
      <c r="E198" s="818"/>
      <c r="F198" s="818"/>
      <c r="G198" s="818"/>
      <c r="H198" s="818"/>
      <c r="I198" s="822"/>
    </row>
    <row r="199" spans="1:9" ht="20.25" customHeight="1">
      <c r="A199" s="618" t="s">
        <v>667</v>
      </c>
      <c r="B199" s="1118" t="s">
        <v>724</v>
      </c>
      <c r="C199" s="1119"/>
      <c r="D199" s="1119"/>
      <c r="E199" s="1119"/>
      <c r="F199" s="1119"/>
      <c r="G199" s="1119"/>
      <c r="H199" s="1119"/>
      <c r="I199" s="822"/>
    </row>
    <row r="200" spans="1:9" ht="59.25" customHeight="1">
      <c r="A200" s="918" t="s">
        <v>715</v>
      </c>
      <c r="B200" s="1370" t="s">
        <v>716</v>
      </c>
      <c r="C200" s="1371"/>
      <c r="D200" s="812" t="s">
        <v>765</v>
      </c>
      <c r="E200" s="817"/>
      <c r="F200" s="1135" t="s">
        <v>713</v>
      </c>
      <c r="G200" s="1136"/>
      <c r="H200" s="1137"/>
      <c r="I200" s="822"/>
    </row>
    <row r="201" spans="1:9" ht="15.75" customHeight="1">
      <c r="A201" s="625">
        <v>1</v>
      </c>
      <c r="B201" s="1179" t="s">
        <v>909</v>
      </c>
      <c r="C201" s="1180"/>
      <c r="D201" s="815"/>
      <c r="E201" s="818"/>
      <c r="F201" s="1078"/>
      <c r="G201" s="1079"/>
      <c r="H201" s="1080"/>
      <c r="I201" s="822"/>
    </row>
    <row r="202" spans="1:9" ht="15.75" customHeight="1">
      <c r="A202" s="620">
        <v>2</v>
      </c>
      <c r="B202" s="1179" t="s">
        <v>910</v>
      </c>
      <c r="C202" s="1180"/>
      <c r="D202" s="815"/>
      <c r="E202" s="818"/>
      <c r="F202" s="1078"/>
      <c r="G202" s="1079"/>
      <c r="H202" s="1080"/>
    </row>
    <row r="203" spans="1:9" ht="15.75" customHeight="1">
      <c r="A203" s="620">
        <v>3</v>
      </c>
      <c r="B203" s="1179" t="s">
        <v>911</v>
      </c>
      <c r="C203" s="1180"/>
      <c r="D203" s="815"/>
      <c r="E203" s="818"/>
      <c r="F203" s="1078"/>
      <c r="G203" s="1079"/>
      <c r="H203" s="1080"/>
      <c r="I203" s="822"/>
    </row>
    <row r="204" spans="1:9" ht="16.5" customHeight="1">
      <c r="A204" s="620">
        <v>4</v>
      </c>
      <c r="B204" s="1179" t="s">
        <v>912</v>
      </c>
      <c r="C204" s="1180"/>
      <c r="D204" s="815"/>
      <c r="E204" s="818"/>
      <c r="F204" s="1078"/>
      <c r="G204" s="1079"/>
      <c r="H204" s="1080"/>
      <c r="I204" s="822"/>
    </row>
    <row r="205" spans="1:9" ht="16.5" customHeight="1">
      <c r="A205" s="620">
        <v>5</v>
      </c>
      <c r="B205" s="1179" t="s">
        <v>913</v>
      </c>
      <c r="C205" s="1180"/>
      <c r="D205" s="815"/>
      <c r="E205" s="818"/>
      <c r="F205" s="1078"/>
      <c r="G205" s="1079"/>
      <c r="H205" s="1080"/>
      <c r="I205" s="822"/>
    </row>
    <row r="206" spans="1:9" ht="51" customHeight="1">
      <c r="A206" s="620"/>
      <c r="B206" s="1268" t="s">
        <v>726</v>
      </c>
      <c r="C206" s="1184"/>
      <c r="D206" s="815"/>
      <c r="E206" s="703"/>
      <c r="F206" s="818"/>
      <c r="G206" s="818"/>
      <c r="H206" s="819"/>
      <c r="I206" s="822"/>
    </row>
    <row r="207" spans="1:9" ht="16.5" customHeight="1">
      <c r="A207" s="638"/>
      <c r="B207" s="639"/>
      <c r="C207" s="639"/>
      <c r="D207" s="610"/>
      <c r="E207" s="610"/>
      <c r="F207" s="610"/>
      <c r="G207" s="610"/>
      <c r="H207" s="610"/>
      <c r="I207" s="822"/>
    </row>
    <row r="208" spans="1:9" ht="16.5" customHeight="1">
      <c r="A208" s="618" t="s">
        <v>727</v>
      </c>
      <c r="B208" s="1169" t="s">
        <v>728</v>
      </c>
      <c r="C208" s="1170"/>
      <c r="D208" s="813"/>
      <c r="E208" s="1171"/>
      <c r="F208" s="1172"/>
      <c r="G208" s="1173"/>
      <c r="H208" s="1174"/>
      <c r="I208" s="822"/>
    </row>
    <row r="209" spans="1:13" ht="34.5" customHeight="1">
      <c r="A209" s="618"/>
      <c r="B209" s="1119"/>
      <c r="C209" s="1169"/>
      <c r="D209" s="816" t="s">
        <v>766</v>
      </c>
      <c r="E209" s="1175" t="s">
        <v>713</v>
      </c>
      <c r="F209" s="1267"/>
      <c r="G209" s="1267"/>
      <c r="H209" s="1176"/>
      <c r="I209" s="822"/>
    </row>
    <row r="210" spans="1:13" ht="56.25" customHeight="1">
      <c r="A210" s="620"/>
      <c r="B210" s="1138" t="s">
        <v>730</v>
      </c>
      <c r="C210" s="1139"/>
      <c r="D210" s="815"/>
      <c r="E210" s="1078"/>
      <c r="F210" s="1079"/>
      <c r="G210" s="1079"/>
      <c r="H210" s="1080"/>
    </row>
    <row r="211" spans="1:13" ht="15.75" customHeight="1">
      <c r="A211" s="620"/>
      <c r="B211" s="1074" t="s">
        <v>731</v>
      </c>
      <c r="C211" s="1134"/>
      <c r="D211" s="814"/>
      <c r="E211" s="1140"/>
      <c r="F211" s="1141"/>
      <c r="G211" s="1142"/>
      <c r="H211" s="1143"/>
      <c r="I211" s="822"/>
    </row>
    <row r="212" spans="1:13" ht="79.5" customHeight="1">
      <c r="A212" s="704"/>
      <c r="B212" s="1138" t="s">
        <v>732</v>
      </c>
      <c r="C212" s="1139"/>
      <c r="D212" s="815"/>
      <c r="E212" s="1078"/>
      <c r="F212" s="1079"/>
      <c r="G212" s="1079"/>
      <c r="H212" s="1080"/>
      <c r="I212" s="822"/>
    </row>
    <row r="213" spans="1:13" ht="14.25" customHeight="1">
      <c r="A213" s="706"/>
      <c r="B213" s="825"/>
      <c r="C213" s="825"/>
      <c r="D213" s="825"/>
      <c r="G213" s="825"/>
    </row>
    <row r="214" spans="1:13" ht="20.25" customHeight="1">
      <c r="A214" s="917">
        <v>5</v>
      </c>
      <c r="B214" s="1122" t="s">
        <v>914</v>
      </c>
      <c r="C214" s="1123"/>
      <c r="D214" s="1123"/>
      <c r="E214" s="1123"/>
      <c r="F214" s="1123"/>
      <c r="G214" s="1123"/>
      <c r="H214" s="1123"/>
      <c r="I214" s="822"/>
      <c r="M214" s="450">
        <f>M47</f>
        <v>0</v>
      </c>
    </row>
    <row r="215" spans="1:13" ht="29.25" customHeight="1">
      <c r="A215" s="578"/>
      <c r="B215" s="1135" t="s">
        <v>915</v>
      </c>
      <c r="C215" s="1136"/>
      <c r="D215" s="1365"/>
      <c r="E215" s="1366"/>
      <c r="F215" s="1338"/>
      <c r="G215" s="1338"/>
      <c r="H215" s="1312"/>
      <c r="I215" s="822"/>
    </row>
    <row r="216" spans="1:13" ht="90" customHeight="1">
      <c r="A216" s="620"/>
      <c r="B216" s="1129" t="s">
        <v>908</v>
      </c>
      <c r="C216" s="1130"/>
      <c r="D216" s="1072"/>
      <c r="E216" s="622"/>
      <c r="F216" s="1078"/>
      <c r="G216" s="1079"/>
      <c r="H216" s="1080"/>
      <c r="I216" s="822"/>
    </row>
    <row r="217" spans="1:13" ht="25.5" customHeight="1">
      <c r="A217" s="578" t="s">
        <v>709</v>
      </c>
      <c r="B217" s="1118" t="s">
        <v>710</v>
      </c>
      <c r="C217" s="1119"/>
      <c r="D217" s="1119"/>
      <c r="E217" s="1119"/>
      <c r="F217" s="1119"/>
      <c r="G217" s="1119"/>
      <c r="H217" s="1119"/>
      <c r="I217" s="822"/>
    </row>
    <row r="218" spans="1:13" ht="34.5" customHeight="1">
      <c r="A218" s="620"/>
      <c r="B218" s="1077" t="s">
        <v>716</v>
      </c>
      <c r="C218" s="1077"/>
      <c r="D218" s="823" t="s">
        <v>764</v>
      </c>
      <c r="E218" s="818"/>
      <c r="F218" s="1065" t="s">
        <v>713</v>
      </c>
      <c r="G218" s="1145"/>
      <c r="H218" s="1066"/>
      <c r="I218" s="822"/>
    </row>
    <row r="219" spans="1:13" ht="15.75" customHeight="1">
      <c r="A219" s="620">
        <v>1</v>
      </c>
      <c r="B219" s="1179" t="s">
        <v>909</v>
      </c>
      <c r="C219" s="1180"/>
      <c r="D219" s="815"/>
      <c r="E219" s="818"/>
      <c r="F219" s="1078"/>
      <c r="G219" s="1079"/>
      <c r="H219" s="1080"/>
    </row>
    <row r="220" spans="1:13" ht="15.75" customHeight="1">
      <c r="A220" s="620">
        <v>2</v>
      </c>
      <c r="B220" s="1179" t="s">
        <v>910</v>
      </c>
      <c r="C220" s="1180"/>
      <c r="D220" s="815"/>
      <c r="E220" s="818"/>
      <c r="F220" s="1078"/>
      <c r="G220" s="1079"/>
      <c r="H220" s="1080"/>
      <c r="I220" s="822"/>
    </row>
    <row r="221" spans="1:13" ht="16.5" customHeight="1">
      <c r="A221" s="620">
        <v>3</v>
      </c>
      <c r="B221" s="1179" t="s">
        <v>911</v>
      </c>
      <c r="C221" s="1180"/>
      <c r="D221" s="815"/>
      <c r="E221" s="818"/>
      <c r="F221" s="1078"/>
      <c r="G221" s="1079"/>
      <c r="H221" s="1080"/>
      <c r="I221" s="822"/>
    </row>
    <row r="222" spans="1:13" ht="15" customHeight="1">
      <c r="A222" s="578"/>
      <c r="B222" s="817"/>
      <c r="C222" s="818"/>
      <c r="D222" s="818"/>
      <c r="E222" s="818"/>
      <c r="F222" s="818"/>
      <c r="G222" s="818"/>
      <c r="H222" s="818"/>
      <c r="I222" s="822"/>
    </row>
    <row r="223" spans="1:13" ht="20.25" customHeight="1">
      <c r="A223" s="618" t="s">
        <v>667</v>
      </c>
      <c r="B223" s="1118" t="s">
        <v>724</v>
      </c>
      <c r="C223" s="1119"/>
      <c r="D223" s="1119"/>
      <c r="E223" s="1119"/>
      <c r="F223" s="1119"/>
      <c r="G223" s="1119"/>
      <c r="H223" s="1119"/>
      <c r="I223" s="822"/>
    </row>
    <row r="224" spans="1:13" ht="59.25" customHeight="1">
      <c r="A224" s="918" t="s">
        <v>715</v>
      </c>
      <c r="B224" s="1370" t="s">
        <v>716</v>
      </c>
      <c r="C224" s="1371"/>
      <c r="D224" s="812" t="s">
        <v>765</v>
      </c>
      <c r="E224" s="817"/>
      <c r="F224" s="1135" t="s">
        <v>713</v>
      </c>
      <c r="G224" s="1136"/>
      <c r="H224" s="1137"/>
      <c r="I224" s="822"/>
    </row>
    <row r="225" spans="1:9" ht="15.75" customHeight="1">
      <c r="A225" s="625">
        <v>1</v>
      </c>
      <c r="B225" s="1179" t="s">
        <v>909</v>
      </c>
      <c r="C225" s="1180"/>
      <c r="D225" s="815"/>
      <c r="E225" s="818"/>
      <c r="F225" s="1078"/>
      <c r="G225" s="1079"/>
      <c r="H225" s="1080"/>
      <c r="I225" s="822"/>
    </row>
    <row r="226" spans="1:9" ht="15.75" customHeight="1">
      <c r="A226" s="620">
        <v>2</v>
      </c>
      <c r="B226" s="1179" t="s">
        <v>910</v>
      </c>
      <c r="C226" s="1180"/>
      <c r="D226" s="815"/>
      <c r="E226" s="818"/>
      <c r="F226" s="1078"/>
      <c r="G226" s="1079"/>
      <c r="H226" s="1080"/>
    </row>
    <row r="227" spans="1:9" ht="15.75" customHeight="1">
      <c r="A227" s="620">
        <v>3</v>
      </c>
      <c r="B227" s="1179" t="s">
        <v>911</v>
      </c>
      <c r="C227" s="1180"/>
      <c r="D227" s="815"/>
      <c r="E227" s="818"/>
      <c r="F227" s="1078"/>
      <c r="G227" s="1079"/>
      <c r="H227" s="1080"/>
      <c r="I227" s="822"/>
    </row>
    <row r="228" spans="1:9" ht="16.5" customHeight="1">
      <c r="A228" s="620">
        <v>4</v>
      </c>
      <c r="B228" s="1179" t="s">
        <v>912</v>
      </c>
      <c r="C228" s="1180"/>
      <c r="D228" s="815"/>
      <c r="E228" s="818"/>
      <c r="F228" s="1078"/>
      <c r="G228" s="1079"/>
      <c r="H228" s="1080"/>
      <c r="I228" s="822"/>
    </row>
    <row r="229" spans="1:9" ht="16.5" customHeight="1">
      <c r="A229" s="620">
        <v>5</v>
      </c>
      <c r="B229" s="1179" t="s">
        <v>913</v>
      </c>
      <c r="C229" s="1180"/>
      <c r="D229" s="815"/>
      <c r="E229" s="818"/>
      <c r="F229" s="1078"/>
      <c r="G229" s="1079"/>
      <c r="H229" s="1080"/>
      <c r="I229" s="822"/>
    </row>
    <row r="230" spans="1:9" ht="51" customHeight="1">
      <c r="A230" s="620"/>
      <c r="B230" s="1268" t="s">
        <v>726</v>
      </c>
      <c r="C230" s="1184"/>
      <c r="D230" s="815"/>
      <c r="E230" s="703"/>
      <c r="F230" s="818"/>
      <c r="G230" s="818"/>
      <c r="H230" s="819"/>
      <c r="I230" s="822"/>
    </row>
    <row r="231" spans="1:9" ht="16.5" customHeight="1">
      <c r="A231" s="638"/>
      <c r="B231" s="639"/>
      <c r="C231" s="639"/>
      <c r="D231" s="610"/>
      <c r="E231" s="610"/>
      <c r="F231" s="610"/>
      <c r="G231" s="610"/>
      <c r="H231" s="610"/>
      <c r="I231" s="822"/>
    </row>
    <row r="232" spans="1:9" ht="16.5" customHeight="1">
      <c r="A232" s="618" t="s">
        <v>727</v>
      </c>
      <c r="B232" s="1169" t="s">
        <v>728</v>
      </c>
      <c r="C232" s="1170"/>
      <c r="D232" s="813"/>
      <c r="E232" s="1171"/>
      <c r="F232" s="1172"/>
      <c r="G232" s="1173"/>
      <c r="H232" s="1174"/>
      <c r="I232" s="822"/>
    </row>
    <row r="233" spans="1:9" ht="34.5" customHeight="1">
      <c r="A233" s="618"/>
      <c r="B233" s="1119"/>
      <c r="C233" s="1169"/>
      <c r="D233" s="816" t="s">
        <v>766</v>
      </c>
      <c r="E233" s="1175" t="s">
        <v>713</v>
      </c>
      <c r="F233" s="1267"/>
      <c r="G233" s="1267"/>
      <c r="H233" s="1176"/>
      <c r="I233" s="822"/>
    </row>
    <row r="234" spans="1:9" ht="56.25" customHeight="1">
      <c r="A234" s="620"/>
      <c r="B234" s="1138" t="s">
        <v>730</v>
      </c>
      <c r="C234" s="1139"/>
      <c r="D234" s="815"/>
      <c r="E234" s="1078"/>
      <c r="F234" s="1079"/>
      <c r="G234" s="1079"/>
      <c r="H234" s="1080"/>
    </row>
    <row r="235" spans="1:9" ht="15.75" customHeight="1">
      <c r="A235" s="620"/>
      <c r="B235" s="1074" t="s">
        <v>731</v>
      </c>
      <c r="C235" s="1134"/>
      <c r="D235" s="814"/>
      <c r="E235" s="1140"/>
      <c r="F235" s="1141"/>
      <c r="G235" s="1142"/>
      <c r="H235" s="1143"/>
      <c r="I235" s="822"/>
    </row>
    <row r="236" spans="1:9" ht="79.5" customHeight="1">
      <c r="A236" s="704"/>
      <c r="B236" s="1138" t="s">
        <v>732</v>
      </c>
      <c r="C236" s="1139"/>
      <c r="D236" s="815"/>
      <c r="E236" s="1078"/>
      <c r="F236" s="1079"/>
      <c r="G236" s="1079"/>
      <c r="H236" s="1080"/>
      <c r="I236" s="822"/>
    </row>
    <row r="237" spans="1:9" ht="27.75" customHeight="1">
      <c r="A237" s="660" t="s">
        <v>916</v>
      </c>
      <c r="B237" s="1050" t="s">
        <v>750</v>
      </c>
      <c r="C237" s="1050"/>
      <c r="D237" s="1050"/>
      <c r="E237" s="1050"/>
      <c r="F237" s="1050"/>
      <c r="G237" s="1050"/>
      <c r="H237" s="1050"/>
      <c r="I237" s="822"/>
    </row>
    <row r="238" spans="1:9" ht="42" customHeight="1">
      <c r="A238" s="661">
        <v>6.1</v>
      </c>
      <c r="B238" s="1053" t="s">
        <v>751</v>
      </c>
      <c r="C238" s="1053"/>
      <c r="D238" s="1053"/>
      <c r="E238" s="1053"/>
      <c r="F238" s="1053"/>
      <c r="G238" s="1053"/>
      <c r="H238" s="1053"/>
    </row>
    <row r="239" spans="1:9" ht="120" customHeight="1">
      <c r="A239" s="460" t="s">
        <v>917</v>
      </c>
      <c r="B239" s="615" t="s">
        <v>752</v>
      </c>
      <c r="C239" s="1052" t="s">
        <v>753</v>
      </c>
      <c r="D239" s="1052"/>
      <c r="E239" s="1052"/>
      <c r="F239" s="1052"/>
      <c r="G239" s="1052"/>
      <c r="H239" s="1052"/>
      <c r="I239" s="666"/>
    </row>
    <row r="240" spans="1:9" ht="81.75" customHeight="1">
      <c r="A240" s="822"/>
      <c r="B240" s="615" t="s">
        <v>464</v>
      </c>
      <c r="C240" s="1052" t="s">
        <v>754</v>
      </c>
      <c r="D240" s="1052"/>
      <c r="E240" s="1052"/>
      <c r="F240" s="1052"/>
      <c r="G240" s="1052"/>
      <c r="H240" s="1052"/>
      <c r="I240" s="822"/>
    </row>
    <row r="241" spans="1:12" ht="21" customHeight="1">
      <c r="A241" s="822"/>
      <c r="B241" s="822"/>
      <c r="C241" s="822"/>
      <c r="D241" s="822"/>
      <c r="E241" s="822"/>
      <c r="F241" s="822"/>
      <c r="G241" s="822"/>
      <c r="H241" s="822"/>
      <c r="I241" s="822"/>
    </row>
    <row r="242" spans="1:12" ht="36.75" customHeight="1">
      <c r="A242" s="661">
        <v>6.2</v>
      </c>
      <c r="B242" s="1052" t="s">
        <v>165</v>
      </c>
      <c r="C242" s="1052"/>
      <c r="D242" s="1052"/>
      <c r="E242" s="1052"/>
      <c r="F242" s="1052"/>
      <c r="G242" s="1052"/>
      <c r="H242" s="1052"/>
    </row>
    <row r="243" spans="1:12" ht="10.5" customHeight="1">
      <c r="A243" s="822"/>
      <c r="B243" s="822"/>
      <c r="C243" s="822"/>
      <c r="D243" s="822"/>
      <c r="E243" s="822"/>
      <c r="F243" s="822"/>
      <c r="G243" s="822"/>
      <c r="H243" s="822"/>
      <c r="I243" s="822"/>
    </row>
    <row r="244" spans="1:12" ht="24" customHeight="1">
      <c r="A244" s="385"/>
      <c r="B244" s="1197" t="s">
        <v>755</v>
      </c>
      <c r="C244" s="1197"/>
      <c r="D244" s="1197"/>
      <c r="E244" s="1197"/>
      <c r="F244" s="1197"/>
      <c r="G244" s="1197"/>
      <c r="H244" s="1197"/>
      <c r="I244" s="822"/>
    </row>
    <row r="245" spans="1:12" ht="32.25" customHeight="1">
      <c r="A245" s="667"/>
      <c r="B245" s="1198"/>
      <c r="C245" s="1199"/>
      <c r="D245" s="668" t="s">
        <v>756</v>
      </c>
      <c r="E245" s="1200"/>
      <c r="F245" s="1201"/>
      <c r="G245" s="1201"/>
      <c r="H245" s="1201"/>
      <c r="I245" s="820"/>
    </row>
    <row r="246" spans="1:12" ht="50.25" customHeight="1">
      <c r="A246" s="669" t="s">
        <v>662</v>
      </c>
      <c r="B246" s="1133" t="s">
        <v>757</v>
      </c>
      <c r="C246" s="1133"/>
      <c r="D246" s="670" t="s">
        <v>758</v>
      </c>
      <c r="E246" s="822"/>
      <c r="F246" s="822"/>
      <c r="G246" s="822"/>
      <c r="H246" s="822"/>
      <c r="I246" s="820"/>
    </row>
    <row r="247" spans="1:12" ht="21" customHeight="1">
      <c r="A247" s="671"/>
      <c r="B247" s="1202" t="s">
        <v>759</v>
      </c>
      <c r="C247" s="1203"/>
      <c r="D247" s="672"/>
      <c r="E247" s="822"/>
      <c r="F247" s="822"/>
      <c r="G247" s="822"/>
      <c r="H247" s="822"/>
      <c r="I247" s="613"/>
      <c r="J247" s="673"/>
      <c r="K247" s="674"/>
    </row>
    <row r="248" spans="1:12" ht="23.25" customHeight="1">
      <c r="A248" s="671"/>
      <c r="B248" s="1202" t="s">
        <v>760</v>
      </c>
      <c r="C248" s="1203"/>
      <c r="D248" s="672"/>
      <c r="E248" s="822"/>
      <c r="F248" s="822"/>
      <c r="G248" s="822"/>
      <c r="H248" s="822"/>
      <c r="I248" s="675"/>
      <c r="J248" s="676"/>
      <c r="K248" s="677"/>
    </row>
    <row r="249" spans="1:12" ht="21.75" customHeight="1">
      <c r="A249" s="671"/>
      <c r="B249" s="1202" t="s">
        <v>761</v>
      </c>
      <c r="C249" s="1203"/>
      <c r="D249" s="672"/>
      <c r="E249" s="822"/>
      <c r="F249" s="822"/>
      <c r="G249" s="822"/>
      <c r="H249" s="822"/>
      <c r="I249" s="613"/>
      <c r="J249" s="673"/>
      <c r="K249" s="674"/>
      <c r="L249" s="425"/>
    </row>
    <row r="250" spans="1:12" ht="20.25" customHeight="1">
      <c r="A250" s="671"/>
      <c r="B250" s="1202" t="s">
        <v>762</v>
      </c>
      <c r="C250" s="1203"/>
      <c r="D250" s="672"/>
      <c r="E250" s="822"/>
      <c r="F250" s="822"/>
      <c r="G250" s="822"/>
      <c r="H250" s="822"/>
      <c r="I250" s="613"/>
      <c r="J250" s="673"/>
      <c r="K250" s="674"/>
      <c r="L250" s="425"/>
    </row>
    <row r="251" spans="1:12" ht="21.75" customHeight="1">
      <c r="A251" s="671"/>
      <c r="B251" s="1195" t="s">
        <v>763</v>
      </c>
      <c r="C251" s="1196"/>
      <c r="D251" s="672"/>
      <c r="E251" s="822"/>
      <c r="F251" s="822"/>
      <c r="G251" s="822"/>
      <c r="H251" s="822"/>
      <c r="I251" s="613"/>
      <c r="J251" s="673"/>
      <c r="K251" s="674"/>
      <c r="L251" s="425"/>
    </row>
    <row r="252" spans="1:12" ht="16.5" customHeight="1">
      <c r="A252" s="822"/>
      <c r="B252" s="822"/>
      <c r="C252" s="822"/>
      <c r="D252" s="822"/>
      <c r="E252" s="822"/>
      <c r="F252" s="822"/>
      <c r="G252" s="822"/>
      <c r="H252" s="822"/>
      <c r="I252" s="820"/>
    </row>
    <row r="253" spans="1:12">
      <c r="A253" s="822"/>
      <c r="B253" s="822"/>
      <c r="C253" s="822"/>
      <c r="D253" s="822"/>
      <c r="E253" s="822"/>
      <c r="F253" s="822"/>
      <c r="G253" s="822"/>
      <c r="H253" s="822"/>
      <c r="I253" s="820"/>
    </row>
    <row r="254" spans="1:12">
      <c r="I254" s="678"/>
    </row>
    <row r="255" spans="1:12" ht="16.5">
      <c r="B255" s="824" t="s">
        <v>6</v>
      </c>
      <c r="C255" s="679">
        <f>'Attach 3(JV)'!B24</f>
        <v>0</v>
      </c>
      <c r="F255" s="422" t="s">
        <v>4</v>
      </c>
      <c r="G255" s="824">
        <f>'Attach 3(JV)'!E24</f>
        <v>0</v>
      </c>
      <c r="H255" s="824"/>
      <c r="I255" s="824"/>
    </row>
    <row r="256" spans="1:12" ht="16.5">
      <c r="B256" s="824" t="s">
        <v>7</v>
      </c>
      <c r="C256" s="679">
        <f>'Attach 3(JV)'!B25</f>
        <v>0</v>
      </c>
      <c r="F256" s="422" t="s">
        <v>5</v>
      </c>
      <c r="G256" s="824">
        <f>'Attach 3(JV)'!E25</f>
        <v>0</v>
      </c>
      <c r="H256" s="824"/>
      <c r="I256" s="824"/>
    </row>
  </sheetData>
  <sheetProtection password="EDA3" sheet="1" objects="1" scenarios="1" formatColumns="0" formatRows="0" selectLockedCells="1"/>
  <customSheetViews>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2"/>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3"/>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9"/>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0"/>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1"/>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formula1>$S$128:$S$128</formula1>
    </dataValidation>
    <dataValidation type="list" allowBlank="1" showInputMessage="1" showErrorMessage="1" sqref="I174 I172 I176">
      <formula1>"YES,NO"</formula1>
    </dataValidation>
    <dataValidation type="list" allowBlank="1" showInputMessage="1" showErrorMessage="1" sqref="G247:G251 I135 G57:G58 D247:E251 F100:I100 F142:I142 E192 E194 E216 E218">
      <formula1>"Yes,No"</formula1>
    </dataValidation>
  </dataValidations>
  <printOptions horizontalCentered="1"/>
  <pageMargins left="0.42" right="0.28999999999999998" top="0.4" bottom="0.56000000000000005" header="0.32" footer="0.24"/>
  <pageSetup paperSize="9" scale="61" fitToHeight="7" orientation="portrait" r:id="rId12"/>
  <headerFooter alignWithMargins="0"/>
  <rowBreaks count="4" manualBreakCount="4">
    <brk id="73" max="8" man="1"/>
    <brk id="96" max="8" man="1"/>
    <brk id="178" max="8" man="1"/>
    <brk id="236" max="8" man="1"/>
  </rowBreaks>
  <drawing r:id="rId13"/>
  <legacyDrawing r:id="rId14"/>
  <mc:AlternateContent xmlns:mc="http://schemas.openxmlformats.org/markup-compatibility/2006">
    <mc:Choice Requires="x14">
      <controls>
        <mc:AlternateContent xmlns:mc="http://schemas.openxmlformats.org/markup-compatibility/2006">
          <mc:Choice Requires="x14">
            <control shapeId="118785" r:id="rId15"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6"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7"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8"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9"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20"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21"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2"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3"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4"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5"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6"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7"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8"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9"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30"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31"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32"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3"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4"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5"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6"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7"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8"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9"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40"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41"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42"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3"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4"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5"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6"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7"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8"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9"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50"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51"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52"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53"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4"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5"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6"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7"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8"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9"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60"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61"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62"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3"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4"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5"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6"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7"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8"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9"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70"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71"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72"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3"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4"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U42"/>
  <sheetViews>
    <sheetView showGridLines="0" showZeros="0" view="pageBreakPreview" topLeftCell="A7" zoomScaleSheetLayoutView="100" workbookViewId="0">
      <selection activeCell="F20" sqref="F20"/>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8" customWidth="1"/>
    <col min="8" max="9" width="0" style="172" hidden="1" customWidth="1"/>
    <col min="10" max="15" width="0" style="26" hidden="1" customWidth="1"/>
    <col min="16" max="16384" width="9.140625" style="26"/>
  </cols>
  <sheetData>
    <row r="1" spans="1:9" s="100" customFormat="1" ht="22.5" customHeight="1">
      <c r="A1" s="1372" t="str">
        <f>'Attach 3(JV)'!A1</f>
        <v>Specification No. :CC/NT/COND/DOM/A06/22/00592</v>
      </c>
      <c r="B1" s="1372"/>
      <c r="C1" s="1372"/>
      <c r="D1" s="1372"/>
      <c r="E1" s="730"/>
      <c r="F1" s="731"/>
      <c r="G1" s="707" t="str">
        <f>"Attachment-4 " &amp; 'Attach 3(JV)'!AV1</f>
        <v xml:space="preserve">Attachment-4 </v>
      </c>
      <c r="H1" s="172"/>
      <c r="I1" s="172"/>
    </row>
    <row r="2" spans="1:9" ht="12.75" customHeight="1"/>
    <row r="3" spans="1:9" ht="63" customHeight="1">
      <c r="A3" s="1001" t="str">
        <f>'Attach 3(JV)'!A3</f>
        <v xml:space="preserve">Conductor Package CD01 for supply of ACSR Zebra conductor for transmission line corresponding to Tower Package TW03 associated with Transmission Network Expansion in Gujarat to increase its ATC from ISTS: Part B &amp; Part C. 
</v>
      </c>
      <c r="B3" s="1002"/>
      <c r="C3" s="1002"/>
      <c r="D3" s="1002"/>
      <c r="E3" s="1002"/>
      <c r="F3" s="1002"/>
      <c r="G3" s="1002"/>
    </row>
    <row r="4" spans="1:9" ht="20.100000000000001" customHeight="1">
      <c r="A4" s="29"/>
      <c r="H4" s="181"/>
    </row>
    <row r="5" spans="1:9" ht="20.100000000000001" customHeight="1">
      <c r="A5" s="1038" t="s">
        <v>343</v>
      </c>
      <c r="B5" s="1038"/>
      <c r="C5" s="1038"/>
      <c r="D5" s="1038"/>
      <c r="E5" s="1038"/>
      <c r="F5" s="1038"/>
      <c r="G5" s="1038"/>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4" t="str">
        <f>'Attach 3(JV)'!A8</f>
        <v/>
      </c>
      <c r="B8" s="1044"/>
      <c r="C8" s="1044"/>
      <c r="D8" s="1044"/>
      <c r="F8" s="159" t="str">
        <f>'Attach 3(JV)'!E8</f>
        <v>Contract Services</v>
      </c>
      <c r="H8" s="182"/>
    </row>
    <row r="9" spans="1:9" ht="20.100000000000001" customHeight="1">
      <c r="A9" s="14" t="s">
        <v>336</v>
      </c>
      <c r="B9" s="1374" t="str">
        <f>'Attach 3(JV)'!B9</f>
        <v/>
      </c>
      <c r="C9" s="1374"/>
      <c r="D9" s="1374"/>
      <c r="F9" s="159" t="str">
        <f>'Attach 3(JV)'!E9</f>
        <v>Power Grid Corporation of India Ltd.,</v>
      </c>
      <c r="H9" s="182"/>
    </row>
    <row r="10" spans="1:9" ht="20.100000000000001" customHeight="1">
      <c r="A10" s="14" t="s">
        <v>338</v>
      </c>
      <c r="B10" s="1374" t="str">
        <f>'Attach 3(JV)'!B10</f>
        <v/>
      </c>
      <c r="C10" s="1374"/>
      <c r="D10" s="1374"/>
      <c r="F10" s="159" t="str">
        <f>'Attach 3(JV)'!E10</f>
        <v>"Saudamini", Plot No. 2, Sector 29</v>
      </c>
      <c r="H10" s="182"/>
    </row>
    <row r="11" spans="1:9" ht="20.100000000000001" customHeight="1">
      <c r="B11" s="1374" t="str">
        <f>'Attach 3(JV)'!B11</f>
        <v/>
      </c>
      <c r="C11" s="1374"/>
      <c r="D11" s="1374"/>
      <c r="F11" s="159" t="str">
        <f>'Attach 3(JV)'!E11</f>
        <v>Gurgaon (Haryana) - 122001</v>
      </c>
    </row>
    <row r="12" spans="1:9" ht="20.100000000000001" customHeight="1">
      <c r="A12" s="33"/>
      <c r="B12" s="1374" t="str">
        <f>'Attach 3(JV)'!B12</f>
        <v/>
      </c>
      <c r="C12" s="1374"/>
      <c r="D12" s="1374"/>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331</v>
      </c>
    </row>
    <row r="16" spans="1:9" ht="20.100000000000001" customHeight="1">
      <c r="A16" s="33"/>
    </row>
    <row r="17" spans="1:21" ht="50.1" customHeight="1">
      <c r="A17" s="1375" t="str">
        <f>"We hereby certify that equipment and materials to be supplied are produced in " &amp;H26 &amp; " eligible source " &amp; F26</f>
        <v>We hereby certify that equipment and materials to be supplied are produced in [Name of Countries],  eligible source country.</v>
      </c>
      <c r="B17" s="1375"/>
      <c r="C17" s="1375"/>
      <c r="D17" s="1375"/>
      <c r="E17" s="1375"/>
      <c r="F17" s="180" t="s">
        <v>174</v>
      </c>
      <c r="G17" s="180" t="s">
        <v>175</v>
      </c>
    </row>
    <row r="18" spans="1:21" ht="45" customHeight="1">
      <c r="A18" s="1373" t="str">
        <f>"We hereby certify that our company is incorporated and registered in " &amp;I26 &amp; " eligible source " &amp;G26</f>
        <v>We hereby certify that our company is incorporated and registered in [Name of Countries],  eligible source country.</v>
      </c>
      <c r="B18" s="1373"/>
      <c r="C18" s="1373"/>
      <c r="D18" s="1373"/>
      <c r="E18" s="1373"/>
      <c r="F18" s="186" t="s">
        <v>148</v>
      </c>
      <c r="G18" s="186" t="s">
        <v>148</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1"/>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3"/>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4"/>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7"/>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1"/>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4"/>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4"/>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29"/>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0"/>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31"/>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2"/>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4"/>
  <headerFooter alignWithMargins="0">
    <oddFooter>&amp;R&amp;"Book Antiqua,Bold"&amp;8 Page &amp;P of &amp;N</oddFooter>
  </headerFooter>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Rahul Mendhe {Rahul Mendhe}</cp:lastModifiedBy>
  <cp:lastPrinted>2020-09-25T03:11:11Z</cp:lastPrinted>
  <dcterms:created xsi:type="dcterms:W3CDTF">2010-09-27T08:09:01Z</dcterms:created>
  <dcterms:modified xsi:type="dcterms:W3CDTF">2022-12-14T16:43:13Z</dcterms:modified>
</cp:coreProperties>
</file>