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kv_powergrid_in/Documents/POWERTEL-WR/PO 2025/Open Tender-Duct/Bidding Documents/Volume-III/"/>
    </mc:Choice>
  </mc:AlternateContent>
  <xr:revisionPtr revIDLastSave="538" documentId="13_ncr:1_{C86C0751-9A85-412D-93F7-1500796FCA54}" xr6:coauthVersionLast="47" xr6:coauthVersionMax="47" xr10:uidLastSave="{512D38B4-3B59-4F02-B007-FBEA7521B585}"/>
  <workbookProtection workbookAlgorithmName="SHA-512" workbookHashValue="+heIzZY5FQ9CPuQzn7Z9Fr1EvhNVbDc+IOb0m4gWgg0vvVOgUwBQUxp/JdjHAX2vXyWGWRS+iANIVe0yFp220A==" workbookSaltValue="ThjtSjqTAb9s5kBOQFaatg==" workbookSpinCount="100000" lockStructure="1"/>
  <bookViews>
    <workbookView xWindow="-120" yWindow="-120" windowWidth="29040" windowHeight="15840" tabRatio="910" firstSheet="19" activeTab="36"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9" r:id="rId33"/>
    <sheet name="Attach 26" sheetId="40" r:id="rId34"/>
    <sheet name="Attach 27" sheetId="41" r:id="rId35"/>
    <sheet name="Attach 28" sheetId="42" r:id="rId36"/>
    <sheet name="Bid Form 1st Envelope" sheetId="23" r:id="rId37"/>
    <sheet name="e-Form" sheetId="24" state="hidden" r:id="rId38"/>
    <sheet name="N to W" sheetId="25" state="hidden" r:id="rId39"/>
    <sheet name="Sheet1" sheetId="27" state="hidden" r:id="rId40"/>
  </sheets>
  <externalReferences>
    <externalReference r:id="rId41"/>
    <externalReference r:id="rId42"/>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24'!$A$1:$G$63</definedName>
    <definedName name="_xlnm.Print_Area" localSheetId="32">'Attach 25'!$A$1:$G$39</definedName>
    <definedName name="_xlnm.Print_Area" localSheetId="33">'Attach 26'!$A$1:$E$23</definedName>
    <definedName name="_xlnm.Print_Area" localSheetId="34">'Attach 27'!$A$1:$E$23</definedName>
    <definedName name="_xlnm.Print_Area" localSheetId="35">'Attach 28'!$A$1:$G$28</definedName>
    <definedName name="_xlnm.Print_Area" localSheetId="3">'Attach 3(JV)'!$A$1:$E$28</definedName>
    <definedName name="_xlnm.Print_Area" localSheetId="5">'Attach 3(QR details)'!$A$1:$I$499</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(C)'!$A$1:$E$28</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6">'Bid Form 1st Envelope'!$A$1:$F$108</definedName>
    <definedName name="_xlnm.Print_Area" localSheetId="37">'e-Form'!$A$1:$N$51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6" hidden="1">'Bid Form 1st Envelope'!$A$1:$F$108</definedName>
    <definedName name="Z_237D8718_39ED_4FFE_B3B2_D1192F8D2E87_.wvu.PrintArea" localSheetId="37"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6"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6" hidden="1">'Bid Form 1st Envelope'!$A$1:$F$108</definedName>
    <definedName name="Z_2FDEDC7A_220A_4BDB_8FCD_0C556B60E1DF_.wvu.PrintArea" localSheetId="37"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6"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6" hidden="1">'Bid Form 1st Envelope'!$A$1:$F$108</definedName>
    <definedName name="Z_6A6F11F6_4979_4331_B451_38654332CB39_.wvu.PrintArea" localSheetId="37"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6"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6" hidden="1">'Bid Form 1st Envelope'!$A$1:$F$108</definedName>
    <definedName name="Z_827228A5_964E_465A_A946_EF2238A19E11_.wvu.PrintArea" localSheetId="37"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6"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6" hidden="1">'Bid Form 1st Envelope'!$A$1:$F$108</definedName>
    <definedName name="Z_8E7B022F_1113_4BA2_B2BA_8EDBE02A2557_.wvu.PrintArea" localSheetId="37"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6" hidden="1">'Bid Form 1st Envelope'!$A$1:$F$108</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6" hidden="1">'Bid Form 1st Envelope'!$A$1:$F$108</definedName>
    <definedName name="Z_C75B92C6_DDA6_4B48_9868_112DE431C284_.wvu.PrintArea" localSheetId="37"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6"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6" hidden="1">'Bid Form 1st Envelope'!$A$1:$F$108</definedName>
    <definedName name="Z_CD4CA1A8_824A_452F_BDBA_32A47C1B3013_.wvu.PrintArea" localSheetId="37"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6"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6" hidden="1">'Bid Form 1st Envelope'!$A$1:$F$108</definedName>
    <definedName name="Z_ECEBABD0_566A_41C4_AA9A_38EA30EFEDA8_.wvu.PrintArea" localSheetId="37"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6" hidden="1">'Bid Form 1st Envelope'!$A$1:$F$108</definedName>
    <definedName name="Z_F68380CD_DF58_4BFA_A4C7_4B5C98AD7B16_.wvu.PrintArea" localSheetId="37"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6" hidden="1">'Bid Form 1st Envelope'!$24:$25</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2" l="1"/>
  <c r="B11" i="42"/>
  <c r="B10" i="42"/>
  <c r="B9" i="42"/>
  <c r="B23" i="41"/>
  <c r="B22" i="41"/>
  <c r="B12" i="41"/>
  <c r="B11" i="41"/>
  <c r="B10" i="41"/>
  <c r="B9" i="41"/>
  <c r="B23" i="40"/>
  <c r="B22" i="40"/>
  <c r="B12" i="40"/>
  <c r="B11" i="40"/>
  <c r="B10" i="40"/>
  <c r="B9" i="40"/>
  <c r="B9" i="37"/>
  <c r="G28" i="42"/>
  <c r="B28" i="42"/>
  <c r="G27" i="42"/>
  <c r="B27" i="42"/>
  <c r="B1" i="3"/>
  <c r="B9" i="14"/>
  <c r="B43" i="23"/>
  <c r="A3" i="39"/>
  <c r="B36" i="39"/>
  <c r="B35" i="39"/>
  <c r="A7" i="39"/>
  <c r="A1" i="39"/>
  <c r="C15" i="23" l="1"/>
  <c r="B52" i="23" l="1"/>
  <c r="B17" i="23"/>
  <c r="A3" i="28" l="1"/>
  <c r="B9" i="28"/>
  <c r="B498" i="28" l="1"/>
  <c r="A16" i="13" l="1"/>
  <c r="J12" i="12" l="1"/>
  <c r="G499" i="28" l="1"/>
  <c r="G498" i="28"/>
  <c r="B499" i="28"/>
  <c r="A3" i="37" l="1"/>
  <c r="A3" i="36"/>
  <c r="A1" i="36"/>
  <c r="E1" i="37" l="1"/>
  <c r="B12" i="37"/>
  <c r="B11" i="37"/>
  <c r="B10" i="37"/>
  <c r="A8" i="37"/>
  <c r="E7" i="37"/>
  <c r="A7" i="37"/>
  <c r="A17" i="37"/>
  <c r="A1" i="37"/>
  <c r="B62" i="36" l="1"/>
  <c r="B61"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A3" i="31"/>
  <c r="C41" i="30"/>
  <c r="A3" i="22"/>
  <c r="A3" i="21"/>
  <c r="A3" i="20"/>
  <c r="A2" i="19"/>
  <c r="C46" i="19" s="1"/>
  <c r="A3" i="17"/>
  <c r="A3" i="16"/>
  <c r="A3" i="14"/>
  <c r="A3" i="13"/>
  <c r="A3" i="11"/>
  <c r="A3" i="26"/>
  <c r="A3" i="10"/>
  <c r="A3" i="15" s="1"/>
  <c r="A3" i="29"/>
  <c r="A3" i="9"/>
  <c r="A3" i="7"/>
  <c r="A3" i="6"/>
  <c r="C96" i="23" l="1"/>
  <c r="C95"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9" i="28"/>
  <c r="D498" i="28"/>
  <c r="B387" i="28"/>
  <c r="N383" i="28"/>
  <c r="B345" i="28"/>
  <c r="N341" i="28"/>
  <c r="N337" i="28"/>
  <c r="N336" i="28"/>
  <c r="B299" i="28"/>
  <c r="B286" i="28"/>
  <c r="F280" i="28"/>
  <c r="B465" i="28" s="1"/>
  <c r="B265" i="28"/>
  <c r="B252" i="28"/>
  <c r="F246" i="28"/>
  <c r="B453" i="28" s="1"/>
  <c r="B227" i="28"/>
  <c r="H47" i="28"/>
  <c r="H46" i="28"/>
  <c r="H45" i="28"/>
  <c r="H44" i="28"/>
  <c r="B21" i="28"/>
  <c r="N20" i="28"/>
  <c r="N214" i="28" s="1"/>
  <c r="B20" i="28"/>
  <c r="N19" i="28"/>
  <c r="N213"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1" i="36" s="1"/>
  <c r="B12" i="4"/>
  <c r="B12" i="22" s="1"/>
  <c r="A14" i="4"/>
  <c r="B17" i="4"/>
  <c r="B18" i="4"/>
  <c r="C60" i="24" s="1"/>
  <c r="B19" i="4"/>
  <c r="C61" i="24" s="1"/>
  <c r="B20" i="4"/>
  <c r="C62" i="24" s="1"/>
  <c r="B24" i="4"/>
  <c r="B26" i="10" s="1"/>
  <c r="B48" i="10" s="1"/>
  <c r="E24" i="4"/>
  <c r="G35" i="39" s="1"/>
  <c r="AA24" i="4"/>
  <c r="B25" i="4"/>
  <c r="B36" i="29" s="1"/>
  <c r="B74" i="29" s="1"/>
  <c r="E25" i="4"/>
  <c r="AA25" i="4"/>
  <c r="AA6" i="3"/>
  <c r="A37" i="15"/>
  <c r="A7" i="4"/>
  <c r="A7" i="36" s="1"/>
  <c r="A33" i="15"/>
  <c r="A10" i="25"/>
  <c r="B10" i="25" s="1"/>
  <c r="D10" i="25" s="1"/>
  <c r="A7" i="25"/>
  <c r="B7" i="25" s="1"/>
  <c r="D7" i="25" s="1"/>
  <c r="D73" i="9"/>
  <c r="B441" i="28"/>
  <c r="A16" i="16"/>
  <c r="A3" i="5"/>
  <c r="G19" i="12"/>
  <c r="B16" i="4"/>
  <c r="B72" i="9"/>
  <c r="A31" i="15"/>
  <c r="B11" i="5" l="1"/>
  <c r="D46" i="5" s="1"/>
  <c r="B11" i="21"/>
  <c r="B27" i="10"/>
  <c r="B49" i="10" s="1"/>
  <c r="G36" i="39"/>
  <c r="E23" i="13"/>
  <c r="B12" i="20"/>
  <c r="B26" i="15"/>
  <c r="A3" i="18"/>
  <c r="B24" i="18"/>
  <c r="B11" i="10"/>
  <c r="E95" i="23"/>
  <c r="A6" i="25"/>
  <c r="B6" i="25" s="1"/>
  <c r="A9" i="25"/>
  <c r="B9" i="25" s="1"/>
  <c r="D9" i="25" s="1"/>
  <c r="A11" i="25"/>
  <c r="B11" i="25" s="1"/>
  <c r="D11" i="25" s="1"/>
  <c r="A8" i="25"/>
  <c r="B8" i="25" s="1"/>
  <c r="D8" i="25" s="1"/>
  <c r="B12" i="5"/>
  <c r="D47" i="5" s="1"/>
  <c r="E1" i="4"/>
  <c r="B12" i="15"/>
  <c r="I15" i="12"/>
  <c r="A18" i="6"/>
  <c r="B271" i="5"/>
  <c r="B10" i="10"/>
  <c r="B10" i="22"/>
  <c r="B10" i="11"/>
  <c r="B10" i="21"/>
  <c r="B10" i="20"/>
  <c r="B10" i="36"/>
  <c r="B10" i="13"/>
  <c r="B9" i="11"/>
  <c r="B9" i="22"/>
  <c r="B9" i="20"/>
  <c r="E22" i="20" s="1"/>
  <c r="B9" i="17"/>
  <c r="B9" i="13"/>
  <c r="B9" i="36"/>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2" i="36"/>
  <c r="E26" i="31"/>
  <c r="E80" i="20"/>
  <c r="E96" i="23"/>
  <c r="E25" i="8"/>
  <c r="D36" i="29"/>
  <c r="D74" i="29" s="1"/>
  <c r="E27" i="10"/>
  <c r="E49" i="10" s="1"/>
  <c r="K50" i="24"/>
  <c r="E31" i="37"/>
  <c r="G61"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3" i="23"/>
  <c r="B17" i="35"/>
  <c r="E18" i="4"/>
  <c r="J60" i="24" s="1"/>
  <c r="A7" i="13"/>
  <c r="B22" i="14"/>
  <c r="B23" i="11"/>
  <c r="B12" i="29"/>
  <c r="B12" i="36"/>
  <c r="A7" i="16"/>
  <c r="A7" i="14"/>
  <c r="B27" i="15"/>
  <c r="A7" i="10"/>
  <c r="A7" i="17"/>
  <c r="B811" i="5"/>
  <c r="B25" i="17"/>
  <c r="E24" i="12"/>
  <c r="E810" i="5"/>
  <c r="B246"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80"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16" i="12" s="1"/>
  <c r="AE6" i="23"/>
  <c r="AE7" i="23"/>
  <c r="AE8" i="23" s="1"/>
  <c r="H18" i="12"/>
  <c r="A18" i="12" s="1"/>
  <c r="B89" i="23" l="1"/>
</calcChain>
</file>

<file path=xl/sharedStrings.xml><?xml version="1.0" encoding="utf-8"?>
<sst xmlns="http://schemas.openxmlformats.org/spreadsheetml/2006/main" count="2267" uniqueCount="1085">
  <si>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</si>
  <si>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</si>
  <si>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</si>
  <si>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</si>
  <si>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</si>
  <si>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</si>
  <si>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</si>
  <si>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</si>
  <si>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</si>
  <si>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</si>
  <si>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</si>
  <si>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</si>
  <si>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</si>
  <si>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</si>
  <si>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</si>
  <si>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</si>
  <si>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</si>
  <si>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</si>
  <si>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</si>
  <si>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</si>
  <si>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</si>
  <si>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</si>
  <si>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</si>
  <si>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</si>
  <si>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</si>
  <si>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</si>
  <si>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</si>
  <si>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</si>
  <si>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</si>
  <si>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</si>
  <si>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</si>
  <si>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</si>
  <si>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</si>
  <si>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</si>
  <si>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</si>
  <si>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</si>
  <si>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</si>
  <si>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</si>
  <si>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</si>
  <si>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</si>
  <si>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</si>
  <si>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</si>
  <si>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</si>
  <si>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</si>
  <si>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</si>
  <si>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</si>
  <si>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</si>
  <si>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</si>
  <si>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</si>
  <si>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</si>
  <si>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</si>
  <si>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</si>
  <si>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</si>
  <si>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</si>
  <si>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</si>
  <si>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</si>
  <si>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</si>
  <si>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</si>
  <si>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</si>
  <si>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</si>
  <si>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</si>
  <si>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</si>
  <si>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</si>
  <si>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</si>
  <si>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</si>
  <si>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</si>
  <si>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</si>
  <si>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</si>
  <si>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</si>
  <si>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</si>
  <si>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</si>
  <si>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</si>
  <si>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</si>
  <si>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</si>
  <si>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</si>
  <si>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</si>
  <si>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</si>
  <si>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</si>
  <si>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</si>
  <si>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</si>
  <si>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</si>
  <si>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</si>
  <si>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</si>
  <si>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</si>
  <si>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</si>
  <si>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</si>
  <si>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</si>
  <si>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</si>
  <si>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</si>
  <si>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</si>
  <si>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</si>
  <si>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</si>
  <si>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</si>
  <si>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</si>
  <si>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</si>
  <si>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</si>
  <si>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</si>
  <si>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</si>
  <si>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</si>
  <si>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</si>
  <si>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</si>
  <si>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</si>
  <si>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</si>
  <si>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</si>
  <si>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</si>
  <si>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</si>
  <si>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</si>
  <si>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</si>
  <si>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</si>
  <si>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</si>
  <si>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</si>
  <si>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</si>
  <si>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</si>
  <si>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</si>
  <si>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</si>
  <si>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</si>
  <si>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</si>
  <si>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</si>
  <si>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</si>
  <si>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</si>
  <si>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</si>
  <si>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</si>
  <si>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</si>
  <si>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</si>
  <si>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</si>
  <si>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</si>
  <si>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</si>
  <si>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</si>
  <si>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</si>
  <si>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</si>
  <si>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</si>
  <si>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</si>
  <si>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</si>
  <si>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</si>
  <si>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</si>
  <si>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</si>
  <si>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</si>
  <si>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</si>
  <si>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</si>
  <si>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</si>
  <si>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</si>
  <si>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</si>
  <si>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</si>
  <si>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</si>
  <si>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</si>
  <si>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</si>
  <si>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</si>
  <si>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</si>
  <si>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</si>
  <si>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</si>
  <si>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</si>
  <si>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</si>
  <si>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</si>
  <si>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</si>
  <si>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</si>
  <si>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</si>
  <si>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</si>
  <si>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</si>
  <si>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</si>
  <si>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</si>
  <si>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</si>
  <si>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</si>
  <si>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</si>
  <si>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</si>
  <si>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</si>
  <si>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</si>
  <si>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</si>
  <si>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</si>
  <si>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</si>
  <si>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</si>
  <si>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</si>
  <si>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</si>
  <si>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</si>
  <si>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</si>
  <si>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</si>
  <si>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</si>
  <si>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</si>
  <si>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</si>
  <si>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</si>
  <si>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</si>
  <si>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</si>
  <si>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</si>
  <si>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</si>
  <si>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</si>
  <si>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</si>
  <si>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</si>
  <si>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</si>
  <si>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</si>
  <si>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</si>
  <si>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</si>
  <si>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</si>
  <si>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</si>
  <si>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</si>
  <si>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</si>
  <si>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</si>
  <si>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</si>
  <si>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</si>
  <si>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</si>
  <si>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</si>
  <si>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</si>
  <si>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</si>
  <si>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</si>
  <si>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</si>
  <si>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</si>
  <si>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</si>
  <si>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</si>
  <si>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</si>
  <si>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</si>
  <si>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</si>
  <si>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</si>
  <si>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</si>
  <si>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</si>
  <si>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</si>
  <si>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</si>
  <si>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</si>
  <si>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</si>
  <si>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</si>
  <si>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</si>
  <si>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</si>
  <si>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</si>
  <si>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</si>
  <si>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</si>
  <si>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</si>
  <si>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</si>
  <si>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</si>
  <si>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</si>
  <si>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</si>
  <si>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</si>
  <si>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</si>
  <si>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</si>
  <si>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</si>
  <si>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</si>
  <si>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</si>
  <si>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</si>
  <si>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</si>
  <si>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</si>
  <si>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</si>
  <si>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</si>
  <si>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</si>
  <si>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</si>
  <si>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</si>
  <si>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</si>
  <si>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</si>
  <si>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</si>
  <si>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</si>
  <si>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</si>
  <si>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</si>
  <si>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</si>
  <si>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</si>
  <si>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</si>
  <si>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</si>
  <si>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</si>
  <si>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</si>
  <si>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</si>
  <si>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</si>
  <si>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</si>
  <si>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</si>
  <si>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</si>
  <si>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</si>
  <si>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</si>
  <si>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</si>
  <si>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</si>
  <si>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</si>
  <si>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</si>
  <si>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</si>
  <si>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</si>
  <si>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</si>
  <si>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</si>
  <si>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</si>
  <si>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</si>
  <si>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</si>
  <si>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</si>
  <si>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</si>
  <si>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</si>
  <si>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</si>
  <si>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</si>
  <si>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</si>
  <si>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</si>
  <si>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</si>
  <si>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</si>
  <si>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</si>
  <si>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</si>
  <si>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</si>
  <si>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</si>
  <si>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</si>
  <si>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</si>
  <si>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</si>
  <si>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</si>
  <si>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</si>
  <si>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</si>
  <si>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</si>
  <si>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</si>
  <si>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</si>
  <si>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</si>
  <si>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</si>
  <si>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</si>
  <si>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</si>
  <si>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</si>
  <si>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</si>
  <si>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</si>
  <si>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</si>
  <si>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</si>
  <si>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</si>
  <si>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</si>
  <si>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</si>
  <si>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</si>
  <si>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</si>
  <si>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</si>
  <si>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</si>
  <si>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</si>
  <si>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</si>
  <si>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</si>
  <si>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</si>
  <si>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</si>
  <si>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</si>
  <si>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</si>
  <si>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</si>
  <si>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</si>
  <si>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</si>
  <si>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</si>
  <si>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</si>
  <si>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</si>
  <si>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</si>
  <si>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</si>
  <si>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</si>
  <si>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</si>
  <si>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</si>
  <si>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</si>
  <si>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</si>
  <si>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</si>
  <si>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</si>
  <si>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</si>
  <si>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</si>
  <si>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</si>
  <si>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</si>
  <si>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</si>
  <si>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</si>
  <si>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</si>
  <si>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</si>
  <si>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</si>
  <si>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</si>
  <si>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</si>
  <si>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</si>
  <si>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</si>
  <si>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</si>
  <si>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</si>
  <si>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</si>
  <si>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</si>
  <si>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</si>
  <si>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</si>
  <si>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</si>
  <si>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</si>
  <si>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</si>
  <si>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</si>
  <si>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</si>
  <si>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</si>
  <si>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</si>
  <si>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</si>
  <si>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</si>
  <si>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</si>
  <si>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</si>
  <si>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</si>
  <si>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</si>
  <si>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</si>
  <si>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</si>
  <si>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</si>
  <si>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</si>
  <si>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</si>
  <si>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</si>
  <si>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</si>
  <si>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</si>
  <si>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</si>
  <si>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</si>
  <si>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</si>
  <si>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</si>
  <si>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</si>
  <si>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</si>
  <si>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</si>
  <si>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</si>
  <si>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</si>
  <si>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</si>
  <si>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</si>
  <si>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</si>
  <si>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</si>
  <si>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</si>
  <si>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</si>
  <si>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</si>
  <si>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</si>
  <si>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</si>
  <si>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</si>
  <si>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</si>
  <si>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</si>
  <si>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</si>
  <si>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</si>
  <si>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</si>
  <si>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</si>
  <si>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</si>
  <si>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</si>
  <si>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</si>
  <si>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</si>
  <si>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</si>
  <si>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</si>
  <si>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</si>
  <si>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</si>
  <si>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</si>
  <si>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</si>
  <si>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</si>
  <si>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</si>
  <si>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</si>
  <si>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</si>
  <si>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</si>
  <si>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</si>
  <si>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</si>
  <si>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</si>
  <si>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</si>
  <si>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</si>
  <si>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</si>
  <si>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</si>
  <si>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</si>
  <si>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</si>
  <si>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</si>
  <si>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</si>
  <si>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</si>
  <si>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</si>
  <si>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</si>
  <si>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</si>
  <si>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</si>
  <si>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</si>
  <si>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</si>
  <si>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</si>
  <si>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</si>
  <si>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</si>
  <si>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</si>
  <si>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</si>
  <si>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</si>
  <si>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</si>
  <si>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</si>
  <si>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</si>
  <si>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</si>
  <si>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</si>
  <si>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</si>
  <si>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</si>
  <si>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</si>
  <si>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</si>
  <si>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</si>
  <si>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</si>
  <si>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</si>
  <si>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</si>
  <si>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</si>
  <si>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</si>
  <si>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</si>
  <si>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</si>
  <si>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</si>
  <si>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</si>
  <si>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</si>
  <si>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</si>
  <si>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</si>
  <si>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</si>
  <si>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</si>
  <si>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</si>
  <si>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</si>
  <si>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</si>
  <si>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</si>
  <si>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</si>
  <si>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</si>
  <si>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</si>
  <si>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</si>
  <si>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</si>
  <si>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</si>
  <si>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</si>
  <si>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</si>
  <si>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</si>
  <si>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</si>
  <si>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</si>
  <si>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</si>
  <si>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</si>
  <si>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</si>
  <si>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</si>
  <si>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</si>
  <si>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</si>
  <si>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</si>
  <si>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</si>
  <si>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</si>
  <si>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</si>
  <si>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</si>
  <si>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</si>
  <si>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</si>
  <si>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</si>
  <si>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</si>
  <si>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</si>
  <si>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</si>
  <si>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</si>
  <si>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2.1</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</si>
  <si>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</si>
  <si>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</si>
  <si>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</si>
  <si>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</si>
  <si>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</si>
  <si>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</si>
  <si>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</si>
  <si>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</si>
  <si>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</si>
  <si>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</si>
  <si>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</si>
  <si>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</si>
  <si>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</si>
  <si>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</si>
  <si>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</si>
  <si>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</si>
  <si>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</si>
  <si>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</si>
  <si>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</si>
  <si>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</si>
  <si>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</si>
  <si>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</si>
  <si>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</si>
  <si>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</si>
  <si>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</si>
  <si>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</si>
  <si>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</si>
  <si>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</si>
  <si>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</si>
  <si>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</si>
  <si>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</si>
  <si>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</si>
  <si>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</si>
  <si>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</si>
  <si>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</si>
  <si>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</si>
  <si>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</si>
  <si>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</si>
  <si>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</si>
  <si>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</si>
  <si>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</si>
  <si>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</si>
  <si>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</si>
  <si>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</si>
  <si>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</si>
  <si>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</si>
  <si>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</si>
  <si>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</si>
  <si>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</si>
  <si>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</si>
  <si>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</si>
  <si>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</si>
  <si>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</si>
  <si>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</si>
  <si>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</si>
  <si>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</si>
  <si>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</si>
  <si>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</si>
  <si>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</si>
  <si>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</si>
  <si>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</si>
  <si>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</si>
  <si>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</si>
  <si>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</si>
  <si>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</si>
  <si>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</si>
  <si>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</si>
  <si>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</si>
  <si>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</si>
  <si>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</si>
  <si>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</si>
  <si>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</si>
  <si>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</si>
  <si>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</si>
  <si>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</si>
  <si>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</si>
  <si>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</si>
  <si>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</si>
  <si>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</si>
  <si>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</si>
  <si>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</si>
  <si>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</si>
  <si>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</si>
  <si>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</si>
  <si>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</si>
  <si>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</si>
  <si>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</si>
  <si>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</si>
  <si>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</si>
  <si>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</si>
  <si>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</si>
  <si>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</si>
  <si>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</si>
  <si>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</si>
  <si>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</si>
  <si>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</si>
  <si>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</si>
  <si>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</si>
  <si>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</si>
  <si>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</si>
  <si>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</si>
  <si>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</si>
  <si>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</si>
  <si>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</si>
  <si>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</si>
  <si>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</si>
  <si>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</si>
  <si>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</si>
  <si>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</si>
  <si>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</si>
  <si>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</si>
  <si>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</si>
  <si>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</si>
  <si>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</si>
  <si>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</si>
  <si>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</si>
  <si>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</si>
  <si>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</si>
  <si>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</si>
  <si>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</si>
  <si>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</si>
  <si>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</si>
  <si>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</si>
  <si>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</si>
  <si>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</si>
  <si>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</si>
  <si>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</si>
  <si>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</si>
  <si>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</si>
  <si>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</si>
  <si>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</si>
  <si>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</si>
  <si>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</si>
  <si>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</si>
  <si>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</si>
  <si>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</si>
  <si>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</si>
  <si>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</si>
  <si>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</si>
  <si>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</si>
  <si>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</si>
  <si>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</si>
  <si>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</si>
  <si>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</si>
  <si>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</si>
  <si>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</si>
  <si>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</si>
  <si>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</si>
  <si>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</si>
  <si>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</si>
  <si>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</si>
  <si>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</si>
  <si>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</si>
  <si>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</si>
  <si>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</si>
  <si>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</si>
  <si>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</si>
  <si>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</si>
  <si>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</si>
  <si>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</si>
  <si>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</si>
  <si>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</si>
  <si>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</si>
  <si>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</si>
  <si>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</si>
  <si>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</si>
  <si>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</si>
  <si>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</si>
  <si>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</si>
  <si>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</si>
  <si>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</si>
  <si>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</si>
  <si>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</si>
  <si>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</si>
  <si>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</si>
  <si>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</si>
  <si>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</si>
  <si>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</si>
  <si>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</si>
  <si>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</si>
  <si>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</si>
  <si>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</si>
  <si>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</si>
  <si>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</si>
  <si>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</si>
  <si>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</si>
  <si>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</si>
  <si>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</si>
  <si>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</si>
  <si>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</si>
  <si>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</si>
  <si>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</si>
  <si>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</si>
  <si>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</si>
  <si>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</si>
  <si>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</si>
  <si>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</si>
  <si>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</si>
  <si>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</si>
  <si>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</si>
  <si>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</si>
  <si>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</si>
  <si>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</si>
  <si>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</si>
  <si>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</si>
  <si>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</si>
  <si>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</si>
  <si>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</si>
  <si>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</si>
  <si>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</si>
  <si>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</si>
  <si>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</si>
  <si>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</si>
  <si>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</si>
  <si>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</si>
  <si>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</si>
  <si>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</si>
  <si>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</si>
  <si>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</si>
  <si>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</si>
  <si>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</si>
  <si>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</si>
  <si>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</si>
  <si>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</si>
  <si>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</si>
  <si>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</si>
  <si>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</si>
  <si>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</si>
  <si>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</si>
  <si>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</si>
  <si>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</si>
  <si>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</si>
  <si>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</si>
  <si>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</si>
  <si>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</si>
  <si>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</si>
  <si>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</si>
  <si>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</si>
  <si>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</si>
  <si>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</si>
  <si>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</si>
  <si>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</si>
  <si>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</si>
  <si>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</si>
  <si>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</si>
  <si>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</si>
  <si>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</si>
  <si>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</si>
  <si>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</si>
  <si>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</si>
  <si>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</si>
  <si>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</si>
  <si>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</si>
  <si>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</si>
  <si>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</si>
  <si>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</si>
  <si>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</si>
  <si>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</si>
  <si>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</si>
  <si>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</si>
  <si>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</si>
  <si>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</si>
  <si>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</si>
  <si>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</si>
  <si>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</si>
  <si>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</si>
  <si>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</si>
  <si>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</si>
  <si>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</si>
  <si>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</si>
  <si>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</si>
  <si>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</si>
  <si>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</si>
  <si>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</si>
  <si>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</si>
  <si>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</si>
  <si>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</si>
  <si>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</si>
  <si>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</si>
  <si>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</si>
  <si>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</si>
  <si>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</si>
  <si>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</si>
  <si>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</si>
  <si>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</si>
  <si>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</si>
  <si>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</si>
  <si>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</si>
  <si>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</si>
  <si>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</si>
  <si>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</si>
  <si>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</si>
  <si>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</si>
  <si>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</si>
  <si>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</si>
  <si>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</si>
  <si>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</si>
  <si>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</si>
  <si>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</si>
  <si>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</si>
  <si>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</si>
  <si>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2019-2020</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</si>
  <si>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</si>
  <si>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</si>
  <si>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</si>
  <si>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</si>
  <si>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</si>
  <si>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</si>
  <si>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</si>
  <si>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</si>
  <si>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</si>
  <si>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</si>
  <si>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</si>
  <si>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</si>
  <si>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</si>
  <si>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</si>
  <si>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</si>
  <si>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</si>
  <si>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</si>
  <si>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</si>
  <si>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</si>
  <si>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</si>
  <si>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</si>
  <si>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</si>
  <si>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</si>
  <si>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</si>
  <si>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</si>
  <si>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</si>
  <si>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</si>
  <si>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</si>
  <si>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</si>
  <si>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</si>
  <si>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</si>
  <si>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</si>
  <si>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</si>
  <si>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</si>
  <si>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</si>
  <si>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</si>
  <si>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</si>
  <si>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</si>
  <si>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</si>
  <si>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</si>
  <si>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</si>
  <si>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</si>
  <si>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</si>
  <si>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</si>
  <si>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</si>
  <si>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</si>
  <si>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</si>
  <si>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</si>
  <si>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</si>
  <si>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</si>
  <si>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</si>
  <si>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</si>
  <si>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</si>
  <si>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</si>
  <si>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</si>
  <si>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</si>
  <si>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</si>
  <si>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</si>
  <si>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</si>
  <si>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</si>
  <si>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</si>
  <si>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</si>
  <si>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</si>
  <si>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</si>
  <si>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</si>
  <si>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</si>
  <si>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</si>
  <si>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</si>
  <si>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</si>
  <si>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</si>
  <si>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</si>
  <si>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</si>
  <si>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For thepurpose of working out 50% of the Contract, following shall be taken into account suitably:</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</si>
  <si>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</si>
  <si>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</si>
  <si>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</si>
  <si>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</si>
  <si>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</si>
  <si>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</si>
  <si>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</si>
  <si>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</si>
  <si>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</si>
  <si>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</si>
  <si>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</si>
  <si>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</si>
  <si>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</si>
  <si>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</si>
  <si>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</si>
  <si>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</si>
  <si>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</si>
  <si>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</si>
  <si>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</si>
  <si>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</si>
  <si>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</si>
  <si>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</si>
  <si>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</si>
  <si>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</si>
  <si>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</si>
  <si>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</si>
  <si>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</si>
  <si>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</si>
  <si>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</si>
  <si>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</si>
  <si>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</si>
  <si>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</si>
  <si>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</si>
  <si>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</si>
  <si>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</si>
  <si>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</si>
  <si>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</si>
  <si>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</si>
  <si>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</si>
  <si>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</si>
  <si>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</si>
  <si>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</si>
  <si>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</si>
  <si>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</si>
  <si>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</si>
  <si>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</si>
  <si>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</si>
  <si>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</si>
  <si>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</si>
  <si>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</si>
  <si>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</si>
  <si>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</si>
  <si>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</si>
  <si>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</si>
  <si>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</si>
  <si>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</si>
  <si>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</si>
  <si>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</si>
  <si>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</si>
  <si>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</si>
  <si>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</si>
  <si>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</si>
  <si>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</si>
  <si>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</si>
  <si>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</si>
  <si>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</si>
  <si>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</si>
  <si>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</si>
  <si>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</si>
  <si>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</si>
  <si>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</si>
  <si>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</si>
  <si>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 Person signing the Bid shall have the power of attorney given by the Bidder attached to the Bid</t>
  </si>
  <si>
    <t>Attachment-25</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</si>
  <si>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</si>
  <si>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</si>
  <si>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</si>
  <si>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</si>
  <si>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</si>
  <si>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</si>
  <si>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</si>
  <si>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</si>
  <si>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</si>
  <si>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</si>
  <si>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</si>
  <si>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</si>
  <si>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</si>
  <si>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</si>
  <si>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</si>
  <si>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</si>
  <si>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</si>
  <si>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</si>
  <si>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Attachments 3, 4, 4(A), 5, 5(A), 6 (C), 6 (T), 7, 8, 9, 10, 11, 12, 13, 14-IP, 15, 16, 17, 18, 19,20, 21,22, 23, 24, 25, 26 and Bid Form for 1st Envelope are included here.</t>
  </si>
  <si>
    <t>(y) Attachment 24</t>
  </si>
  <si>
    <t>(z) Attachment 25</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</si>
  <si>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</si>
  <si>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</si>
  <si>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</si>
  <si>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</si>
  <si>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</si>
  <si>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</si>
  <si>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r>
      <t>“</t>
    </r>
    <r>
      <rPr>
        <b/>
        <sz val="12"/>
        <rFont val="Book Antiqua"/>
        <family val="1"/>
      </rPr>
      <t>POWERTEL</t>
    </r>
    <r>
      <rPr>
        <sz val="12"/>
        <rFont val="Book Antiqua"/>
        <family val="1"/>
      </rPr>
      <t>”</t>
    </r>
  </si>
  <si>
    <t>POWERTEL TELESERVICES LIMITED</t>
  </si>
  <si>
    <t>POWERTEL intends to award, under laid-down organizational procedures, contact(s) for</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</si>
  <si>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</si>
  <si>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‘Integrity Pact’ which will form a part of the bid.</t>
  </si>
  <si>
    <t>Section 1 – Commitments of POWERTEL</t>
  </si>
  <si>
    <t>POWERTEL commits itself to take all measures necessary to prevent corruption and to observe the following principles:</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</si>
  <si>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</si>
  <si>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</si>
  <si>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POWERTEL will exclude from evaluation of Bids its such employee(s) who has any personnel interest in the Companies / Agencies participating in the Bidding / Tendering process.</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</si>
  <si>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</si>
  <si>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</si>
  <si>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</si>
  <si>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</si>
  <si>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</si>
  <si>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</si>
  <si>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</si>
  <si>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</si>
  <si>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</si>
  <si>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</si>
  <si>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</si>
  <si>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</si>
  <si>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POWERTEL,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POWERTEL, giving joint findings.</t>
  </si>
  <si>
    <t>(3) The IEM is not subject to instructions by the representatives of the parties and performs his functions neutrally and independently. He reports to the Chairman-cum-Managing Director, POWERTEL.</t>
  </si>
  <si>
    <t>(4) The Bidder(s)/Contractor(s) accepts that the IEM has the right to access without restriction to all documentation of 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</si>
  <si>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</si>
  <si>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POWERTEL and request the Chairman-cum-Managing Director, POWERTEL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POWERTEL and the Bidder/Contractor, as deemed fit, to present its case before making its recommendations to POWERTEL.</t>
  </si>
  <si>
    <t>(7) The IEM will submit a written report to the Chairman-cum-Managing Director, POWERTEL within 8 to 10 weeks from the date of reference or intimation to him by POWERTEL and, should the occasion arise, submit proposals for correcting problematic situations.</t>
  </si>
  <si>
    <t>(8) If the IEM has reported to the Chairman-cum-Managing Director, POWERTEL, a substantiated suspicion of an offence under relevant Anti-Corruption Laws of India, and the Chairman-cum-Managing Director, POWERTEL has not, within the reasonable time taken visible action to proceed against such offence or reported it to the CVO, the Monitor may also transmit this information directly to the CVC, Government of India.</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</si>
  <si>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</si>
  <si>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“POWERTEL”</t>
  </si>
  <si>
    <t xml:space="preserve">POWERTEL intends to award, under laid-down organizational procedures, contact(s) for </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</si>
  <si>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</si>
  <si>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‘Safety Pact’ which will form a part of the bid.</t>
  </si>
  <si>
    <t xml:space="preserve">POWERTEL commits itself to take all measures necessary to prevent accidents duringConstruction and Operation of the Transmission Assets and to observe the following: </t>
  </si>
  <si>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</si>
  <si>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</si>
  <si>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</si>
  <si>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</si>
  <si>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</si>
  <si>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</si>
  <si>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</si>
  <si>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</si>
  <si>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</si>
  <si>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</si>
  <si>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</si>
  <si>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POWERTEL Apex Safety Board within the stipulated period. </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</si>
  <si>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</si>
  <si>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</si>
  <si>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 POWERTEL to identify the lapses, the reason for the accident / incident and suggest measures for prevention of recurrence of such accidents. All factual details of the occurrence of the accident will be provided to POWERTEL, as and when required.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</si>
  <si>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</si>
  <si>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</si>
  <si>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</si>
  <si>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</si>
  <si>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</si>
  <si>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</si>
  <si>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</si>
  <si>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</si>
  <si>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We further declare that any misrepresentation or submission of false/forged document/information in this regard shall be dealt with as per the provisions of Integrity Pact and/or Bidding Documents and/or POWERTEL’s policy and procedures.</t>
  </si>
  <si>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</si>
  <si>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</si>
  <si>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</si>
  <si>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</si>
  <si>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Name of the person with designation in POWERTEL/POWERGRID</t>
  </si>
  <si>
    <t>Date of Retirement/ resignation from POWERTEL/ POWERGRID</t>
  </si>
  <si>
    <t>(For &amp; On behalf of POWRTEL                                    (For &amp; On behalf of Bidder/Contractor)</t>
  </si>
  <si>
    <t>(n)</t>
  </si>
  <si>
    <t>GCC 40</t>
  </si>
  <si>
    <t>Conciliation</t>
  </si>
  <si>
    <t>(1) This agreement is subject to India Law.  Place of performance and jurisdiction is the establishment of POWERTEL.  The Arbitration/Conciliation clause provided in the main tender document / contract shall not be applicable for any issue / dispute arising under Integrity Pact.</t>
  </si>
  <si>
    <t>(5) Views expressed or suggestions/submissions made by the parties and the recommendations of the CVO in respect of the violation of this agreement, shall not be relied on or introduced as evidence in the arbitral/conciliation or judicial proceedings (arising out of the arbitral/conciliation proceedings) by the parties in connection with the disputes/differences arising out of the subject contract.</t>
  </si>
  <si>
    <t xml:space="preserve">1) This agreement is subject to Indian Law. Place of performance and jurisdiction is the establishment of POWERTEL. The Arbitration/Conciliation clause provided in the main tender document / contract shall not be applicable for any issue / dispute arising under the Safety Pact. </t>
  </si>
  <si>
    <t xml:space="preserve">(a) </t>
  </si>
  <si>
    <r>
      <t>Whether there was Termination</t>
    </r>
    <r>
      <rPr>
        <b/>
        <sz val="11.5"/>
        <rFont val="Book Antiqua"/>
        <family val="1"/>
      </rPr>
      <t>#</t>
    </r>
    <r>
      <rPr>
        <sz val="11.5"/>
        <rFont val="Book Antiqua"/>
        <family val="1"/>
      </rPr>
      <t xml:space="preserve"> of Contract(s) due to Contractor’s default </t>
    </r>
  </si>
  <si>
    <t xml:space="preserve">* </t>
  </si>
  <si>
    <t>**</t>
  </si>
  <si>
    <t>#</t>
  </si>
  <si>
    <t>Partial offloading under a contract and/or Facilitation beyond 10% of the Contract Price shall also be treated as Termination.
For the said purpose, the Contract Price means the Contract Price of the Facilities notwithstanding the construction of the contract.</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</si>
  <si>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</si>
  <si>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</si>
  <si>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</si>
  <si>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</si>
  <si>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 xml:space="preserve">CHIEF MANAGER (CS)
WESTERN REGION TELECOM CONTROL CENTRE
POWERGRID TELESERVICES LIMITED,
1st Floor, Samruddhi Venture Park, MIDC Area, Marol,
ANDHERI (EAST), MUMBAI-93
</t>
  </si>
  <si>
    <t>Note:</t>
  </si>
  <si>
    <t>i)Annual Gross Revenue from operations/ Gross operating income as incorporated In the profit and loss account excluding other operative income/ other income</t>
  </si>
  <si>
    <t xml:space="preserve">ii)In case bidder is a holding company, the financial position criteria referred to in clause 3.1 above shall be that of holding company only (i.e. excluding its subsidiary / group companies). In case bidder is a subsidiary of a holding company, the financial position criteria referred to in clause 3.1 above shall be that of subsidiary company only (i.e. excluding its holding company). </t>
  </si>
  <si>
    <t xml:space="preserve">iii)RELAXATION FOR MSEs / START-Ups 
(a) Requirement of MAAT specified at Para 3.1 above, shall be waived off for MSEs¶
bidders . 
(b) START-Ups¶¶ shall also be considered qualified if they meet 80% (Eighty percent) of 
the requirements specified at Para 3.1 above. 
¶
 MSEs as defined in bidding documents. 
¶¶ START-UPs as defined by DIPP, applicable as on the originally scheduled date of 
bid opening mentioned above. </t>
  </si>
  <si>
    <t>NOT APPLICABLE</t>
  </si>
  <si>
    <t>Supply, I&amp;C and testing of 33 No’s Industrial Air conditioner along with accessories as per the technical specification</t>
  </si>
  <si>
    <t>The Bidder shall furnish documentary evidence in support of the 
qualifying requirements stipulated as above. Further, to establish the 
OEM experience, any of the following documents can be submitted by 
bidder:                                                                                                                                                                                                                                                    (a) Two-year-old ISO certificate with the product solution category.                                                                                                                                         (b)Two-year-old purchase orders (PO) of the offered product.                                                                                                                                                      (c) Two-year_x0002_old Invoices of the offered product.                                                                                                                                                                          (d) Two-year-old Product installation reports.                                                                                                                                                                               (e) Two-year-old satisfactory operation certificate</t>
  </si>
  <si>
    <t/>
  </si>
  <si>
    <t>Attachment-26</t>
  </si>
  <si>
    <t xml:space="preserve">1. We have read the provisions of the bidding documents regarding abiding by the ‘Code of Integrity for Public Procurement’. Accordingly, we hereby declare that we shall abide by the ‘Code of Integrity for Public Procurement’ as mentioned under Clause 36 of the Bidding Document                                                                                                                                                                                                                  The details of any previous transgressions of the code of integrity with any entity in any country during the last three years or of being debarred by any other Procuring Entity are as under: 
(a) 
(b) 
(c) 
(d)  </t>
  </si>
  <si>
    <t xml:space="preserve">2. We also accept that in case of violation/transgression of this code by us in competing for or in executing the Contract, Employer has the right to take punitive measures as per the provisions of the Bidding Documents and/or POWERGRID’s policy and procedure. </t>
  </si>
  <si>
    <t xml:space="preserve"> (Declaration by the bidder for ‘Code of Integrity for Public Procurement’)</t>
  </si>
  <si>
    <t>Attachment-27</t>
  </si>
  <si>
    <t xml:space="preserve"> (Declaration by the bidder regarding adherence to the POWERGRID Whistle Blower and Fraud Prevention Policy)</t>
  </si>
  <si>
    <t xml:space="preserve">We, hereby, declare that we, along with our associate/ collaborators/ sub-contractors/ sub vendors/consultants/ service providers shall strictly adhere to the POWERGRID/ POWERTEL Whistle Blower and Fraud Prevention Policy.   </t>
  </si>
  <si>
    <t xml:space="preserve">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 </t>
  </si>
  <si>
    <t>Attachment-28</t>
  </si>
  <si>
    <t>Declaration by the bidder for Acknowledgement and Acceptance of the ‘Supplier 
Code of Conduct’</t>
  </si>
  <si>
    <t>(aa) Attachment 26</t>
  </si>
  <si>
    <t>Declaration by the bidder for ‘Code of Integrity for Public Procurement</t>
  </si>
  <si>
    <t>Declaration by the bidder regarding adherence to the POWERGRID Whistle Blower and Fraud Prevention Policy</t>
  </si>
  <si>
    <t>Declaration by the bidder for Acknowledgement and Acceptance of the ‘Supplier Code of Conduct’</t>
  </si>
  <si>
    <t>(ab) Attachment 27</t>
  </si>
  <si>
    <t>(ac) Attachment 28</t>
  </si>
  <si>
    <t xml:space="preserve">2.Upon the occurrence of any breach to the terms and conditions of POWERGRID Supplier Code of Conduct, we shall take all corrective actions in timely manner. Further, we also understand that in case of our failure to comply with this code, then POWERGRID may take action against us as per its extant Policies and Procedures including suspension or termination as POWERGRID’s supplier. </t>
  </si>
  <si>
    <t>3.We also hereby confirm that in case we are awarded the subject package with an award value of Rs 250 Crore or above, we shall submit a signed copy of ‘Supplier Code of Conduct’ within 30days of the issuance of NOA.</t>
  </si>
  <si>
    <t>1. We hereby confirm that we have gone through the POWERGRID Supplier Code of Conduct, attached as Appendix-III to the Special Conditions of Contract and  commit to comply with the same in letter and spirit, if awarded value of the subject package will be Rs. 250 Crore or above.</t>
  </si>
  <si>
    <t>Procurement of 40/33mm PLB HDPE Duct for NTAMC Project in Vadodara</t>
  </si>
  <si>
    <t>Specification No.WR1/NT/S-MISC/DOM/ZA3/25/04276</t>
  </si>
  <si>
    <t>The bidder shall be a manufacturer of PLB HDPE duct (40/33mm) and 
must have supplied at least 200 Km of PLB HDPE duct (own make), 
covered in not more than two (2) contracts, within last seven (7) 
years, out of which at least 100 Km of PLB HDPE duct must have 
been in satisfactory operation# in said project(s) for at least one 
(1) year as on the originally scheduled date of bid opening (As per GeM Bid)</t>
  </si>
  <si>
    <r>
      <rPr>
        <b/>
        <i/>
        <sz val="11"/>
        <color rgb="FF000000"/>
        <rFont val="Book Antiqua"/>
        <family val="1"/>
      </rPr>
      <t>Satisfactory operation#</t>
    </r>
    <r>
      <rPr>
        <i/>
        <sz val="11"/>
        <color indexed="8"/>
        <rFont val="Book Antiqua"/>
        <family val="1"/>
      </rPr>
      <t>: 1) Certificate issued by the Employer (an end user) certifying the operation without any adverse remark</t>
    </r>
  </si>
  <si>
    <t>Minimum Average Annual Turnover *(MAAT) for best three years i.e. 36 Months out of last five Financial years of the bidder should be at least INR 28,60,169/-</t>
  </si>
  <si>
    <t>Safety Pact-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</si>
</sst>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8">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
      <b/>
      <sz val="11.5"/>
      <name val="Book Antiqua"/>
      <family val="1"/>
    </font>
    <font>
      <b/>
      <u/>
      <sz val="10"/>
      <color rgb="FFFF0000"/>
      <name val="Book Antiqua"/>
      <family val="1"/>
    </font>
    <font>
      <sz val="10"/>
      <color rgb="FFFF0000"/>
      <name val="Book Antiqua"/>
      <family val="1"/>
    </font>
    <font>
      <b/>
      <sz val="26"/>
      <color rgb="FFFF0000"/>
      <name val="Book Antiqua"/>
      <family val="1"/>
    </font>
    <font>
      <b/>
      <i/>
      <sz val="11"/>
      <color rgb="FF000000"/>
      <name val="Book Antiqua"/>
      <family val="1"/>
    </font>
    <font>
      <b/>
      <sz val="28"/>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1" fillId="0" borderId="0" applyNumberFormat="0" applyFill="0" applyBorder="0" applyAlignment="0" applyProtection="0"/>
  </cellStyleXfs>
  <cellXfs count="1161">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5" fillId="0" borderId="0" xfId="0" applyFont="1" applyProtection="1">
      <protection hidden="1"/>
    </xf>
    <xf numFmtId="0" fontId="66"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7"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1" fillId="0" borderId="0" xfId="0" applyFont="1" applyAlignment="1" applyProtection="1">
      <alignment vertical="center"/>
      <protection hidden="1"/>
    </xf>
    <xf numFmtId="0" fontId="62"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4"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69"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70" fillId="0" borderId="0" xfId="0" applyFont="1" applyAlignment="1" applyProtection="1">
      <alignment horizontal="justify" vertical="top" wrapText="1"/>
      <protection hidden="1"/>
    </xf>
    <xf numFmtId="0" fontId="69"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7"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8"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8"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3" fillId="0" borderId="0" xfId="0" applyFont="1" applyAlignment="1">
      <alignment horizontal="justify" vertical="center"/>
    </xf>
    <xf numFmtId="0" fontId="78" fillId="0" borderId="0" xfId="0" applyFont="1" applyProtection="1">
      <protection hidden="1"/>
    </xf>
    <xf numFmtId="0" fontId="78" fillId="0" borderId="0" xfId="0" applyFont="1" applyAlignment="1" applyProtection="1">
      <alignment horizontal="center" vertical="top"/>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protection hidden="1"/>
    </xf>
    <xf numFmtId="0" fontId="78" fillId="0" borderId="0" xfId="0" applyFont="1" applyAlignment="1" applyProtection="1">
      <alignment horizontal="left"/>
      <protection hidden="1"/>
    </xf>
    <xf numFmtId="0" fontId="78"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80" fillId="0" borderId="0" xfId="0" applyFont="1" applyAlignment="1" applyProtection="1">
      <alignment vertical="center"/>
      <protection hidden="1"/>
    </xf>
    <xf numFmtId="0" fontId="81" fillId="0" borderId="0" xfId="0" applyFont="1" applyProtection="1">
      <protection hidden="1"/>
    </xf>
    <xf numFmtId="0" fontId="80" fillId="0" borderId="0" xfId="0" applyFont="1" applyAlignment="1" applyProtection="1">
      <alignment vertical="center" wrapText="1"/>
      <protection hidden="1"/>
    </xf>
    <xf numFmtId="0" fontId="79" fillId="0" borderId="0" xfId="0" applyFont="1" applyAlignment="1" applyProtection="1">
      <alignment vertical="center"/>
      <protection hidden="1"/>
    </xf>
    <xf numFmtId="0" fontId="79" fillId="0" borderId="0" xfId="0" applyFont="1" applyAlignment="1" applyProtection="1">
      <alignment vertical="center" wrapText="1"/>
      <protection hidden="1"/>
    </xf>
    <xf numFmtId="0" fontId="82"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3"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5"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5"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5" fillId="0" borderId="0" xfId="0" applyFont="1" applyAlignment="1">
      <alignment horizontal="center" vertical="center"/>
    </xf>
    <xf numFmtId="0" fontId="75" fillId="0" borderId="0" xfId="0" applyFont="1" applyAlignment="1">
      <alignment vertical="center"/>
    </xf>
    <xf numFmtId="0" fontId="6" fillId="0" borderId="0" xfId="0" applyFont="1"/>
    <xf numFmtId="0" fontId="0" fillId="0" borderId="0" xfId="0" applyAlignment="1">
      <alignment horizontal="center"/>
    </xf>
    <xf numFmtId="0" fontId="75" fillId="0" borderId="0" xfId="0" applyFont="1" applyAlignment="1">
      <alignment horizontal="center"/>
    </xf>
    <xf numFmtId="0" fontId="75"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6" fillId="0" borderId="0" xfId="0" applyFont="1" applyAlignment="1">
      <alignment horizontal="justify" vertical="center" wrapText="1"/>
    </xf>
    <xf numFmtId="0" fontId="86" fillId="0" borderId="6" xfId="0" applyFont="1" applyBorder="1" applyAlignment="1">
      <alignment horizontal="center" vertical="center" wrapText="1"/>
    </xf>
    <xf numFmtId="0" fontId="88" fillId="0" borderId="0" xfId="0" applyFont="1" applyAlignment="1">
      <alignment horizontal="justify" vertical="center"/>
    </xf>
    <xf numFmtId="0" fontId="88" fillId="0" borderId="0" xfId="0" applyFont="1" applyAlignment="1">
      <alignment horizontal="right" vertical="center"/>
    </xf>
    <xf numFmtId="0" fontId="88" fillId="0" borderId="0" xfId="0" applyFont="1" applyAlignment="1">
      <alignment horizontal="left" vertical="center"/>
    </xf>
    <xf numFmtId="0" fontId="91" fillId="0" borderId="6" xfId="0" applyFont="1" applyBorder="1" applyAlignment="1">
      <alignment horizontal="center" vertical="center" wrapText="1"/>
    </xf>
    <xf numFmtId="0" fontId="91" fillId="0" borderId="6" xfId="0" applyFont="1" applyBorder="1" applyAlignment="1">
      <alignment horizontal="left" vertical="center" wrapText="1"/>
    </xf>
    <xf numFmtId="0" fontId="88" fillId="0" borderId="6" xfId="0" applyFont="1" applyBorder="1" applyAlignment="1">
      <alignment horizontal="center" vertical="center" wrapText="1"/>
    </xf>
    <xf numFmtId="0" fontId="88" fillId="0" borderId="0" xfId="0" applyFont="1" applyAlignment="1">
      <alignment horizontal="center" vertical="center" wrapText="1"/>
    </xf>
    <xf numFmtId="0" fontId="86" fillId="0" borderId="0" xfId="0" applyFont="1" applyAlignment="1">
      <alignment horizontal="justify" vertical="center"/>
    </xf>
    <xf numFmtId="0" fontId="92" fillId="0" borderId="0" xfId="0" applyFont="1" applyAlignment="1">
      <alignment horizontal="justify" vertical="center"/>
    </xf>
    <xf numFmtId="0" fontId="93" fillId="0" borderId="0" xfId="0" applyFont="1" applyAlignment="1">
      <alignment horizontal="right" vertical="center"/>
    </xf>
    <xf numFmtId="0" fontId="88" fillId="0" borderId="0" xfId="0" applyFont="1" applyAlignment="1">
      <alignment horizontal="justify" vertical="center" wrapText="1"/>
    </xf>
    <xf numFmtId="0" fontId="90" fillId="0" borderId="0" xfId="0" applyFont="1" applyAlignment="1">
      <alignment vertical="center"/>
    </xf>
    <xf numFmtId="0" fontId="90" fillId="0" borderId="0" xfId="0" applyFont="1"/>
    <xf numFmtId="0" fontId="90"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8"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1"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2"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6" fillId="0" borderId="0" xfId="0" applyFont="1" applyAlignment="1">
      <alignment horizontal="right" vertical="center"/>
    </xf>
    <xf numFmtId="0" fontId="86" fillId="0" borderId="0" xfId="0" applyFont="1" applyAlignment="1">
      <alignment horizontal="left" vertical="center" wrapText="1"/>
    </xf>
    <xf numFmtId="0" fontId="86" fillId="0" borderId="0" xfId="0" applyFont="1" applyAlignment="1">
      <alignment horizontal="right" vertical="top"/>
    </xf>
    <xf numFmtId="0" fontId="95" fillId="0" borderId="0" xfId="0" applyFont="1" applyAlignment="1">
      <alignment vertical="center"/>
    </xf>
    <xf numFmtId="0" fontId="96" fillId="0" borderId="0" xfId="0" applyFont="1" applyAlignment="1" applyProtection="1">
      <alignment horizontal="center" vertical="center" wrapText="1"/>
      <protection hidden="1"/>
    </xf>
    <xf numFmtId="4" fontId="97" fillId="0" borderId="97" xfId="39" applyNumberFormat="1" applyFont="1" applyBorder="1" applyAlignment="1" applyProtection="1">
      <alignment horizontal="center" vertical="top" wrapText="1"/>
      <protection hidden="1"/>
    </xf>
    <xf numFmtId="0" fontId="98" fillId="0" borderId="0" xfId="0" applyFont="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8" fillId="0" borderId="0" xfId="0" applyFont="1" applyAlignment="1">
      <alignment horizontal="right" vertical="top"/>
    </xf>
    <xf numFmtId="0" fontId="21" fillId="0" borderId="0" xfId="0" applyFont="1" applyAlignment="1" applyProtection="1">
      <alignment horizontal="justify" vertical="top" wrapText="1"/>
      <protection hidden="1"/>
    </xf>
    <xf numFmtId="0" fontId="70" fillId="0" borderId="0" xfId="0" applyFont="1" applyAlignment="1" applyProtection="1">
      <alignment horizontal="justify" vertical="center"/>
      <protection hidden="1"/>
    </xf>
    <xf numFmtId="0" fontId="104" fillId="0" borderId="0" xfId="0" applyFont="1" applyAlignment="1" applyProtection="1">
      <alignment vertical="top" wrapText="1"/>
      <protection hidden="1"/>
    </xf>
    <xf numFmtId="0" fontId="105" fillId="0" borderId="0" xfId="0" applyFont="1" applyAlignment="1" applyProtection="1">
      <alignment horizontal="center" vertical="center" wrapText="1"/>
      <protection hidden="1"/>
    </xf>
    <xf numFmtId="0" fontId="21" fillId="2" borderId="0" xfId="0" applyFont="1" applyFill="1" applyAlignment="1" applyProtection="1">
      <alignment horizontal="left" vertical="center" wrapText="1"/>
      <protection locked="0"/>
    </xf>
    <xf numFmtId="172" fontId="8" fillId="0" borderId="0" xfId="0" applyNumberFormat="1" applyFont="1" applyAlignment="1" applyProtection="1">
      <alignment vertical="center"/>
      <protection hidden="1"/>
    </xf>
    <xf numFmtId="0" fontId="86" fillId="0" borderId="0" xfId="0" applyFont="1" applyAlignment="1">
      <alignment horizontal="left" vertical="top" wrapText="1"/>
    </xf>
    <xf numFmtId="0" fontId="86" fillId="0" borderId="0" xfId="0" applyFont="1" applyAlignment="1">
      <alignment horizontal="left" vertical="top"/>
    </xf>
    <xf numFmtId="0" fontId="107" fillId="0" borderId="0" xfId="0" applyFont="1" applyAlignment="1" applyProtection="1">
      <alignment horizontal="center" vertical="center" wrapText="1"/>
      <protection hidden="1"/>
    </xf>
    <xf numFmtId="0" fontId="83" fillId="0" borderId="0" xfId="0" applyFont="1" applyAlignment="1" applyProtection="1">
      <alignment horizontal="justify" vertical="center" wrapText="1"/>
      <protection hidden="1"/>
    </xf>
    <xf numFmtId="0" fontId="83"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2"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0" fillId="0" borderId="0" xfId="28" applyFont="1" applyAlignment="1" applyProtection="1">
      <alignment horizontal="center" vertical="center" wrapText="1"/>
      <protection hidden="1"/>
    </xf>
    <xf numFmtId="0" fontId="103" fillId="0" borderId="0" xfId="28" applyFont="1" applyAlignment="1" applyProtection="1">
      <alignment horizontal="center" vertical="center"/>
      <protection hidden="1"/>
    </xf>
    <xf numFmtId="0" fontId="101" fillId="0" borderId="38" xfId="40" applyBorder="1" applyAlignment="1">
      <alignment vertical="center" wrapText="1"/>
    </xf>
    <xf numFmtId="0" fontId="101" fillId="0" borderId="14" xfId="40" applyBorder="1" applyAlignment="1">
      <alignment vertical="center" wrapText="1"/>
    </xf>
    <xf numFmtId="0" fontId="101"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2" borderId="11" xfId="0" applyFont="1" applyFill="1" applyBorder="1" applyAlignment="1" applyProtection="1">
      <alignment horizontal="left" vertical="center" wrapText="1"/>
      <protection locked="0"/>
    </xf>
    <xf numFmtId="0" fontId="8" fillId="0" borderId="16"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0" borderId="79" xfId="0" applyFont="1" applyBorder="1" applyAlignment="1" applyProtection="1">
      <alignment horizontal="left" vertical="top"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72"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8" fillId="0" borderId="31" xfId="0" applyFont="1" applyBorder="1" applyAlignment="1" applyProtection="1">
      <alignment vertical="top"/>
      <protection hidden="1"/>
    </xf>
    <xf numFmtId="0" fontId="8" fillId="2" borderId="30" xfId="0" applyFont="1" applyFill="1" applyBorder="1" applyAlignment="1" applyProtection="1">
      <alignment horizontal="left" vertical="center" wrapText="1"/>
      <protection locked="0"/>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69"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69"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70" fillId="0" borderId="0" xfId="0" applyFont="1" applyAlignment="1" applyProtection="1">
      <alignment horizontal="justify" vertical="center" wrapText="1"/>
      <protection hidden="1"/>
    </xf>
    <xf numFmtId="0" fontId="70" fillId="0" borderId="0" xfId="0" applyFont="1" applyAlignment="1" applyProtection="1">
      <alignment horizontal="left" vertical="top" wrapText="1"/>
      <protection hidden="1"/>
    </xf>
    <xf numFmtId="0" fontId="71"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70"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78" fillId="0" borderId="15" xfId="0" applyFont="1" applyBorder="1" applyAlignment="1" applyProtection="1">
      <alignment vertical="center" wrapText="1"/>
      <protection hidden="1"/>
    </xf>
    <xf numFmtId="0" fontId="78" fillId="0" borderId="4" xfId="0" applyFont="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2" borderId="30"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8" fillId="0" borderId="35" xfId="0" applyFont="1" applyBorder="1" applyAlignment="1" applyProtection="1">
      <alignment vertical="center" wrapText="1"/>
      <protection hidden="1"/>
    </xf>
    <xf numFmtId="0" fontId="78" fillId="0" borderId="28" xfId="0" applyFont="1" applyBorder="1" applyAlignment="1" applyProtection="1">
      <alignment vertical="center" wrapText="1"/>
      <protection hidden="1"/>
    </xf>
    <xf numFmtId="0" fontId="6" fillId="2" borderId="13" xfId="0" applyFont="1" applyFill="1" applyBorder="1" applyAlignment="1" applyProtection="1">
      <alignment horizontal="left" vertical="top" wrapText="1"/>
      <protection locked="0"/>
    </xf>
    <xf numFmtId="0" fontId="70"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71"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Border="1" applyAlignment="1" applyProtection="1">
      <alignment horizontal="left" vertical="top" wrapText="1"/>
      <protection hidden="1"/>
    </xf>
    <xf numFmtId="0" fontId="7" fillId="0" borderId="0" xfId="0" applyFont="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1" fillId="0" borderId="39" xfId="0" applyFont="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5" xfId="0" applyFont="1" applyFill="1" applyBorder="1" applyAlignment="1" applyProtection="1">
      <alignment horizontal="left" vertical="center" wrapText="1"/>
      <protection locked="0"/>
    </xf>
    <xf numFmtId="0" fontId="21" fillId="0" borderId="23" xfId="0" applyFont="1" applyBorder="1" applyAlignment="1" applyProtection="1">
      <alignment horizontal="left" vertical="top" wrapText="1"/>
      <protection hidden="1"/>
    </xf>
    <xf numFmtId="0" fontId="21" fillId="0" borderId="23" xfId="0" applyFont="1" applyBorder="1" applyAlignment="1" applyProtection="1">
      <alignment horizontal="left" vertical="top"/>
      <protection hidden="1"/>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9" fillId="0" borderId="0" xfId="36" applyFont="1" applyAlignment="1" applyProtection="1">
      <alignment horizontal="left" vertical="center" wrapText="1"/>
      <protection hidden="1"/>
    </xf>
    <xf numFmtId="0" fontId="8" fillId="0" borderId="13"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0" fontId="8" fillId="12" borderId="34" xfId="0" applyFont="1" applyFill="1" applyBorder="1" applyAlignment="1" applyProtection="1">
      <alignment horizontal="center" vertical="center" wrapText="1"/>
      <protection locked="0"/>
    </xf>
    <xf numFmtId="0" fontId="8" fillId="12" borderId="13" xfId="0" applyFont="1" applyFill="1" applyBorder="1" applyAlignment="1" applyProtection="1">
      <alignment horizontal="center" vertical="center" wrapText="1"/>
      <protection locked="0"/>
    </xf>
    <xf numFmtId="0" fontId="21" fillId="0" borderId="16" xfId="0" applyFont="1" applyBorder="1" applyAlignment="1">
      <alignment horizontal="left" vertical="center"/>
    </xf>
    <xf numFmtId="0" fontId="21" fillId="0" borderId="0" xfId="0" applyFont="1" applyAlignment="1">
      <alignment horizontal="left" vertical="center"/>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71" fillId="0" borderId="0" xfId="0"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31" fillId="0" borderId="0" xfId="0" applyFont="1" applyAlignment="1" applyProtection="1">
      <alignment horizontal="left"/>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69" fillId="11" borderId="0" xfId="0" applyFont="1" applyFill="1" applyAlignment="1" applyProtection="1">
      <alignment vertical="top" wrapText="1"/>
      <protection hidden="1"/>
    </xf>
    <xf numFmtId="0" fontId="69" fillId="0" borderId="0" xfId="0" applyFont="1" applyAlignment="1" applyProtection="1">
      <alignmen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9" fillId="0" borderId="0" xfId="0" applyFont="1" applyAlignment="1" applyProtection="1">
      <alignment horizontal="center" vertical="justify" wrapText="1"/>
      <protection hidden="1"/>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12" borderId="6" xfId="0" applyFont="1" applyFill="1" applyBorder="1" applyAlignment="1" applyProtection="1">
      <alignment horizontal="center" vertical="center" wrapText="1"/>
      <protection hidden="1"/>
    </xf>
    <xf numFmtId="0" fontId="9" fillId="12" borderId="6" xfId="0" applyFont="1" applyFill="1" applyBorder="1" applyAlignment="1" applyProtection="1">
      <alignment horizontal="center"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21" fillId="0" borderId="4" xfId="0" applyFont="1" applyBorder="1" applyAlignment="1" applyProtection="1">
      <alignment horizontal="justify" vertical="center" wrapText="1"/>
      <protection hidden="1"/>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21" fillId="12" borderId="6" xfId="0" applyFont="1" applyFill="1" applyBorder="1" applyAlignment="1" applyProtection="1">
      <alignment horizontal="center"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9" fillId="0" borderId="0" xfId="29" applyFont="1" applyAlignment="1" applyProtection="1">
      <alignment horizontal="left" vertical="center" wrapText="1"/>
      <protection hidden="1"/>
    </xf>
    <xf numFmtId="0" fontId="74"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72" fillId="0" borderId="0" xfId="22" applyFont="1" applyAlignment="1">
      <alignment horizontal="center" vertical="center" wrapText="1"/>
    </xf>
    <xf numFmtId="0" fontId="9" fillId="0" borderId="0" xfId="29"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8" fillId="0" borderId="0" xfId="0" applyFont="1" applyAlignment="1" applyProtection="1">
      <alignment horizontal="right" vertical="center" wrapText="1"/>
      <protection locked="0"/>
    </xf>
    <xf numFmtId="0" fontId="69" fillId="0" borderId="0" xfId="0" applyFont="1" applyAlignment="1">
      <alignment horizontal="left" vertical="center" wrapText="1"/>
    </xf>
    <xf numFmtId="0" fontId="8" fillId="0" borderId="6" xfId="0" applyFont="1" applyBorder="1" applyAlignment="1">
      <alignment horizontal="left" vertical="top"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4" fillId="0" borderId="0" xfId="0" applyFont="1" applyAlignment="1">
      <alignment horizontal="center" vertical="center"/>
    </xf>
    <xf numFmtId="0" fontId="94" fillId="0" borderId="0" xfId="0" applyFont="1" applyAlignment="1" applyProtection="1">
      <alignment horizontal="center" vertical="center"/>
      <protection hidden="1"/>
    </xf>
    <xf numFmtId="0" fontId="9" fillId="0" borderId="0" xfId="0" applyFont="1" applyAlignment="1">
      <alignment horizontal="right" vertical="center"/>
    </xf>
    <xf numFmtId="0" fontId="86" fillId="0" borderId="6" xfId="0" applyFont="1" applyBorder="1" applyAlignment="1">
      <alignment horizontal="center" vertical="center" wrapText="1"/>
    </xf>
    <xf numFmtId="0" fontId="86" fillId="0" borderId="6" xfId="0" applyFont="1" applyBorder="1" applyAlignment="1">
      <alignment horizontal="left" vertical="center" wrapText="1"/>
    </xf>
    <xf numFmtId="0" fontId="91" fillId="0" borderId="0" xfId="0" applyFont="1" applyAlignment="1">
      <alignment horizontal="center" vertical="center"/>
    </xf>
    <xf numFmtId="0" fontId="88" fillId="0" borderId="0" xfId="0" applyFont="1" applyAlignment="1">
      <alignment horizontal="left" vertical="center"/>
    </xf>
    <xf numFmtId="0" fontId="88" fillId="0" borderId="0" xfId="0" applyFont="1" applyAlignment="1">
      <alignment horizontal="left" vertical="center" wrapText="1"/>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8" fillId="0" borderId="6" xfId="0" applyFont="1" applyBorder="1" applyAlignment="1">
      <alignment horizontal="left" vertical="center" wrapText="1"/>
    </xf>
    <xf numFmtId="0" fontId="91" fillId="0" borderId="6" xfId="0" applyFont="1" applyBorder="1" applyAlignment="1">
      <alignment horizontal="left" vertical="center" wrapText="1"/>
    </xf>
    <xf numFmtId="0" fontId="88" fillId="0" borderId="0" xfId="0" applyFont="1" applyAlignment="1">
      <alignment horizontal="justify" vertical="center" wrapText="1"/>
    </xf>
    <xf numFmtId="0" fontId="88" fillId="0" borderId="0" xfId="0" applyFont="1" applyAlignment="1">
      <alignment horizontal="left" vertical="top" wrapText="1"/>
    </xf>
    <xf numFmtId="0" fontId="86" fillId="0" borderId="0" xfId="0" applyFont="1" applyAlignment="1">
      <alignment horizontal="justify" vertical="center" wrapText="1"/>
    </xf>
    <xf numFmtId="0" fontId="8" fillId="0" borderId="0" xfId="29" applyAlignment="1">
      <alignment horizontal="left" vertical="center" wrapText="1"/>
    </xf>
    <xf numFmtId="0" fontId="86" fillId="0" borderId="16" xfId="0" applyFont="1" applyBorder="1" applyAlignment="1">
      <alignment horizontal="center" vertical="center" wrapText="1"/>
    </xf>
    <xf numFmtId="0" fontId="86" fillId="0" borderId="39" xfId="0" applyFont="1" applyBorder="1" applyAlignment="1">
      <alignment horizontal="center" vertical="center" wrapText="1"/>
    </xf>
    <xf numFmtId="0" fontId="8" fillId="0" borderId="0" xfId="0" applyFont="1" applyAlignment="1">
      <alignment horizontal="left" wrapText="1"/>
    </xf>
    <xf numFmtId="0" fontId="86" fillId="0" borderId="0" xfId="0" applyFont="1" applyAlignment="1">
      <alignment horizontal="left" vertical="center" wrapText="1"/>
    </xf>
    <xf numFmtId="0" fontId="8" fillId="0" borderId="0" xfId="0" applyFont="1" applyAlignment="1">
      <alignment horizontal="left"/>
    </xf>
    <xf numFmtId="0" fontId="86" fillId="0" borderId="0" xfId="0" applyFont="1" applyAlignment="1">
      <alignment horizontal="left" vertical="center"/>
    </xf>
    <xf numFmtId="0" fontId="88" fillId="0" borderId="0" xfId="0" applyFont="1" applyAlignment="1">
      <alignment horizontal="center" vertical="center"/>
    </xf>
    <xf numFmtId="0" fontId="86" fillId="0" borderId="0" xfId="0" applyFont="1" applyAlignment="1">
      <alignment horizontal="left" vertical="top" wrapText="1"/>
    </xf>
    <xf numFmtId="0" fontId="86" fillId="0" borderId="0" xfId="0" applyFont="1" applyAlignment="1">
      <alignment horizontal="left" vertical="top"/>
    </xf>
    <xf numFmtId="0" fontId="8" fillId="0" borderId="0" xfId="0" applyFont="1" applyAlignment="1">
      <alignment horizontal="justify" vertical="top"/>
    </xf>
    <xf numFmtId="0" fontId="9" fillId="0" borderId="0" xfId="0" applyFont="1" applyAlignment="1">
      <alignment horizontal="justify" vertical="top"/>
    </xf>
    <xf numFmtId="172" fontId="8" fillId="0" borderId="0" xfId="0" applyNumberFormat="1" applyFont="1" applyAlignment="1">
      <alignment horizontal="justify" vertical="top" wrapText="1"/>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center" vertical="top" wrapText="1"/>
    </xf>
    <xf numFmtId="0" fontId="8" fillId="0" borderId="6" xfId="0" applyFont="1" applyBorder="1" applyAlignment="1">
      <alignment horizontal="center"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2" fontId="8" fillId="0" borderId="5" xfId="27" applyNumberFormat="1" applyFont="1" applyBorder="1" applyAlignment="1" applyProtection="1">
      <alignment horizontal="lef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10" borderId="0" xfId="27" applyFont="1" applyFill="1" applyAlignment="1" applyProtection="1">
      <alignment horizontal="left" vertical="center" wrapText="1"/>
      <protection hidden="1"/>
    </xf>
    <xf numFmtId="0" fontId="47" fillId="3" borderId="0" xfId="27" applyFont="1" applyFill="1" applyAlignment="1" applyProtection="1">
      <alignment horizontal="left" vertical="center"/>
      <protection hidden="1"/>
    </xf>
    <xf numFmtId="0" fontId="8" fillId="2" borderId="4" xfId="27" applyFont="1" applyFill="1" applyBorder="1" applyAlignment="1" applyProtection="1">
      <alignment horizontal="center" vertical="center"/>
      <protection locked="0"/>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47" fillId="3" borderId="0" xfId="27" applyFont="1" applyFill="1" applyAlignment="1" applyProtection="1">
      <alignment horizontal="left" vertical="center" wrapText="1"/>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9" fillId="0" borderId="0" xfId="27" applyFont="1" applyAlignment="1" applyProtection="1">
      <alignment horizontal="justify" vertical="center" wrapText="1"/>
      <protection hidden="1"/>
    </xf>
    <xf numFmtId="0" fontId="9" fillId="0" borderId="0" xfId="27" applyFont="1" applyAlignment="1" applyProtection="1">
      <alignment horizontal="left" vertical="center"/>
      <protection hidden="1"/>
    </xf>
    <xf numFmtId="2" fontId="44" fillId="0" borderId="0" xfId="26"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77">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Attach 26'!A1"/></Relationships>
</file>

<file path=xl/drawings/_rels/drawing33.xml.rels><?xml version="1.0" encoding="UTF-8" standalone="yes"?>
<Relationships xmlns="http://schemas.openxmlformats.org/package/2006/relationships"><Relationship Id="rId2" Type="http://schemas.openxmlformats.org/officeDocument/2006/relationships/hyperlink" Target="#'Attach 27'!A1"/><Relationship Id="rId1" Type="http://schemas.openxmlformats.org/officeDocument/2006/relationships/hyperlink" Target="#'Bid Form 1st Envelope'!A1"/></Relationships>
</file>

<file path=xl/drawings/_rels/drawing34.xml.rels><?xml version="1.0" encoding="UTF-8" standalone="yes"?>
<Relationships xmlns="http://schemas.openxmlformats.org/package/2006/relationships"><Relationship Id="rId2" Type="http://schemas.openxmlformats.org/officeDocument/2006/relationships/hyperlink" Target="#'Attach 28'!A1"/><Relationship Id="rId1" Type="http://schemas.openxmlformats.org/officeDocument/2006/relationships/hyperlink" Target="#'Bid Form 1st Envelope'!A1"/></Relationships>
</file>

<file path=xl/drawings/_rels/drawing35.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6.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905625"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5807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38750" y="51034950"/>
              <a:ext cx="3162300"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6" y="510349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95900" y="51034950"/>
              <a:ext cx="3105150" cy="0"/>
              <a:chOff x="540" y="0"/>
              <a:chExt cx="6741095"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95900" y="51034950"/>
              <a:ext cx="3105150" cy="0"/>
              <a:chOff x="540" y="0"/>
              <a:chExt cx="6741095"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38750" y="51034950"/>
              <a:ext cx="3162300"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6" y="510349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38750" y="28822650"/>
              <a:ext cx="3162300"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38750" y="43376850"/>
              <a:ext cx="3162300"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6" y="433768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95900" y="43376850"/>
              <a:ext cx="3105150" cy="0"/>
              <a:chOff x="540" y="0"/>
              <a:chExt cx="6741095"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47"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95" y="0"/>
                <a:ext cx="24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47"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95900" y="43376850"/>
              <a:ext cx="3105150" cy="0"/>
              <a:chOff x="540" y="0"/>
              <a:chExt cx="6741095"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47"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95" y="0"/>
                <a:ext cx="24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47"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38750" y="43376850"/>
              <a:ext cx="3162300"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6" y="433768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126</xdr:row>
          <xdr:rowOff>447675</xdr:rowOff>
        </xdr:from>
        <xdr:to>
          <xdr:col>6</xdr:col>
          <xdr:colOff>1257300</xdr:colOff>
          <xdr:row>128</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687358" y="29096758"/>
              <a:ext cx="1247775" cy="688975"/>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376</xdr:row>
          <xdr:rowOff>38100</xdr:rowOff>
        </xdr:from>
        <xdr:to>
          <xdr:col>7</xdr:col>
          <xdr:colOff>0</xdr:colOff>
          <xdr:row>378</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6317" y="40386000"/>
              <a:ext cx="2493433" cy="0"/>
              <a:chOff x="423" y="0"/>
              <a:chExt cx="6889389" cy="39962667"/>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889619" y="39962667"/>
                <a:ext cx="191"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889616" y="39962667"/>
                <a:ext cx="19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3" y="0"/>
                <a:ext cx="207"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376</xdr:row>
          <xdr:rowOff>28575</xdr:rowOff>
        </xdr:from>
        <xdr:to>
          <xdr:col>9</xdr:col>
          <xdr:colOff>0</xdr:colOff>
          <xdr:row>378</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6994525" y="40386000"/>
              <a:ext cx="1927225" cy="0"/>
              <a:chOff x="422" y="0"/>
              <a:chExt cx="8921406" cy="39962667"/>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21632" y="39962667"/>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21629" y="39962667"/>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22" y="0"/>
                <a:ext cx="20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434</xdr:row>
          <xdr:rowOff>38100</xdr:rowOff>
        </xdr:from>
        <xdr:to>
          <xdr:col>7</xdr:col>
          <xdr:colOff>0</xdr:colOff>
          <xdr:row>435</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53467" y="40386000"/>
              <a:ext cx="2436283" cy="0"/>
              <a:chOff x="674" y="0"/>
              <a:chExt cx="5476246"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6677" y="0"/>
                <a:ext cx="243"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74"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434</xdr:row>
          <xdr:rowOff>38100</xdr:rowOff>
        </xdr:from>
        <xdr:to>
          <xdr:col>9</xdr:col>
          <xdr:colOff>0</xdr:colOff>
          <xdr:row>435</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6994525" y="40386000"/>
              <a:ext cx="1927225" cy="0"/>
              <a:chOff x="519" y="0"/>
              <a:chExt cx="7770084"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70361" y="0"/>
                <a:ext cx="24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19"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435</xdr:row>
          <xdr:rowOff>38100</xdr:rowOff>
        </xdr:from>
        <xdr:to>
          <xdr:col>7</xdr:col>
          <xdr:colOff>0</xdr:colOff>
          <xdr:row>436</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53467" y="40386000"/>
              <a:ext cx="2436283" cy="0"/>
              <a:chOff x="674" y="0"/>
              <a:chExt cx="5476246"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6677" y="0"/>
                <a:ext cx="243"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74"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435</xdr:row>
          <xdr:rowOff>38100</xdr:rowOff>
        </xdr:from>
        <xdr:to>
          <xdr:col>9</xdr:col>
          <xdr:colOff>0</xdr:colOff>
          <xdr:row>436</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6994525" y="40386000"/>
              <a:ext cx="1927225" cy="0"/>
              <a:chOff x="519" y="0"/>
              <a:chExt cx="7770084"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70361" y="0"/>
                <a:ext cx="24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19"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418</xdr:row>
          <xdr:rowOff>38100</xdr:rowOff>
        </xdr:from>
        <xdr:to>
          <xdr:col>7</xdr:col>
          <xdr:colOff>0</xdr:colOff>
          <xdr:row>420</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6317" y="40386000"/>
              <a:ext cx="2493433" cy="0"/>
              <a:chOff x="423" y="0"/>
              <a:chExt cx="6889389" cy="39962667"/>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889619" y="39962667"/>
                <a:ext cx="191"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889616" y="39962667"/>
                <a:ext cx="19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3" y="0"/>
                <a:ext cx="207"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418</xdr:row>
          <xdr:rowOff>28575</xdr:rowOff>
        </xdr:from>
        <xdr:to>
          <xdr:col>9</xdr:col>
          <xdr:colOff>0</xdr:colOff>
          <xdr:row>420</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6994525" y="40386000"/>
              <a:ext cx="1927225" cy="0"/>
              <a:chOff x="422" y="0"/>
              <a:chExt cx="8921406" cy="39962667"/>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21632" y="39962667"/>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21629" y="39962667"/>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22" y="0"/>
                <a:ext cx="20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6</xdr:col>
          <xdr:colOff>923925</xdr:colOff>
          <xdr:row>245</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245</xdr:row>
          <xdr:rowOff>0</xdr:rowOff>
        </xdr:from>
        <xdr:to>
          <xdr:col>8</xdr:col>
          <xdr:colOff>1019175</xdr:colOff>
          <xdr:row>245</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9188450" y="123825"/>
          <a:ext cx="1318683" cy="842433"/>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8239125" y="38100"/>
          <a:ext cx="1104900" cy="695325"/>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324725" y="57150"/>
          <a:ext cx="1104900" cy="809625"/>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610475" y="47625"/>
          <a:ext cx="1104900" cy="838200"/>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104775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743825" y="47625"/>
          <a:ext cx="1104900" cy="838200"/>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2955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820025" y="28575"/>
          <a:ext cx="1104900" cy="695325"/>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836025" y="47624"/>
          <a:ext cx="1381125" cy="92075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953375" y="47625"/>
          <a:ext cx="1104900" cy="923925"/>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543800" y="38100"/>
          <a:ext cx="1104900" cy="695325"/>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8077200" y="57150"/>
          <a:ext cx="1104900" cy="733425"/>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562975" y="142875"/>
          <a:ext cx="1333500" cy="1552575"/>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905750" y="47625"/>
          <a:ext cx="1104900" cy="704850"/>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39000"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391525" y="106299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05850"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467725" y="57150"/>
          <a:ext cx="2143125" cy="847725"/>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610600" y="38100"/>
          <a:ext cx="1104900" cy="695325"/>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867775" y="209550"/>
          <a:ext cx="1104900" cy="695325"/>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60656"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886825" y="57150"/>
          <a:ext cx="1104900" cy="695325"/>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72600" y="400050"/>
          <a:ext cx="1104900" cy="173355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86825"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782050" y="0"/>
          <a:ext cx="1400175" cy="752475"/>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86825" y="57150"/>
          <a:ext cx="1743075"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53</xdr:row>
      <xdr:rowOff>114300</xdr:rowOff>
    </xdr:from>
    <xdr:to>
      <xdr:col>5</xdr:col>
      <xdr:colOff>523875</xdr:colOff>
      <xdr:row>53</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52</xdr:row>
      <xdr:rowOff>104775</xdr:rowOff>
    </xdr:from>
    <xdr:to>
      <xdr:col>5</xdr:col>
      <xdr:colOff>533400</xdr:colOff>
      <xdr:row>52</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48825" y="419100"/>
          <a:ext cx="1095375" cy="16002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000-000002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Next</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5" name="Group 4">
          <a:hlinkClick xmlns:r="http://schemas.openxmlformats.org/officeDocument/2006/relationships" r:id="rId1" tooltip="Click for Next Attachment"/>
          <a:extLst>
            <a:ext uri="{FF2B5EF4-FFF2-40B4-BE49-F238E27FC236}">
              <a16:creationId xmlns:a16="http://schemas.microsoft.com/office/drawing/2014/main" id="{F8B14210-D8B1-4734-AE8F-E0C97BF51305}"/>
            </a:ext>
          </a:extLst>
        </xdr:cNvPr>
        <xdr:cNvGrpSpPr>
          <a:grpSpLocks/>
        </xdr:cNvGrpSpPr>
      </xdr:nvGrpSpPr>
      <xdr:grpSpPr bwMode="auto">
        <a:xfrm>
          <a:off x="8353425" y="57150"/>
          <a:ext cx="1743075" cy="571500"/>
          <a:chOff x="738" y="5"/>
          <a:chExt cx="116" cy="73"/>
        </a:xfrm>
      </xdr:grpSpPr>
      <xdr:sp macro="" textlink="">
        <xdr:nvSpPr>
          <xdr:cNvPr id="6" name="AutoShape 2">
            <a:extLst>
              <a:ext uri="{FF2B5EF4-FFF2-40B4-BE49-F238E27FC236}">
                <a16:creationId xmlns:a16="http://schemas.microsoft.com/office/drawing/2014/main" id="{4A173EF5-F039-FE9C-D3A7-70539585D4B6}"/>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EB869D31-D34B-5FEC-15C7-A7CC6D907223}"/>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5" name="Group 4">
          <a:hlinkClick xmlns:r="http://schemas.openxmlformats.org/officeDocument/2006/relationships" r:id="rId1" tooltip="Click for Next Attachment"/>
          <a:extLst>
            <a:ext uri="{FF2B5EF4-FFF2-40B4-BE49-F238E27FC236}">
              <a16:creationId xmlns:a16="http://schemas.microsoft.com/office/drawing/2014/main" id="{0500B353-9E48-4975-8FF0-ED44E138B0E5}"/>
            </a:ext>
          </a:extLst>
        </xdr:cNvPr>
        <xdr:cNvGrpSpPr>
          <a:grpSpLocks/>
        </xdr:cNvGrpSpPr>
      </xdr:nvGrpSpPr>
      <xdr:grpSpPr bwMode="auto">
        <a:xfrm>
          <a:off x="7553325" y="57150"/>
          <a:ext cx="1743075" cy="781050"/>
          <a:chOff x="738" y="5"/>
          <a:chExt cx="116" cy="73"/>
        </a:xfrm>
      </xdr:grpSpPr>
      <xdr:sp macro="" textlink="">
        <xdr:nvSpPr>
          <xdr:cNvPr id="6" name="AutoShape 2">
            <a:extLst>
              <a:ext uri="{FF2B5EF4-FFF2-40B4-BE49-F238E27FC236}">
                <a16:creationId xmlns:a16="http://schemas.microsoft.com/office/drawing/2014/main" id="{F3361CC9-A2CD-7509-C9A5-178C7BC672CF}"/>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30FAC7BF-BBC9-B8FF-29A0-06DA0E1D8C92}"/>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3" name="AutoShape 2">
          <a:hlinkClick xmlns:r="http://schemas.openxmlformats.org/officeDocument/2006/relationships" r:id="rId1"/>
          <a:extLst>
            <a:ext uri="{FF2B5EF4-FFF2-40B4-BE49-F238E27FC236}">
              <a16:creationId xmlns:a16="http://schemas.microsoft.com/office/drawing/2014/main" id="{B98A7DC6-9E44-44F8-AE53-0DA93B60AE61}"/>
            </a:ext>
          </a:extLst>
        </xdr:cNvPr>
        <xdr:cNvSpPr>
          <a:spLocks noChangeArrowheads="1"/>
        </xdr:cNvSpPr>
      </xdr:nvSpPr>
      <xdr:spPr bwMode="auto">
        <a:xfrm>
          <a:off x="10115550" y="419100"/>
          <a:ext cx="1095375" cy="21050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2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2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200-0000A0390300}"/>
            </a:ext>
          </a:extLst>
        </xdr:cNvPr>
        <xdr:cNvGrpSpPr>
          <a:grpSpLocks/>
        </xdr:cNvGrpSpPr>
      </xdr:nvGrpSpPr>
      <xdr:grpSpPr bwMode="auto">
        <a:xfrm>
          <a:off x="8058150"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2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2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2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3.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51.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0" Type="http://schemas.openxmlformats.org/officeDocument/2006/relationships/printerSettings" Target="../printerSettings/printerSettings253.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62.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drawing" Target="../drawings/drawing36.xml"/><Relationship Id="rId5" Type="http://schemas.openxmlformats.org/officeDocument/2006/relationships/printerSettings" Target="../printerSettings/printerSettings25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ColWidth="9.140625"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342</v>
      </c>
      <c r="B1" s="678" t="s">
        <v>789</v>
      </c>
      <c r="C1" s="679"/>
      <c r="D1" s="679"/>
      <c r="E1" s="679"/>
      <c r="F1" s="679"/>
      <c r="G1" s="679"/>
      <c r="H1" s="679"/>
    </row>
    <row r="2" spans="1:11" ht="30.75" customHeight="1">
      <c r="A2" s="117" t="s">
        <v>180</v>
      </c>
      <c r="B2" s="682"/>
      <c r="C2" s="682"/>
      <c r="D2" s="682"/>
      <c r="E2" s="682"/>
      <c r="F2" s="682"/>
      <c r="G2" s="682"/>
      <c r="H2" s="682"/>
    </row>
    <row r="3" spans="1:11" ht="30.75" customHeight="1">
      <c r="A3" s="117" t="s">
        <v>341</v>
      </c>
      <c r="B3" s="680" t="s">
        <v>788</v>
      </c>
      <c r="C3" s="681"/>
      <c r="D3" s="681"/>
      <c r="E3" s="681"/>
      <c r="F3" s="681"/>
      <c r="G3" s="681"/>
      <c r="H3" s="681"/>
    </row>
    <row r="4" spans="1:11" ht="16.5">
      <c r="A4" s="117" t="s">
        <v>452</v>
      </c>
      <c r="B4" s="683" t="s">
        <v>790</v>
      </c>
      <c r="C4" s="684"/>
      <c r="D4" s="684"/>
      <c r="E4" s="684"/>
      <c r="F4" s="684"/>
      <c r="G4" s="684"/>
      <c r="H4" s="684"/>
    </row>
    <row r="6" spans="1:11" ht="16.5">
      <c r="A6" s="205"/>
    </row>
    <row r="9" spans="1:11">
      <c r="G9" s="37"/>
    </row>
    <row r="16" spans="1:11">
      <c r="K16" s="416"/>
    </row>
  </sheetData>
  <sheetProtection selectLockedCells="1" selectUn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zoomScaleNormal="100" workbookViewId="0">
      <selection activeCell="C9" sqref="C9:E9"/>
    </sheetView>
  </sheetViews>
  <sheetFormatPr defaultColWidth="9.140625" defaultRowHeight="13.5"/>
  <cols>
    <col min="1" max="1" width="9.85546875" style="93" customWidth="1"/>
    <col min="2" max="2" width="12.855468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86" t="s">
        <v>50</v>
      </c>
      <c r="B1" s="693" t="s">
        <v>143</v>
      </c>
      <c r="C1" s="693"/>
      <c r="D1" s="693"/>
      <c r="E1" s="693"/>
      <c r="F1" s="689"/>
      <c r="G1" s="94"/>
      <c r="H1" s="94"/>
      <c r="I1" s="94"/>
      <c r="J1" s="95"/>
    </row>
    <row r="2" spans="1:10" ht="72.75" customHeight="1">
      <c r="A2" s="687"/>
      <c r="B2" s="694" t="s">
        <v>1079</v>
      </c>
      <c r="C2" s="694"/>
      <c r="D2" s="694"/>
      <c r="E2" s="694"/>
      <c r="F2" s="690"/>
      <c r="G2" s="94"/>
      <c r="H2" s="94"/>
      <c r="I2" s="94"/>
      <c r="J2" s="95"/>
    </row>
    <row r="3" spans="1:10" ht="20.100000000000001" customHeight="1">
      <c r="A3" s="687"/>
      <c r="B3" s="695" t="s">
        <v>1080</v>
      </c>
      <c r="C3" s="695"/>
      <c r="D3" s="695"/>
      <c r="E3" s="695"/>
      <c r="F3" s="690"/>
      <c r="G3" s="94"/>
      <c r="H3" s="94"/>
      <c r="I3" s="94"/>
      <c r="J3" s="95"/>
    </row>
    <row r="4" spans="1:10" s="106" customFormat="1" ht="36" customHeight="1">
      <c r="A4" s="687"/>
      <c r="B4" s="302">
        <v>1</v>
      </c>
      <c r="C4" s="685" t="s">
        <v>144</v>
      </c>
      <c r="D4" s="685"/>
      <c r="E4" s="685"/>
      <c r="F4" s="690"/>
      <c r="G4" s="104"/>
      <c r="H4" s="104"/>
      <c r="I4" s="103"/>
      <c r="J4" s="105"/>
    </row>
    <row r="5" spans="1:10" s="106" customFormat="1" ht="41.25" customHeight="1">
      <c r="A5" s="687"/>
      <c r="B5" s="302">
        <v>2</v>
      </c>
      <c r="C5" s="685" t="s">
        <v>960</v>
      </c>
      <c r="D5" s="685"/>
      <c r="E5" s="685"/>
      <c r="F5" s="690"/>
      <c r="G5" s="103"/>
      <c r="H5" s="103"/>
      <c r="I5" s="103"/>
      <c r="J5" s="105"/>
    </row>
    <row r="6" spans="1:10" s="106" customFormat="1" ht="39" customHeight="1">
      <c r="A6" s="687"/>
      <c r="B6" s="302">
        <v>3</v>
      </c>
      <c r="C6" s="685" t="s">
        <v>20</v>
      </c>
      <c r="D6" s="685"/>
      <c r="E6" s="685"/>
      <c r="F6" s="690"/>
      <c r="G6" s="103"/>
      <c r="H6" s="103"/>
      <c r="I6" s="103"/>
      <c r="J6" s="105"/>
    </row>
    <row r="7" spans="1:10" s="106" customFormat="1" ht="54" customHeight="1">
      <c r="A7" s="687"/>
      <c r="B7" s="302">
        <v>4</v>
      </c>
      <c r="C7" s="685" t="s">
        <v>440</v>
      </c>
      <c r="D7" s="685"/>
      <c r="E7" s="685"/>
      <c r="F7" s="690"/>
      <c r="G7" s="103"/>
      <c r="H7" s="103"/>
      <c r="I7" s="103"/>
      <c r="J7" s="105"/>
    </row>
    <row r="8" spans="1:10" s="106" customFormat="1" ht="42.75" customHeight="1">
      <c r="A8" s="687"/>
      <c r="B8" s="302">
        <v>5</v>
      </c>
      <c r="C8" s="685" t="s">
        <v>650</v>
      </c>
      <c r="D8" s="685"/>
      <c r="E8" s="685"/>
      <c r="F8" s="690"/>
      <c r="G8" s="103"/>
      <c r="H8" s="103"/>
      <c r="I8" s="103"/>
      <c r="J8" s="105"/>
    </row>
    <row r="9" spans="1:10" s="106" customFormat="1" ht="42.75" customHeight="1">
      <c r="A9" s="687"/>
      <c r="B9" s="302">
        <v>6</v>
      </c>
      <c r="C9" s="685" t="s">
        <v>702</v>
      </c>
      <c r="D9" s="685"/>
      <c r="E9" s="685"/>
      <c r="F9" s="690"/>
      <c r="G9" s="103"/>
      <c r="H9" s="103"/>
      <c r="I9" s="103"/>
      <c r="J9" s="105"/>
    </row>
    <row r="10" spans="1:10" s="106" customFormat="1" ht="49.5" customHeight="1">
      <c r="A10" s="687"/>
      <c r="B10" s="654">
        <v>7</v>
      </c>
      <c r="C10" s="685" t="s">
        <v>936</v>
      </c>
      <c r="D10" s="685"/>
      <c r="E10" s="685"/>
      <c r="F10" s="690"/>
      <c r="G10" s="103"/>
      <c r="H10" s="103"/>
      <c r="I10" s="103"/>
      <c r="J10" s="105"/>
    </row>
    <row r="11" spans="1:10" ht="29.25" customHeight="1">
      <c r="A11" s="687"/>
      <c r="F11" s="690"/>
      <c r="G11" s="94"/>
      <c r="H11" s="94"/>
      <c r="I11" s="94"/>
      <c r="J11" s="95"/>
    </row>
    <row r="12" spans="1:10" ht="23.25" customHeight="1">
      <c r="A12" s="687"/>
      <c r="B12" s="692"/>
      <c r="C12" s="692"/>
      <c r="D12" s="692"/>
      <c r="E12" s="692"/>
      <c r="F12" s="690"/>
      <c r="G12" s="94"/>
      <c r="H12" s="94"/>
      <c r="I12" s="94"/>
      <c r="J12" s="95"/>
    </row>
    <row r="13" spans="1:10" ht="8.1" customHeight="1">
      <c r="A13" s="687"/>
      <c r="B13" s="98"/>
      <c r="C13" s="98"/>
      <c r="D13" s="98"/>
      <c r="E13" s="98"/>
      <c r="F13" s="690"/>
      <c r="G13" s="94"/>
      <c r="H13" s="94"/>
      <c r="I13" s="94"/>
      <c r="J13" s="95"/>
    </row>
    <row r="14" spans="1:10" ht="23.25" customHeight="1">
      <c r="A14" s="687"/>
      <c r="B14" s="696"/>
      <c r="D14" s="663" t="s">
        <v>956</v>
      </c>
      <c r="E14" s="220"/>
      <c r="F14" s="690"/>
    </row>
    <row r="15" spans="1:10" ht="15.95" customHeight="1">
      <c r="A15" s="687"/>
      <c r="B15" s="697"/>
      <c r="D15" s="664" t="s">
        <v>957</v>
      </c>
      <c r="F15" s="690"/>
      <c r="G15" s="94"/>
      <c r="H15" s="94"/>
      <c r="I15" s="94"/>
      <c r="J15" s="95"/>
    </row>
    <row r="16" spans="1:10" ht="20.100000000000001" customHeight="1">
      <c r="A16" s="687"/>
      <c r="B16" s="697"/>
      <c r="D16" s="665" t="s">
        <v>958</v>
      </c>
      <c r="E16" s="220"/>
      <c r="F16" s="690"/>
      <c r="G16" s="100"/>
      <c r="H16" s="100"/>
      <c r="I16" s="100"/>
      <c r="J16" s="100"/>
    </row>
    <row r="17" spans="1:10" ht="15.95" customHeight="1">
      <c r="A17" s="688"/>
      <c r="B17" s="698"/>
      <c r="D17" s="665" t="s">
        <v>959</v>
      </c>
      <c r="E17" s="221"/>
      <c r="F17" s="691"/>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sRt70MT4NOGagK5M8sxtj7QzjgGmM1dKevRBbxtrkKYIHMUNhWjR+uStqfx4baf/GCSuZq8y0ct6eKTrxHh1pA==" saltValue="sxcZRSsAIKG5KG3e1SUo3g==" spinCount="100000" sheet="1"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 zoomScaleNormal="100" zoomScaleSheetLayoutView="100" workbookViewId="0">
      <selection activeCell="D25" sqref="D25"/>
    </sheetView>
  </sheetViews>
  <sheetFormatPr defaultColWidth="9.140625" defaultRowHeight="16.5"/>
  <cols>
    <col min="1" max="1" width="9.140625" style="247" hidden="1" customWidth="1"/>
    <col min="2" max="2" width="25.85546875" style="246" customWidth="1"/>
    <col min="3" max="3" width="11.855468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699" t="str">
        <f>Cover!B2</f>
        <v>Procurement of 40/33mm PLB HDPE Duct for NTAMC Project in Vadodara</v>
      </c>
      <c r="C1" s="699"/>
      <c r="D1" s="699"/>
      <c r="E1" s="240"/>
      <c r="F1" s="241"/>
      <c r="G1" s="242"/>
      <c r="H1" s="242"/>
      <c r="I1" s="242"/>
      <c r="J1" s="242"/>
      <c r="K1" s="242"/>
      <c r="L1" s="242"/>
      <c r="M1" s="242"/>
      <c r="N1" s="242"/>
      <c r="O1" s="242"/>
      <c r="P1" s="242"/>
      <c r="Q1" s="242"/>
      <c r="R1" s="242"/>
      <c r="S1" s="242"/>
      <c r="T1" s="242"/>
      <c r="U1" s="242"/>
      <c r="V1" s="242"/>
      <c r="W1" s="242"/>
      <c r="X1" s="242"/>
      <c r="Y1" s="242"/>
      <c r="AA1" s="320" t="s">
        <v>451</v>
      </c>
      <c r="AB1" s="244"/>
      <c r="AC1" s="244"/>
    </row>
    <row r="2" spans="2:29" ht="20.100000000000001" customHeight="1">
      <c r="B2" s="700" t="str">
        <f>Cover!B3</f>
        <v>Specification No.WR1/NT/S-MISC/DOM/ZA3/25/04276</v>
      </c>
      <c r="C2" s="700"/>
      <c r="D2" s="700"/>
      <c r="E2" s="245"/>
      <c r="F2" s="246"/>
      <c r="G2" s="246"/>
      <c r="H2" s="246"/>
      <c r="I2" s="246"/>
      <c r="J2" s="246"/>
      <c r="K2" s="246"/>
      <c r="L2" s="246"/>
      <c r="M2" s="246"/>
      <c r="N2" s="246"/>
      <c r="O2" s="246"/>
      <c r="P2" s="246"/>
      <c r="Q2" s="246"/>
      <c r="R2" s="246"/>
      <c r="S2" s="246"/>
      <c r="T2" s="246"/>
      <c r="U2" s="246"/>
      <c r="V2" s="246"/>
      <c r="W2" s="246"/>
      <c r="X2" s="246"/>
      <c r="Y2" s="246"/>
      <c r="AA2" s="316" t="s">
        <v>441</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442</v>
      </c>
      <c r="AB3" s="248">
        <v>2</v>
      </c>
      <c r="AC3" s="249"/>
    </row>
    <row r="4" spans="2:29" ht="20.100000000000001" customHeight="1">
      <c r="B4" s="701" t="s">
        <v>171</v>
      </c>
      <c r="C4" s="701"/>
      <c r="D4" s="701"/>
      <c r="E4" s="250"/>
      <c r="F4" s="246"/>
      <c r="G4" s="246"/>
      <c r="H4" s="246"/>
      <c r="I4" s="246"/>
      <c r="J4" s="246"/>
      <c r="K4" s="246"/>
      <c r="L4" s="246"/>
      <c r="M4" s="246"/>
      <c r="N4" s="246"/>
      <c r="O4" s="246"/>
      <c r="P4" s="246"/>
      <c r="Q4" s="246"/>
      <c r="R4" s="246"/>
      <c r="S4" s="246"/>
      <c r="T4" s="246"/>
      <c r="U4" s="246"/>
      <c r="V4" s="246"/>
      <c r="W4" s="246"/>
      <c r="X4" s="246"/>
      <c r="Y4" s="246"/>
      <c r="AA4" s="316" t="s">
        <v>443</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706" t="s">
        <v>651</v>
      </c>
      <c r="C6" s="707"/>
      <c r="D6" s="319"/>
      <c r="F6" s="252"/>
      <c r="I6" s="463" t="s">
        <v>622</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444</v>
      </c>
      <c r="C8" s="257"/>
      <c r="D8" s="299"/>
    </row>
    <row r="9" spans="2:29">
      <c r="B9" s="258" t="s">
        <v>22</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183</v>
      </c>
      <c r="J12" s="469"/>
    </row>
    <row r="13" spans="2:29">
      <c r="B13" s="256" t="s">
        <v>623</v>
      </c>
      <c r="C13" s="257"/>
      <c r="D13" s="466" t="s">
        <v>624</v>
      </c>
      <c r="H13" s="469"/>
      <c r="I13" s="469" t="s">
        <v>624</v>
      </c>
      <c r="J13" s="469"/>
    </row>
    <row r="14" spans="2:29" ht="34.5" customHeight="1">
      <c r="B14" s="702" t="s">
        <v>625</v>
      </c>
      <c r="C14" s="703"/>
      <c r="D14" s="467" t="str">
        <f>IF(D13="Yes", "Kindly provide the details of designated authority of GoI","Not Applicable")</f>
        <v>Not Applicable</v>
      </c>
      <c r="H14" s="469"/>
      <c r="I14" s="469"/>
      <c r="J14" s="469"/>
    </row>
    <row r="15" spans="2:29" ht="33" customHeight="1">
      <c r="B15" s="704"/>
      <c r="C15" s="705"/>
      <c r="D15" s="319"/>
      <c r="H15" s="469"/>
      <c r="I15" s="469"/>
      <c r="J15" s="469"/>
    </row>
    <row r="16" spans="2:29">
      <c r="B16" s="464"/>
      <c r="C16" s="465"/>
      <c r="D16" s="465"/>
    </row>
    <row r="17" spans="2:28">
      <c r="B17" s="256" t="s">
        <v>445</v>
      </c>
      <c r="C17" s="257"/>
      <c r="D17" s="299"/>
    </row>
    <row r="18" spans="2:28">
      <c r="B18" s="258"/>
      <c r="C18" s="259"/>
      <c r="D18" s="299"/>
    </row>
    <row r="19" spans="2:28">
      <c r="B19" s="317"/>
      <c r="C19" s="318"/>
      <c r="D19" s="319"/>
    </row>
    <row r="20" spans="2:28">
      <c r="B20" s="262" t="s">
        <v>446</v>
      </c>
      <c r="C20" s="263"/>
      <c r="D20" s="319"/>
    </row>
    <row r="21" spans="2:28" ht="20.100000000000001" customHeight="1">
      <c r="D21" s="254"/>
      <c r="AB21" s="290">
        <v>41326</v>
      </c>
    </row>
    <row r="22" spans="2:28">
      <c r="B22" s="264" t="s">
        <v>172</v>
      </c>
      <c r="C22" s="265"/>
      <c r="D22" s="299"/>
      <c r="AB22" s="290">
        <v>42004</v>
      </c>
    </row>
    <row r="23" spans="2:28">
      <c r="B23" s="264" t="s">
        <v>173</v>
      </c>
      <c r="C23" s="265"/>
      <c r="D23" s="319"/>
    </row>
    <row r="24" spans="2:28" ht="21" customHeight="1">
      <c r="B24" s="266"/>
      <c r="C24" s="266"/>
      <c r="D24" s="266"/>
    </row>
    <row r="25" spans="2:28" ht="21" customHeight="1">
      <c r="B25" s="264" t="s">
        <v>409</v>
      </c>
      <c r="C25" s="265"/>
      <c r="D25" s="424"/>
      <c r="E25" s="255"/>
    </row>
    <row r="26" spans="2:28" ht="21" customHeight="1">
      <c r="B26" s="264" t="s">
        <v>410</v>
      </c>
      <c r="C26" s="265"/>
      <c r="D26" s="319"/>
      <c r="E26" s="255"/>
    </row>
    <row r="27" spans="2:28">
      <c r="E27" s="255"/>
    </row>
  </sheetData>
  <sheetProtection algorithmName="SHA-512" hashValue="zcF+nSBl99L9tkeBU4mvziVxaEVUeFH3KTgOid31o7WWWSXf7HbyFody5hDDXAkWpLQhwrLu0fydi7/Hng4u9Q==" saltValue="MwlIjaYLi+38XboKpPf1xw==" spinCount="100000" sheet="1" formatColumns="0" formatRows="0"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8" type="noConversion"/>
  <conditionalFormatting sqref="B14 C17 B18:C20">
    <cfRule type="expression" dxfId="76" priority="3" stopIfTrue="1">
      <formula>$D$6= "Individual Firm"</formula>
    </cfRule>
  </conditionalFormatting>
  <conditionalFormatting sqref="B16:D16">
    <cfRule type="expression" dxfId="75" priority="1" stopIfTrue="1">
      <formula>$D$6= "Individual Firm"</formula>
    </cfRule>
  </conditionalFormatting>
  <conditionalFormatting sqref="C13">
    <cfRule type="expression" dxfId="74" priority="2" stopIfTrue="1">
      <formula>$D$6= "Individual Firm"</formula>
    </cfRule>
  </conditionalFormatting>
  <conditionalFormatting sqref="D7">
    <cfRule type="expression" dxfId="73"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ColWidth="9.140625" defaultRowHeight="16.5"/>
  <cols>
    <col min="1" max="1" width="12.140625" style="32" customWidth="1"/>
    <col min="2" max="2" width="15.85546875" style="32" customWidth="1"/>
    <col min="3" max="3" width="11.42578125" style="32" customWidth="1"/>
    <col min="4" max="4" width="28.85546875" style="32" customWidth="1"/>
    <col min="5" max="5" width="40.85546875" style="32" customWidth="1"/>
    <col min="6" max="6" width="12.85546875" style="32" customWidth="1"/>
    <col min="7" max="25" width="9.855468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709" t="str">
        <f>Basic!B1</f>
        <v>OUTSOURCING OF SERVICES FOR OPERATION &amp; L1 MAINTENANCE SUPPORT OF TELECOM NODES IN NR</v>
      </c>
      <c r="B3" s="709"/>
      <c r="C3" s="709"/>
      <c r="D3" s="709"/>
      <c r="E3" s="709"/>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10" t="s">
        <v>372</v>
      </c>
      <c r="B5" s="710"/>
      <c r="C5" s="710"/>
      <c r="D5" s="710"/>
      <c r="E5" s="710"/>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378</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708" t="str">
        <f>IF('Names of Bidder'!D6= "JV (Joint Venture)", "JV of " &amp; Z8, "")</f>
        <v/>
      </c>
      <c r="B8" s="708"/>
      <c r="C8" s="708"/>
      <c r="D8" s="708"/>
      <c r="E8" s="13" t="s">
        <v>380</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379</v>
      </c>
      <c r="B9" s="712" t="str">
        <f>IF('Names of Bidder'!D8=0, "",'Names of Bidder'!D8)</f>
        <v/>
      </c>
      <c r="C9" s="712"/>
      <c r="D9" s="712"/>
      <c r="E9" s="13" t="s">
        <v>382</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381</v>
      </c>
      <c r="B10" s="712" t="str">
        <f>IF('Names of Bidder'!D9=0, "",'Names of Bidder'!D9)</f>
        <v/>
      </c>
      <c r="C10" s="712"/>
      <c r="D10" s="712"/>
      <c r="E10" s="13" t="s">
        <v>182</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12" t="str">
        <f>IF('Names of Bidder'!D10=0, "",'Names of Bidder'!D10)</f>
        <v/>
      </c>
      <c r="C11" s="712"/>
      <c r="D11" s="712"/>
      <c r="E11" s="13" t="s">
        <v>383</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12" t="str">
        <f>IF('Names of Bidder'!D11=0, "",'Names of Bidder'!D11)</f>
        <v/>
      </c>
      <c r="C12" s="712"/>
      <c r="D12" s="712"/>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10" t="e">
        <f>IF(#REF!="Sole Bidder", "This Attachment is Not Applicable", "")</f>
        <v>#REF!</v>
      </c>
      <c r="B14" s="710"/>
      <c r="C14" s="710"/>
      <c r="D14" s="710"/>
      <c r="E14" s="710"/>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174</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13" t="e">
        <f>IF(Z2=1,"Other Partner",IF(Z2="2 or More","Other Partner-1",""))</f>
        <v>#REF!</v>
      </c>
      <c r="C16" s="713"/>
      <c r="D16" s="713"/>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379</v>
      </c>
      <c r="B17" s="712" t="e">
        <f xml:space="preserve"> IF(#REF!=0, "",#REF!)</f>
        <v>#REF!</v>
      </c>
      <c r="C17" s="712"/>
      <c r="D17" s="712"/>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381</v>
      </c>
      <c r="B18" s="712" t="e">
        <f xml:space="preserve"> IF(#REF!=0, "",#REF!)</f>
        <v>#REF!</v>
      </c>
      <c r="C18" s="712"/>
      <c r="D18" s="712"/>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12" t="e">
        <f xml:space="preserve"> IF(#REF!=0, "",#REF!)</f>
        <v>#REF!</v>
      </c>
      <c r="C19" s="712"/>
      <c r="D19" s="712"/>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12" t="e">
        <f xml:space="preserve"> IF(#REF!=0, "",#REF!)</f>
        <v>#REF!</v>
      </c>
      <c r="C20" s="712"/>
      <c r="D20" s="712"/>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373</v>
      </c>
      <c r="AE21" s="416"/>
      <c r="AF21" s="416"/>
      <c r="AG21" s="416"/>
      <c r="AH21" s="416"/>
      <c r="AI21" s="416"/>
      <c r="AJ21" s="416"/>
      <c r="AK21" s="416"/>
      <c r="AL21" s="416"/>
      <c r="AM21" s="416"/>
      <c r="AN21" s="416"/>
      <c r="AO21" s="416"/>
      <c r="AP21" s="416"/>
    </row>
    <row r="22" spans="1:42" ht="84" customHeight="1">
      <c r="A22" s="711" t="s">
        <v>374</v>
      </c>
      <c r="B22" s="711"/>
      <c r="C22" s="711"/>
      <c r="D22" s="711"/>
      <c r="E22" s="711"/>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53</v>
      </c>
    </row>
    <row r="24" spans="1:42" ht="33" customHeight="1">
      <c r="A24" s="39" t="s">
        <v>47</v>
      </c>
      <c r="B24" s="60" t="str">
        <f>IF('Names of Bidder'!D25=0, "", 'Names of Bidder'!D25)</f>
        <v/>
      </c>
      <c r="C24" s="36"/>
      <c r="D24" s="40" t="s">
        <v>45</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48</v>
      </c>
      <c r="B25" s="42" t="str">
        <f>IF('Names of Bidder'!D26=0, "", 'Names of Bidder'!D26)</f>
        <v/>
      </c>
      <c r="C25" s="36"/>
      <c r="D25" s="40" t="s">
        <v>46</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54</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2" priority="1" stopIfTrue="1">
      <formula>$Z$2=0</formula>
    </cfRule>
  </conditionalFormatting>
  <conditionalFormatting sqref="A22:E22">
    <cfRule type="expression" dxfId="71"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ColWidth="9.140625" defaultRowHeight="16.5"/>
  <cols>
    <col min="1" max="1" width="12.140625" style="32" customWidth="1"/>
    <col min="2" max="2" width="20.5703125" style="32" customWidth="1"/>
    <col min="3" max="3" width="11.42578125" style="32" customWidth="1"/>
    <col min="4" max="4" width="23.85546875" style="32" customWidth="1"/>
    <col min="5" max="5" width="9.85546875" style="32" customWidth="1"/>
    <col min="6" max="6" width="16.140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714" t="str">
        <f>'Attach 3(JV)'!A3</f>
        <v>OUTSOURCING OF SERVICES FOR OPERATION &amp; L1 MAINTENANCE SUPPORT OF TELECOM NODES IN NR</v>
      </c>
      <c r="B3" s="714"/>
      <c r="C3" s="714"/>
      <c r="D3" s="714"/>
      <c r="E3" s="714"/>
      <c r="F3" s="714"/>
      <c r="G3" s="714"/>
    </row>
    <row r="4" spans="1:7" ht="20.100000000000001" customHeight="1">
      <c r="A4" s="31"/>
    </row>
    <row r="5" spans="1:7" ht="20.100000000000001" customHeight="1">
      <c r="A5" s="710" t="s">
        <v>384</v>
      </c>
      <c r="B5" s="710"/>
      <c r="C5" s="710"/>
      <c r="D5" s="710"/>
      <c r="E5" s="710"/>
      <c r="F5" s="710"/>
      <c r="G5" s="710"/>
    </row>
    <row r="6" spans="1:7" ht="20.100000000000001" customHeight="1">
      <c r="A6" s="35"/>
    </row>
    <row r="7" spans="1:7" ht="20.100000000000001" customHeight="1">
      <c r="A7" s="36" t="str">
        <f>'Attach 3(JV)'!A7</f>
        <v>Bidder’s Name and Address (Bidder ) :</v>
      </c>
      <c r="E7" s="16" t="str">
        <f>'Attach 3(JV)'!E7</f>
        <v>To:</v>
      </c>
    </row>
    <row r="8" spans="1:7" ht="27.75" customHeight="1">
      <c r="A8" s="708" t="str">
        <f>'Attach 3(JV)'!A8</f>
        <v/>
      </c>
      <c r="B8" s="708"/>
      <c r="C8" s="708"/>
      <c r="D8" s="708"/>
      <c r="E8" s="41" t="s">
        <v>752</v>
      </c>
    </row>
    <row r="9" spans="1:7">
      <c r="A9" s="14" t="s">
        <v>379</v>
      </c>
      <c r="B9" s="880" t="str">
        <f>'Attach 3(JV)'!B9</f>
        <v/>
      </c>
      <c r="C9" s="880"/>
      <c r="D9" s="880"/>
      <c r="E9" s="41" t="s">
        <v>382</v>
      </c>
    </row>
    <row r="10" spans="1:7">
      <c r="A10" s="14" t="s">
        <v>381</v>
      </c>
      <c r="B10" s="880" t="str">
        <f>'Attach 3(JV)'!B10</f>
        <v/>
      </c>
      <c r="C10" s="880"/>
      <c r="D10" s="880"/>
      <c r="E10" s="41" t="s">
        <v>628</v>
      </c>
    </row>
    <row r="11" spans="1:7">
      <c r="B11" s="880" t="str">
        <f>'Attach 3(JV)'!B11</f>
        <v/>
      </c>
      <c r="C11" s="880"/>
      <c r="D11" s="880"/>
      <c r="E11" s="41" t="s">
        <v>629</v>
      </c>
    </row>
    <row r="12" spans="1:7">
      <c r="A12" s="35"/>
      <c r="B12" s="880" t="str">
        <f>'Attach 3(JV)'!B12</f>
        <v/>
      </c>
      <c r="C12" s="880"/>
      <c r="D12" s="880"/>
      <c r="E12" s="41"/>
    </row>
    <row r="13" spans="1:7" s="300" customFormat="1">
      <c r="A13" s="300" t="s">
        <v>373</v>
      </c>
    </row>
    <row r="14" spans="1:7" s="300" customFormat="1"/>
    <row r="15" spans="1:7" s="300" customFormat="1" ht="80.25" customHeight="1">
      <c r="A15" s="732" t="s">
        <v>458</v>
      </c>
      <c r="B15" s="732"/>
      <c r="C15" s="732"/>
      <c r="D15" s="732"/>
      <c r="E15" s="732"/>
      <c r="F15" s="732"/>
      <c r="G15" s="732"/>
    </row>
    <row r="16" spans="1:7" s="300" customFormat="1" ht="0.75" customHeight="1"/>
    <row r="17" spans="1:12" s="300" customFormat="1" ht="17.25" customHeight="1">
      <c r="B17" s="724" t="s">
        <v>459</v>
      </c>
      <c r="C17" s="724"/>
      <c r="D17" s="724"/>
      <c r="E17" s="724"/>
      <c r="F17" s="724"/>
      <c r="G17" s="724"/>
    </row>
    <row r="18" spans="1:12" s="300" customFormat="1" ht="17.25" hidden="1" customHeight="1">
      <c r="A18" s="327"/>
      <c r="B18" s="724" t="s">
        <v>460</v>
      </c>
      <c r="C18" s="724"/>
      <c r="D18" s="724"/>
      <c r="E18" s="724"/>
      <c r="F18" s="724"/>
      <c r="G18" s="724"/>
    </row>
    <row r="19" spans="1:12" s="300" customFormat="1" hidden="1">
      <c r="A19" s="327" t="s">
        <v>57</v>
      </c>
      <c r="B19" s="879">
        <f>'[1]Name of Bidder'!D10</f>
        <v>121</v>
      </c>
      <c r="C19" s="879"/>
      <c r="D19" s="879"/>
      <c r="E19" s="879"/>
      <c r="F19" s="879"/>
      <c r="G19" s="879"/>
      <c r="L19" s="329">
        <f>'[1]Name of Bidder'!G6</f>
        <v>1</v>
      </c>
    </row>
    <row r="20" spans="1:12" s="300" customFormat="1" hidden="1">
      <c r="A20" s="327" t="s">
        <v>59</v>
      </c>
      <c r="B20" s="879" t="e">
        <f>'[1]Name of Bidder'!D15</f>
        <v>#REF!</v>
      </c>
      <c r="C20" s="879"/>
      <c r="D20" s="879"/>
      <c r="E20" s="879"/>
      <c r="F20" s="879"/>
      <c r="G20" s="879"/>
      <c r="L20" s="329">
        <f>'[1]Name of Bidder'!G8</f>
        <v>1</v>
      </c>
    </row>
    <row r="21" spans="1:12" s="300" customFormat="1" ht="17.25" hidden="1" customHeight="1">
      <c r="A21" s="327" t="s">
        <v>461</v>
      </c>
      <c r="B21" s="879" t="e">
        <f>'[1]Name of Bidder'!D20</f>
        <v>#REF!</v>
      </c>
      <c r="C21" s="879"/>
      <c r="D21" s="879"/>
      <c r="E21" s="879"/>
      <c r="F21" s="879"/>
      <c r="G21" s="879"/>
      <c r="H21" s="58"/>
    </row>
    <row r="22" spans="1:12" s="300" customFormat="1" ht="15.75" customHeight="1"/>
    <row r="23" spans="1:12" s="300" customFormat="1" ht="81" customHeight="1">
      <c r="A23" s="732" t="s">
        <v>462</v>
      </c>
      <c r="B23" s="732"/>
      <c r="C23" s="732"/>
      <c r="D23" s="732"/>
      <c r="E23" s="732"/>
      <c r="F23" s="732"/>
      <c r="G23" s="732"/>
    </row>
    <row r="24" spans="1:12" s="300" customFormat="1" ht="15.75" hidden="1" customHeight="1"/>
    <row r="25" spans="1:12" s="300" customFormat="1" ht="15.75" hidden="1" customHeight="1"/>
    <row r="26" spans="1:12" s="300" customFormat="1" ht="25.5" hidden="1" customHeight="1">
      <c r="A26" s="724" t="s">
        <v>463</v>
      </c>
      <c r="B26" s="724"/>
      <c r="C26" s="724"/>
      <c r="D26" s="724"/>
      <c r="E26" s="724"/>
      <c r="F26" s="724"/>
      <c r="G26" s="724"/>
    </row>
    <row r="27" spans="1:12" s="300" customFormat="1" ht="8.25" hidden="1" customHeight="1">
      <c r="A27" s="330"/>
      <c r="B27" s="330"/>
      <c r="C27" s="330"/>
      <c r="D27" s="330"/>
      <c r="E27" s="330"/>
      <c r="F27" s="330"/>
      <c r="G27" s="330"/>
    </row>
    <row r="28" spans="1:12" s="300" customFormat="1" ht="26.25" customHeight="1">
      <c r="A28" s="732" t="s">
        <v>464</v>
      </c>
      <c r="B28" s="732"/>
      <c r="C28" s="732"/>
      <c r="D28" s="732"/>
      <c r="E28" s="732"/>
      <c r="F28" s="732"/>
      <c r="G28" s="732"/>
      <c r="H28" s="58"/>
    </row>
    <row r="29" spans="1:12" s="300" customFormat="1" ht="26.25" customHeight="1">
      <c r="A29" s="331" t="s">
        <v>29</v>
      </c>
      <c r="B29" s="732" t="s">
        <v>465</v>
      </c>
      <c r="C29" s="732"/>
      <c r="D29" s="732"/>
      <c r="E29" s="732"/>
      <c r="F29" s="732"/>
      <c r="G29" s="732"/>
      <c r="H29" s="58"/>
    </row>
    <row r="30" spans="1:12" s="300" customFormat="1" ht="26.25" customHeight="1">
      <c r="A30" s="332" t="s">
        <v>466</v>
      </c>
      <c r="B30" s="876" t="s">
        <v>467</v>
      </c>
      <c r="C30" s="876"/>
      <c r="D30" s="876"/>
      <c r="E30" s="876"/>
      <c r="F30" s="876"/>
      <c r="G30" s="876"/>
    </row>
    <row r="31" spans="1:12" s="300" customFormat="1" ht="26.25" customHeight="1">
      <c r="A31" s="332" t="s">
        <v>468</v>
      </c>
      <c r="B31" s="876" t="s">
        <v>469</v>
      </c>
      <c r="C31" s="876"/>
      <c r="D31" s="876"/>
      <c r="E31" s="876"/>
      <c r="F31" s="876"/>
      <c r="G31" s="876"/>
    </row>
    <row r="32" spans="1:12" s="300" customFormat="1" ht="41.25" customHeight="1">
      <c r="A32" s="332" t="s">
        <v>470</v>
      </c>
      <c r="B32" s="876" t="s">
        <v>471</v>
      </c>
      <c r="C32" s="876"/>
      <c r="D32" s="876"/>
      <c r="E32" s="876"/>
      <c r="F32" s="876"/>
      <c r="G32" s="876"/>
    </row>
    <row r="33" spans="1:8" s="300" customFormat="1" ht="9.75" customHeight="1">
      <c r="A33" s="332"/>
      <c r="B33" s="58"/>
      <c r="C33" s="58"/>
      <c r="D33" s="58"/>
      <c r="E33" s="58"/>
      <c r="F33" s="58"/>
      <c r="G33" s="58"/>
      <c r="H33" s="58"/>
    </row>
    <row r="34" spans="1:8" s="300" customFormat="1" ht="25.5" customHeight="1">
      <c r="A34" s="331" t="s">
        <v>30</v>
      </c>
      <c r="B34" s="877" t="s">
        <v>472</v>
      </c>
      <c r="C34" s="877"/>
      <c r="D34" s="877"/>
      <c r="E34" s="877"/>
      <c r="F34" s="877"/>
      <c r="G34" s="877"/>
      <c r="H34" s="58"/>
    </row>
    <row r="35" spans="1:8" s="300" customFormat="1" ht="24.75" customHeight="1">
      <c r="A35" s="332" t="s">
        <v>466</v>
      </c>
      <c r="B35" s="732" t="s">
        <v>473</v>
      </c>
      <c r="C35" s="732"/>
      <c r="D35" s="732"/>
      <c r="E35" s="732"/>
      <c r="F35" s="732"/>
      <c r="G35" s="732"/>
      <c r="H35" s="58"/>
    </row>
    <row r="36" spans="1:8" s="300" customFormat="1" ht="24.75" hidden="1" customHeight="1">
      <c r="A36" s="332" t="s">
        <v>468</v>
      </c>
      <c r="B36" s="732" t="s">
        <v>474</v>
      </c>
      <c r="C36" s="732"/>
      <c r="D36" s="732"/>
      <c r="E36" s="732"/>
      <c r="F36" s="732"/>
      <c r="G36" s="732"/>
      <c r="H36" s="58"/>
    </row>
    <row r="37" spans="1:8" s="300" customFormat="1" ht="12" customHeight="1">
      <c r="A37" s="58"/>
      <c r="B37" s="58"/>
      <c r="C37" s="58"/>
      <c r="D37" s="58"/>
      <c r="E37" s="58"/>
      <c r="F37" s="58"/>
      <c r="G37" s="58"/>
      <c r="H37" s="58"/>
    </row>
    <row r="38" spans="1:8" s="335" customFormat="1" ht="24.75" customHeight="1">
      <c r="A38" s="333" t="s">
        <v>475</v>
      </c>
      <c r="B38" s="878" t="s">
        <v>476</v>
      </c>
      <c r="C38" s="878"/>
      <c r="D38" s="878"/>
      <c r="E38" s="878"/>
      <c r="F38" s="878"/>
      <c r="G38" s="878"/>
      <c r="H38" s="334"/>
    </row>
    <row r="39" spans="1:8" s="300" customFormat="1" ht="22.5" customHeight="1">
      <c r="A39" s="58"/>
      <c r="B39" s="877" t="s">
        <v>477</v>
      </c>
      <c r="C39" s="877"/>
      <c r="D39" s="877"/>
      <c r="E39" s="877"/>
      <c r="F39" s="877"/>
      <c r="G39" s="877"/>
      <c r="H39" s="58"/>
    </row>
    <row r="40" spans="1:8" s="300" customFormat="1" ht="43.5" hidden="1" customHeight="1">
      <c r="A40" s="58"/>
      <c r="B40" s="732"/>
      <c r="C40" s="732"/>
      <c r="D40" s="732"/>
      <c r="E40" s="732"/>
      <c r="F40" s="732"/>
      <c r="G40" s="732"/>
      <c r="H40" s="58"/>
    </row>
    <row r="41" spans="1:8" s="300" customFormat="1"/>
    <row r="42" spans="1:8" s="300" customFormat="1" ht="19.5" customHeight="1">
      <c r="A42" s="875" t="s">
        <v>479</v>
      </c>
      <c r="B42" s="875" t="s">
        <v>480</v>
      </c>
      <c r="C42" s="875"/>
      <c r="D42" s="875" t="str">
        <f>IF(L19=1, "Sole Bidder", IF(L19=2, "Sole Bidder", IF(AND(L19=3, L20=1), "For Lead Partner", IF(AND(L19=3, L20="2 or more"), "For Lead Partner", ""))))</f>
        <v>Sole Bidder</v>
      </c>
      <c r="E42" s="875"/>
      <c r="F42" s="875"/>
      <c r="G42" s="875"/>
      <c r="H42" s="58"/>
    </row>
    <row r="43" spans="1:8" s="300" customFormat="1" ht="20.25" customHeight="1">
      <c r="A43" s="875"/>
      <c r="B43" s="875"/>
      <c r="C43" s="875"/>
      <c r="D43" s="875"/>
      <c r="E43" s="875"/>
      <c r="F43" s="875"/>
      <c r="G43" s="875"/>
      <c r="H43" s="58"/>
    </row>
    <row r="44" spans="1:8" s="300" customFormat="1" ht="30.75" customHeight="1">
      <c r="A44" s="336">
        <v>1</v>
      </c>
      <c r="B44" s="866" t="s">
        <v>481</v>
      </c>
      <c r="C44" s="866"/>
      <c r="D44" s="769" t="str">
        <f>B9</f>
        <v/>
      </c>
      <c r="E44" s="769"/>
      <c r="F44" s="769"/>
      <c r="G44" s="769"/>
      <c r="H44" s="58"/>
    </row>
    <row r="45" spans="1:8" s="300" customFormat="1" ht="15.75" customHeight="1">
      <c r="A45" s="874">
        <v>2</v>
      </c>
      <c r="B45" s="866" t="s">
        <v>482</v>
      </c>
      <c r="C45" s="866"/>
      <c r="D45" s="769" t="str">
        <f>B10</f>
        <v/>
      </c>
      <c r="E45" s="769"/>
      <c r="F45" s="769"/>
      <c r="G45" s="769"/>
      <c r="H45" s="58"/>
    </row>
    <row r="46" spans="1:8" s="300" customFormat="1" ht="15.75" customHeight="1">
      <c r="A46" s="874"/>
      <c r="B46" s="866"/>
      <c r="C46" s="866"/>
      <c r="D46" s="769" t="str">
        <f>B11</f>
        <v/>
      </c>
      <c r="E46" s="769"/>
      <c r="F46" s="769"/>
      <c r="G46" s="769"/>
      <c r="H46" s="58"/>
    </row>
    <row r="47" spans="1:8" s="300" customFormat="1" ht="15.75" customHeight="1">
      <c r="A47" s="874"/>
      <c r="B47" s="866"/>
      <c r="C47" s="866"/>
      <c r="D47" s="769" t="str">
        <f>B12</f>
        <v/>
      </c>
      <c r="E47" s="769"/>
      <c r="F47" s="769"/>
      <c r="G47" s="769"/>
      <c r="H47" s="58"/>
    </row>
    <row r="48" spans="1:8" s="300" customFormat="1" ht="18.75" customHeight="1">
      <c r="A48" s="336">
        <v>3</v>
      </c>
      <c r="B48" s="866" t="s">
        <v>483</v>
      </c>
      <c r="C48" s="866"/>
      <c r="D48" s="865"/>
      <c r="E48" s="865"/>
      <c r="F48" s="865"/>
      <c r="G48" s="865"/>
      <c r="H48" s="58"/>
    </row>
    <row r="49" spans="1:10" s="300" customFormat="1" ht="20.25" customHeight="1">
      <c r="A49" s="336">
        <v>4</v>
      </c>
      <c r="B49" s="866" t="s">
        <v>484</v>
      </c>
      <c r="C49" s="866"/>
      <c r="D49" s="865"/>
      <c r="E49" s="865"/>
      <c r="F49" s="865"/>
      <c r="G49" s="865"/>
      <c r="H49" s="58"/>
    </row>
    <row r="50" spans="1:10" s="300" customFormat="1" ht="19.5" customHeight="1">
      <c r="A50" s="337">
        <v>5</v>
      </c>
      <c r="B50" s="866" t="s">
        <v>485</v>
      </c>
      <c r="C50" s="866"/>
      <c r="D50" s="865"/>
      <c r="E50" s="865"/>
      <c r="F50" s="865"/>
      <c r="G50" s="865"/>
    </row>
    <row r="51" spans="1:10" s="300" customFormat="1" ht="51.75" customHeight="1">
      <c r="A51" s="336">
        <v>6</v>
      </c>
      <c r="B51" s="866" t="s">
        <v>486</v>
      </c>
      <c r="C51" s="866"/>
      <c r="D51" s="865"/>
      <c r="E51" s="865"/>
      <c r="F51" s="865"/>
      <c r="G51" s="865"/>
      <c r="H51" s="58"/>
    </row>
    <row r="52" spans="1:10" s="300" customFormat="1" ht="49.5" customHeight="1">
      <c r="A52" s="336">
        <v>7</v>
      </c>
      <c r="B52" s="866" t="s">
        <v>487</v>
      </c>
      <c r="C52" s="866"/>
      <c r="D52" s="865"/>
      <c r="E52" s="865"/>
      <c r="F52" s="865"/>
      <c r="G52" s="865"/>
      <c r="H52" s="58"/>
    </row>
    <row r="53" spans="1:10" s="300" customFormat="1" ht="18" customHeight="1">
      <c r="A53" s="336">
        <v>8</v>
      </c>
      <c r="B53" s="866" t="s">
        <v>488</v>
      </c>
      <c r="C53" s="866"/>
      <c r="D53" s="865"/>
      <c r="E53" s="865"/>
      <c r="F53" s="865"/>
      <c r="G53" s="865"/>
      <c r="H53" s="58"/>
    </row>
    <row r="54" spans="1:10" s="300" customFormat="1" ht="18" customHeight="1">
      <c r="A54" s="338"/>
      <c r="B54" s="339" t="s">
        <v>489</v>
      </c>
      <c r="C54" s="340"/>
      <c r="D54" s="865"/>
      <c r="E54" s="865"/>
      <c r="F54" s="865"/>
      <c r="G54" s="865"/>
      <c r="H54" s="58"/>
    </row>
    <row r="55" spans="1:10" s="300" customFormat="1" ht="18" customHeight="1">
      <c r="A55" s="338"/>
      <c r="B55" s="339" t="s">
        <v>490</v>
      </c>
      <c r="C55" s="340"/>
      <c r="D55" s="865"/>
      <c r="E55" s="865"/>
      <c r="F55" s="865"/>
      <c r="G55" s="865"/>
      <c r="H55" s="58"/>
    </row>
    <row r="56" spans="1:10" s="300" customFormat="1" ht="18" customHeight="1">
      <c r="A56" s="341"/>
      <c r="B56" s="339" t="s">
        <v>491</v>
      </c>
      <c r="C56" s="342"/>
      <c r="D56" s="865"/>
      <c r="E56" s="865"/>
      <c r="F56" s="865"/>
      <c r="G56" s="865"/>
    </row>
    <row r="57" spans="1:10" s="300" customFormat="1">
      <c r="A57" s="58"/>
      <c r="B57" s="58"/>
      <c r="C57" s="58"/>
      <c r="D57" s="58"/>
      <c r="E57" s="58"/>
      <c r="F57" s="58"/>
      <c r="G57" s="58"/>
      <c r="H57" s="58"/>
    </row>
    <row r="58" spans="1:10" s="300" customFormat="1" ht="24" customHeight="1">
      <c r="A58" s="470">
        <v>2</v>
      </c>
      <c r="B58" s="857" t="s">
        <v>605</v>
      </c>
      <c r="C58" s="857"/>
      <c r="D58" s="857"/>
      <c r="E58" s="857"/>
      <c r="F58" s="857"/>
      <c r="G58" s="857"/>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858"/>
      <c r="C61" s="858"/>
      <c r="D61" s="858"/>
      <c r="E61" s="858"/>
      <c r="F61" s="858"/>
      <c r="G61" s="858"/>
    </row>
    <row r="62" spans="1:10" s="300" customFormat="1" ht="9.75" customHeight="1">
      <c r="B62" s="859"/>
      <c r="C62" s="859"/>
      <c r="D62" s="859"/>
      <c r="E62" s="859"/>
      <c r="F62" s="859"/>
      <c r="G62" s="859"/>
      <c r="H62" s="58"/>
    </row>
    <row r="63" spans="1:10" s="300" customFormat="1" ht="208.5" customHeight="1">
      <c r="A63" s="54">
        <v>2.1</v>
      </c>
      <c r="B63" s="861" t="s">
        <v>783</v>
      </c>
      <c r="C63" s="861"/>
      <c r="D63" s="861"/>
      <c r="E63" s="861"/>
      <c r="F63" s="861"/>
      <c r="G63" s="861"/>
      <c r="H63" s="861"/>
      <c r="I63" s="861"/>
      <c r="J63" s="58"/>
    </row>
    <row r="64" spans="1:10" s="300" customFormat="1" ht="71.25" customHeight="1">
      <c r="A64" s="346"/>
      <c r="B64" s="862" t="s">
        <v>621</v>
      </c>
      <c r="C64" s="862"/>
      <c r="D64" s="862"/>
      <c r="E64" s="862"/>
      <c r="F64" s="862"/>
      <c r="G64" s="862"/>
      <c r="H64" s="862"/>
      <c r="I64" s="862"/>
      <c r="J64" s="58"/>
    </row>
    <row r="65" spans="1:15" s="300" customFormat="1">
      <c r="A65" s="346"/>
      <c r="B65" s="347"/>
      <c r="C65" s="347"/>
      <c r="D65" s="347"/>
      <c r="E65" s="347"/>
      <c r="F65" s="347"/>
      <c r="G65" s="347"/>
      <c r="H65" s="347"/>
      <c r="I65" s="347"/>
      <c r="J65" s="58"/>
    </row>
    <row r="66" spans="1:15" s="300" customFormat="1" ht="91.5" customHeight="1">
      <c r="A66" s="346">
        <v>2.2000000000000002</v>
      </c>
      <c r="B66" s="863" t="s">
        <v>784</v>
      </c>
      <c r="C66" s="863"/>
      <c r="D66" s="863"/>
      <c r="E66" s="863"/>
      <c r="F66" s="863"/>
      <c r="G66" s="863"/>
      <c r="H66" s="863"/>
      <c r="I66" s="863"/>
      <c r="J66" s="58"/>
    </row>
    <row r="67" spans="1:15" s="300" customFormat="1" ht="16.350000000000001" customHeight="1">
      <c r="A67" s="348"/>
      <c r="B67" s="864"/>
      <c r="C67" s="864"/>
      <c r="D67" s="864"/>
      <c r="E67" s="864"/>
      <c r="F67" s="864"/>
      <c r="G67" s="864"/>
      <c r="H67" s="864"/>
      <c r="I67" s="864"/>
      <c r="J67" s="58"/>
    </row>
    <row r="68" spans="1:15" s="300" customFormat="1" ht="78.75" customHeight="1">
      <c r="A68" s="346"/>
      <c r="B68" s="863" t="s">
        <v>606</v>
      </c>
      <c r="C68" s="863"/>
      <c r="D68" s="863"/>
      <c r="E68" s="863"/>
      <c r="F68" s="863"/>
      <c r="G68" s="863"/>
      <c r="H68" s="863"/>
      <c r="I68" s="863"/>
      <c r="J68" s="58"/>
    </row>
    <row r="69" spans="1:15" s="300" customFormat="1" hidden="1">
      <c r="A69" s="346"/>
      <c r="B69" s="867"/>
      <c r="C69" s="867"/>
      <c r="D69" s="867"/>
      <c r="E69" s="867"/>
      <c r="F69" s="867"/>
      <c r="G69" s="867"/>
      <c r="H69" s="867"/>
      <c r="I69" s="867"/>
      <c r="J69" s="58"/>
    </row>
    <row r="70" spans="1:15" s="300" customFormat="1" ht="17.25" hidden="1" customHeight="1">
      <c r="A70" s="346"/>
      <c r="B70" s="867"/>
      <c r="C70" s="867"/>
      <c r="D70" s="867"/>
      <c r="E70" s="867"/>
      <c r="F70" s="867"/>
      <c r="G70" s="867"/>
      <c r="H70" s="867"/>
      <c r="I70" s="867"/>
      <c r="J70" s="58"/>
    </row>
    <row r="71" spans="1:15" s="300" customFormat="1" hidden="1">
      <c r="A71" s="346"/>
      <c r="B71" s="867"/>
      <c r="C71" s="867"/>
      <c r="D71" s="867"/>
      <c r="E71" s="867"/>
      <c r="F71" s="867"/>
      <c r="G71" s="867"/>
      <c r="H71" s="867"/>
      <c r="I71" s="867"/>
      <c r="J71" s="58"/>
    </row>
    <row r="72" spans="1:15" s="300" customFormat="1" hidden="1">
      <c r="A72" s="346"/>
      <c r="B72" s="867"/>
      <c r="C72" s="867"/>
      <c r="D72" s="867"/>
      <c r="E72" s="867"/>
      <c r="F72" s="867"/>
      <c r="G72" s="867"/>
      <c r="H72" s="867"/>
      <c r="I72" s="867"/>
      <c r="J72" s="58"/>
    </row>
    <row r="73" spans="1:15" s="300" customFormat="1" hidden="1">
      <c r="A73" s="346"/>
      <c r="B73" s="867"/>
      <c r="C73" s="867"/>
      <c r="D73" s="867"/>
      <c r="E73" s="867"/>
      <c r="F73" s="867"/>
      <c r="G73" s="867"/>
      <c r="H73" s="867"/>
      <c r="I73" s="867"/>
      <c r="J73" s="58"/>
    </row>
    <row r="74" spans="1:15" s="300" customFormat="1" hidden="1">
      <c r="A74" s="58"/>
      <c r="B74" s="868"/>
      <c r="C74" s="868"/>
      <c r="D74" s="868"/>
      <c r="E74" s="868"/>
      <c r="F74" s="868"/>
      <c r="G74" s="868"/>
      <c r="H74" s="868"/>
      <c r="I74" s="868"/>
      <c r="J74" s="58"/>
    </row>
    <row r="75" spans="1:15" s="300" customFormat="1" hidden="1">
      <c r="A75" s="58"/>
      <c r="B75" s="58"/>
      <c r="C75" s="58"/>
      <c r="D75" s="58"/>
      <c r="E75" s="58"/>
      <c r="F75" s="58"/>
      <c r="G75" s="58"/>
      <c r="H75" s="58"/>
      <c r="I75" s="58"/>
      <c r="J75" s="58"/>
    </row>
    <row r="76" spans="1:15" s="300" customFormat="1" hidden="1">
      <c r="A76" s="349"/>
      <c r="B76" s="732"/>
      <c r="C76" s="732"/>
      <c r="D76" s="732"/>
      <c r="E76" s="732"/>
      <c r="F76" s="732"/>
      <c r="G76" s="732"/>
      <c r="H76" s="732"/>
      <c r="I76" s="732"/>
      <c r="J76" s="58"/>
    </row>
    <row r="77" spans="1:15" s="300" customFormat="1">
      <c r="B77" s="732"/>
      <c r="C77" s="732"/>
      <c r="D77" s="732"/>
      <c r="E77" s="732"/>
      <c r="F77" s="732"/>
      <c r="G77" s="732"/>
      <c r="H77" s="732"/>
      <c r="I77" s="732"/>
    </row>
    <row r="78" spans="1:15" s="300" customFormat="1" ht="24" customHeight="1">
      <c r="B78" s="796" t="s">
        <v>607</v>
      </c>
      <c r="C78" s="796"/>
      <c r="D78" s="796"/>
      <c r="E78" s="796"/>
      <c r="F78" s="206"/>
      <c r="G78" s="206"/>
      <c r="H78" s="206"/>
      <c r="I78" s="206"/>
    </row>
    <row r="79" spans="1:15" s="300" customFormat="1" ht="40.35" customHeight="1">
      <c r="A79" s="58"/>
      <c r="B79" s="790" t="s">
        <v>608</v>
      </c>
      <c r="C79" s="790"/>
      <c r="D79" s="790"/>
      <c r="E79" s="790"/>
      <c r="F79" s="790"/>
      <c r="G79" s="790"/>
      <c r="H79" s="790"/>
      <c r="I79" s="790"/>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83" t="s">
        <v>494</v>
      </c>
      <c r="C81" s="784"/>
      <c r="D81" s="784"/>
      <c r="E81" s="784"/>
      <c r="F81" s="869"/>
      <c r="G81" s="870"/>
      <c r="H81" s="871"/>
      <c r="I81" s="871"/>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872" t="s">
        <v>495</v>
      </c>
      <c r="C82" s="873"/>
      <c r="D82" s="873"/>
      <c r="E82" s="873"/>
      <c r="F82" s="881"/>
      <c r="G82" s="882"/>
      <c r="H82" s="883"/>
      <c r="I82" s="883"/>
      <c r="J82" s="54"/>
      <c r="K82" s="54"/>
      <c r="L82" s="54"/>
      <c r="M82" s="478"/>
      <c r="N82" s="482" t="e">
        <f>'[1]Name of Bidder'!D15</f>
        <v>#REF!</v>
      </c>
      <c r="O82" s="478"/>
      <c r="P82" s="54"/>
      <c r="Q82" s="54"/>
      <c r="R82" s="54"/>
      <c r="S82" s="54"/>
      <c r="T82" s="54"/>
      <c r="U82" s="54"/>
      <c r="V82" s="54"/>
      <c r="W82" s="54"/>
      <c r="X82" s="54"/>
      <c r="Y82" s="54"/>
    </row>
    <row r="83" spans="1:25" s="300" customFormat="1" ht="53.1" hidden="1" customHeight="1">
      <c r="A83" s="350"/>
      <c r="B83" s="788"/>
      <c r="C83" s="789"/>
      <c r="D83" s="789"/>
      <c r="E83" s="789"/>
      <c r="F83" s="884"/>
      <c r="G83" s="787"/>
      <c r="H83" s="871"/>
      <c r="I83" s="871"/>
      <c r="J83" s="54"/>
      <c r="K83" s="54"/>
      <c r="L83" s="54"/>
      <c r="M83" s="478"/>
      <c r="N83" s="482"/>
      <c r="O83" s="478"/>
      <c r="P83" s="54"/>
      <c r="Q83" s="54"/>
      <c r="R83" s="54"/>
      <c r="S83" s="54"/>
      <c r="T83" s="54"/>
      <c r="U83" s="54"/>
      <c r="V83" s="54"/>
      <c r="W83" s="54"/>
      <c r="X83" s="54"/>
      <c r="Y83" s="54"/>
    </row>
    <row r="84" spans="1:25" s="300" customFormat="1" ht="62.1" hidden="1" customHeight="1">
      <c r="A84" s="350"/>
      <c r="B84" s="885"/>
      <c r="C84" s="886"/>
      <c r="D84" s="886"/>
      <c r="E84" s="886"/>
      <c r="F84" s="887"/>
      <c r="G84" s="888"/>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36" t="s">
        <v>496</v>
      </c>
      <c r="C85" s="737"/>
      <c r="D85" s="737"/>
      <c r="E85" s="737"/>
      <c r="F85" s="889"/>
      <c r="G85" s="778"/>
      <c r="H85" s="890"/>
      <c r="I85" s="890"/>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36" t="s">
        <v>497</v>
      </c>
      <c r="C87" s="737"/>
      <c r="D87" s="737"/>
      <c r="E87" s="737"/>
      <c r="F87" s="889"/>
      <c r="G87" s="778"/>
      <c r="H87" s="890"/>
      <c r="I87" s="890"/>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79" t="s">
        <v>656</v>
      </c>
      <c r="C89" s="735"/>
      <c r="D89" s="735"/>
      <c r="E89" s="735"/>
      <c r="F89" s="891"/>
      <c r="G89" s="781"/>
      <c r="H89" s="892"/>
      <c r="I89" s="892"/>
      <c r="J89" s="41"/>
      <c r="K89" s="41"/>
      <c r="L89" s="41"/>
      <c r="M89" s="41"/>
      <c r="N89" s="41"/>
      <c r="O89" s="41"/>
      <c r="P89" s="41"/>
      <c r="Q89" s="41"/>
      <c r="R89" s="41"/>
      <c r="S89" s="41"/>
      <c r="T89" s="41"/>
      <c r="U89" s="41"/>
      <c r="V89" s="41"/>
      <c r="W89" s="41"/>
      <c r="X89" s="41"/>
      <c r="Y89" s="41"/>
    </row>
    <row r="90" spans="1:25" s="300" customFormat="1" ht="21" customHeight="1">
      <c r="A90" s="446"/>
      <c r="B90" s="754"/>
      <c r="C90" s="724"/>
      <c r="D90" s="724"/>
      <c r="E90" s="724"/>
      <c r="F90" s="845"/>
      <c r="G90" s="774"/>
      <c r="H90" s="892"/>
      <c r="I90" s="892"/>
      <c r="J90" s="41"/>
      <c r="K90" s="41"/>
      <c r="L90" s="41"/>
      <c r="M90" s="41"/>
      <c r="N90" s="41"/>
      <c r="O90" s="41"/>
      <c r="P90" s="41"/>
      <c r="Q90" s="41"/>
      <c r="R90" s="41"/>
      <c r="S90" s="41"/>
      <c r="T90" s="41"/>
      <c r="U90" s="41"/>
      <c r="V90" s="41"/>
      <c r="W90" s="41"/>
      <c r="X90" s="41"/>
      <c r="Y90" s="41"/>
    </row>
    <row r="91" spans="1:25" s="300" customFormat="1" ht="20.25" customHeight="1">
      <c r="A91" s="446"/>
      <c r="B91" s="754"/>
      <c r="C91" s="724"/>
      <c r="D91" s="724"/>
      <c r="E91" s="724"/>
      <c r="F91" s="845"/>
      <c r="G91" s="774"/>
      <c r="H91" s="892"/>
      <c r="I91" s="892"/>
      <c r="J91" s="41"/>
      <c r="K91" s="41"/>
      <c r="L91" s="41"/>
      <c r="M91" s="41"/>
      <c r="N91" s="41"/>
      <c r="O91" s="41"/>
      <c r="P91" s="41"/>
      <c r="Q91" s="41"/>
      <c r="R91" s="41"/>
      <c r="S91" s="41"/>
      <c r="T91" s="41"/>
      <c r="U91" s="41"/>
      <c r="V91" s="41"/>
      <c r="W91" s="41"/>
      <c r="X91" s="41"/>
      <c r="Y91" s="41"/>
    </row>
    <row r="92" spans="1:25" s="300" customFormat="1" ht="21" customHeight="1">
      <c r="A92" s="446"/>
      <c r="B92" s="754"/>
      <c r="C92" s="724"/>
      <c r="D92" s="724"/>
      <c r="E92" s="724"/>
      <c r="F92" s="845"/>
      <c r="G92" s="774"/>
      <c r="H92" s="892"/>
      <c r="I92" s="892"/>
      <c r="J92" s="41"/>
      <c r="K92" s="41"/>
      <c r="L92" s="41"/>
      <c r="M92" s="41"/>
      <c r="N92" s="41"/>
      <c r="O92" s="41"/>
      <c r="P92" s="41"/>
      <c r="Q92" s="41"/>
      <c r="R92" s="41"/>
      <c r="S92" s="41"/>
      <c r="T92" s="41"/>
      <c r="U92" s="41"/>
      <c r="V92" s="41"/>
      <c r="W92" s="41"/>
      <c r="X92" s="41"/>
      <c r="Y92" s="41"/>
    </row>
    <row r="93" spans="1:25" s="300" customFormat="1" ht="24.95" customHeight="1">
      <c r="A93" s="444"/>
      <c r="B93" s="357"/>
      <c r="E93" s="46" t="s">
        <v>498</v>
      </c>
      <c r="F93" s="893"/>
      <c r="G93" s="776"/>
      <c r="H93" s="890"/>
      <c r="I93" s="890"/>
      <c r="J93" s="41"/>
      <c r="K93" s="41"/>
      <c r="L93" s="41"/>
      <c r="M93" s="41"/>
      <c r="N93" s="41"/>
      <c r="O93" s="41"/>
      <c r="P93" s="41"/>
      <c r="Q93" s="41"/>
      <c r="R93" s="41"/>
      <c r="S93" s="41"/>
      <c r="T93" s="41"/>
      <c r="U93" s="41"/>
      <c r="V93" s="41"/>
      <c r="W93" s="41"/>
      <c r="X93" s="41"/>
      <c r="Y93" s="41"/>
    </row>
    <row r="94" spans="1:25" s="300" customFormat="1" ht="24.95" customHeight="1">
      <c r="A94" s="444"/>
      <c r="B94" s="357"/>
      <c r="E94" s="46" t="s">
        <v>58</v>
      </c>
      <c r="F94" s="893"/>
      <c r="G94" s="776"/>
      <c r="H94" s="890"/>
      <c r="I94" s="890"/>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499</v>
      </c>
      <c r="F95" s="894"/>
      <c r="G95" s="771"/>
      <c r="H95" s="890"/>
      <c r="I95" s="890"/>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72" t="s">
        <v>500</v>
      </c>
      <c r="C97" s="772"/>
      <c r="D97" s="772"/>
      <c r="E97" s="736"/>
      <c r="F97" s="747"/>
      <c r="G97" s="748"/>
      <c r="H97" s="895"/>
      <c r="I97" s="895"/>
      <c r="J97" s="41"/>
      <c r="K97" s="41"/>
      <c r="L97" s="41"/>
      <c r="M97" s="41"/>
      <c r="N97" s="41"/>
      <c r="O97" s="41"/>
      <c r="P97" s="41"/>
      <c r="Q97" s="41"/>
      <c r="R97" s="41"/>
      <c r="S97" s="41"/>
      <c r="T97" s="41"/>
      <c r="U97" s="41"/>
      <c r="V97" s="41"/>
      <c r="W97" s="41"/>
      <c r="X97" s="41"/>
      <c r="Y97" s="41"/>
    </row>
    <row r="98" spans="1:25" s="300" customFormat="1" ht="32.25" customHeight="1">
      <c r="A98" s="440">
        <v>6</v>
      </c>
      <c r="B98" s="772" t="s">
        <v>501</v>
      </c>
      <c r="C98" s="772"/>
      <c r="D98" s="772"/>
      <c r="E98" s="736"/>
      <c r="F98" s="747"/>
      <c r="G98" s="748"/>
      <c r="J98" s="41"/>
      <c r="K98" s="41"/>
      <c r="L98" s="41"/>
      <c r="M98" s="41"/>
      <c r="N98" s="41"/>
      <c r="O98" s="41"/>
      <c r="P98" s="41"/>
      <c r="Q98" s="41"/>
      <c r="R98" s="41"/>
      <c r="S98" s="41"/>
      <c r="T98" s="41"/>
      <c r="U98" s="41"/>
      <c r="V98" s="41"/>
      <c r="W98" s="41"/>
      <c r="X98" s="41"/>
      <c r="Y98" s="41"/>
    </row>
    <row r="99" spans="1:25" s="300" customFormat="1" ht="62.1" hidden="1" customHeight="1">
      <c r="A99" s="350"/>
      <c r="B99" s="896"/>
      <c r="C99" s="896"/>
      <c r="D99" s="896"/>
      <c r="E99" s="749"/>
      <c r="F99" s="747"/>
      <c r="G99" s="748"/>
      <c r="H99" s="895"/>
      <c r="I99" s="895"/>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47"/>
      <c r="G100" s="748"/>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47"/>
      <c r="G101" s="748"/>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54"/>
      <c r="C102" s="724"/>
      <c r="D102" s="724"/>
      <c r="E102" s="724"/>
      <c r="F102" s="747"/>
      <c r="G102" s="748"/>
      <c r="H102" s="897"/>
      <c r="I102" s="897"/>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47"/>
      <c r="G103" s="748"/>
      <c r="H103" s="895"/>
      <c r="I103" s="895"/>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47"/>
      <c r="G104" s="748"/>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54" t="s">
        <v>502</v>
      </c>
      <c r="C105" s="724"/>
      <c r="D105" s="724"/>
      <c r="E105" s="724"/>
      <c r="F105" s="747"/>
      <c r="G105" s="748"/>
      <c r="H105" s="895"/>
      <c r="I105" s="895"/>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47"/>
      <c r="G106" s="748"/>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54" t="s">
        <v>503</v>
      </c>
      <c r="C107" s="724"/>
      <c r="D107" s="724"/>
      <c r="E107" s="724"/>
      <c r="F107" s="747"/>
      <c r="G107" s="748"/>
      <c r="H107" s="895"/>
      <c r="I107" s="895"/>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59" t="s">
        <v>504</v>
      </c>
      <c r="C108" s="760"/>
      <c r="D108" s="760"/>
      <c r="E108" s="760"/>
      <c r="F108" s="747"/>
      <c r="G108" s="748"/>
      <c r="H108" s="895"/>
      <c r="I108" s="895"/>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59" t="s">
        <v>505</v>
      </c>
      <c r="C109" s="760"/>
      <c r="D109" s="760"/>
      <c r="E109" s="760"/>
      <c r="F109" s="747"/>
      <c r="G109" s="748"/>
      <c r="H109" s="895"/>
      <c r="I109" s="895"/>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59" t="s">
        <v>506</v>
      </c>
      <c r="C110" s="760"/>
      <c r="D110" s="760"/>
      <c r="E110" s="760"/>
      <c r="F110" s="747"/>
      <c r="G110" s="748"/>
      <c r="H110" s="895"/>
      <c r="I110" s="895"/>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47"/>
      <c r="G111" s="748"/>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54" t="s">
        <v>507</v>
      </c>
      <c r="C112" s="724"/>
      <c r="D112" s="724"/>
      <c r="E112" s="724"/>
      <c r="F112" s="747"/>
      <c r="G112" s="748"/>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54" t="s">
        <v>508</v>
      </c>
      <c r="C113" s="724"/>
      <c r="D113" s="724"/>
      <c r="E113" s="724"/>
      <c r="F113" s="747"/>
      <c r="G113" s="748"/>
      <c r="H113" s="895"/>
      <c r="I113" s="895"/>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54" t="s">
        <v>509</v>
      </c>
      <c r="C114" s="724"/>
      <c r="D114" s="724"/>
      <c r="E114" s="724"/>
      <c r="F114" s="747" t="s">
        <v>504</v>
      </c>
      <c r="G114" s="748" t="s">
        <v>505</v>
      </c>
      <c r="H114" s="57" t="s">
        <v>504</v>
      </c>
      <c r="I114" s="57" t="s">
        <v>505</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66"/>
      <c r="C115" s="767"/>
      <c r="D115" s="767"/>
      <c r="E115" s="767"/>
      <c r="F115" s="747"/>
      <c r="G115" s="748"/>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59" t="s">
        <v>506</v>
      </c>
      <c r="C116" s="760"/>
      <c r="D116" s="760"/>
      <c r="E116" s="760"/>
      <c r="F116" s="747"/>
      <c r="G116" s="748"/>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54" t="s">
        <v>510</v>
      </c>
      <c r="C117" s="724"/>
      <c r="D117" s="724"/>
      <c r="E117" s="724"/>
      <c r="F117" s="747"/>
      <c r="G117" s="748"/>
      <c r="H117" s="895"/>
      <c r="I117" s="895"/>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47"/>
      <c r="G118" s="748"/>
      <c r="H118" s="369"/>
      <c r="I118" s="369"/>
      <c r="J118" s="41"/>
      <c r="K118" s="41"/>
      <c r="L118" s="41"/>
      <c r="M118" s="41"/>
      <c r="N118" s="41"/>
      <c r="O118" s="41"/>
      <c r="P118" s="41"/>
      <c r="Q118" s="41"/>
      <c r="R118" s="41"/>
      <c r="S118" s="41"/>
      <c r="T118" s="41"/>
      <c r="U118" s="41"/>
      <c r="V118" s="41"/>
      <c r="W118" s="41"/>
      <c r="X118" s="41"/>
      <c r="Y118" s="41"/>
    </row>
    <row r="119" spans="1:25" s="300" customFormat="1" ht="10.35" hidden="1" customHeight="1">
      <c r="A119" s="350"/>
      <c r="B119" s="364"/>
      <c r="C119" s="58"/>
      <c r="D119" s="58"/>
      <c r="E119" s="46"/>
      <c r="F119" s="747"/>
      <c r="G119" s="748"/>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79" t="s">
        <v>511</v>
      </c>
      <c r="C120" s="735"/>
      <c r="D120" s="735"/>
      <c r="E120" s="735"/>
      <c r="F120" s="747"/>
      <c r="G120" s="748"/>
      <c r="H120" s="898"/>
      <c r="I120" s="898"/>
      <c r="J120" s="41"/>
      <c r="K120" s="41"/>
      <c r="L120" s="41"/>
      <c r="M120" s="41"/>
      <c r="N120" s="41"/>
      <c r="O120" s="41"/>
      <c r="P120" s="41"/>
      <c r="Q120" s="41"/>
      <c r="R120" s="41"/>
      <c r="S120" s="41"/>
      <c r="T120" s="41"/>
      <c r="U120" s="41"/>
      <c r="V120" s="41"/>
      <c r="W120" s="41"/>
      <c r="X120" s="41"/>
      <c r="Y120" s="41"/>
    </row>
    <row r="121" spans="1:25" s="300" customFormat="1" ht="24.95" customHeight="1">
      <c r="A121" s="444"/>
      <c r="B121" s="754" t="s">
        <v>512</v>
      </c>
      <c r="C121" s="724"/>
      <c r="D121" s="724"/>
      <c r="E121" s="724"/>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54"/>
      <c r="C122" s="724"/>
      <c r="D122" s="724"/>
      <c r="E122" s="724"/>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52"/>
      <c r="G123" s="899"/>
      <c r="H123" s="900"/>
      <c r="I123" s="900"/>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36" t="s">
        <v>609</v>
      </c>
      <c r="C124" s="737"/>
      <c r="D124" s="737"/>
      <c r="E124" s="737"/>
      <c r="F124" s="747"/>
      <c r="G124" s="748"/>
      <c r="H124" s="895"/>
      <c r="I124" s="895"/>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49"/>
      <c r="C125" s="750"/>
      <c r="D125" s="750"/>
      <c r="E125" s="750"/>
      <c r="F125" s="752"/>
      <c r="G125" s="899"/>
      <c r="H125" s="900"/>
      <c r="I125" s="900"/>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36" t="s">
        <v>515</v>
      </c>
      <c r="C127" s="737"/>
      <c r="D127" s="737"/>
      <c r="E127" s="737"/>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56" t="s">
        <v>516</v>
      </c>
      <c r="C128" s="856"/>
      <c r="D128" s="856"/>
      <c r="E128" s="856"/>
      <c r="F128" s="856"/>
      <c r="G128" s="856"/>
      <c r="H128" s="746"/>
      <c r="I128" s="746"/>
      <c r="J128" s="41"/>
      <c r="K128" s="41"/>
      <c r="L128" s="41"/>
      <c r="M128" s="41"/>
      <c r="N128" s="41"/>
      <c r="O128" s="41"/>
      <c r="P128" s="41"/>
      <c r="Q128" s="41"/>
      <c r="R128" s="41"/>
      <c r="S128" s="41"/>
      <c r="T128" s="41"/>
      <c r="U128" s="41"/>
      <c r="V128" s="41"/>
      <c r="W128" s="41"/>
      <c r="X128" s="41"/>
      <c r="Y128" s="41"/>
    </row>
    <row r="129" spans="1:25" s="300" customFormat="1" ht="24" customHeight="1">
      <c r="A129" s="382"/>
      <c r="B129" s="796"/>
      <c r="C129" s="796"/>
      <c r="D129" s="206"/>
      <c r="E129" s="206"/>
      <c r="F129" s="206"/>
      <c r="G129" s="206"/>
      <c r="H129" s="206"/>
      <c r="I129" s="206"/>
    </row>
    <row r="130" spans="1:25" s="300" customFormat="1" ht="16.350000000000001" hidden="1" customHeight="1">
      <c r="A130" s="383"/>
      <c r="B130" s="790"/>
      <c r="C130" s="790"/>
      <c r="D130" s="790"/>
      <c r="E130" s="790"/>
      <c r="F130" s="790"/>
      <c r="G130" s="790"/>
      <c r="H130" s="790"/>
      <c r="I130" s="790"/>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88"/>
      <c r="C132" s="789"/>
      <c r="D132" s="789"/>
      <c r="E132" s="789"/>
      <c r="F132" s="786"/>
      <c r="G132" s="787"/>
      <c r="H132" s="901"/>
      <c r="I132" s="902"/>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903"/>
      <c r="C133" s="904"/>
      <c r="D133" s="904"/>
      <c r="E133" s="904"/>
      <c r="F133" s="793"/>
      <c r="G133" s="794"/>
      <c r="H133" s="793"/>
      <c r="I133" s="794"/>
      <c r="J133" s="54"/>
      <c r="K133" s="54"/>
      <c r="L133" s="54"/>
      <c r="M133" s="54"/>
      <c r="N133" s="354"/>
      <c r="O133" s="54"/>
      <c r="P133" s="54"/>
      <c r="Q133" s="54"/>
      <c r="R133" s="54"/>
      <c r="S133" s="54"/>
      <c r="T133" s="54"/>
      <c r="U133" s="54"/>
      <c r="V133" s="54"/>
      <c r="W133" s="54"/>
      <c r="X133" s="54"/>
      <c r="Y133" s="54"/>
    </row>
    <row r="134" spans="1:25" s="300" customFormat="1" ht="22.35" hidden="1" customHeight="1">
      <c r="A134" s="350"/>
      <c r="B134" s="788"/>
      <c r="C134" s="789"/>
      <c r="D134" s="789"/>
      <c r="E134" s="789"/>
      <c r="F134" s="786"/>
      <c r="G134" s="787"/>
      <c r="H134" s="786"/>
      <c r="I134" s="787"/>
      <c r="J134" s="54"/>
      <c r="K134" s="54"/>
      <c r="L134" s="54"/>
      <c r="M134" s="54"/>
      <c r="N134" s="354"/>
      <c r="O134" s="54"/>
      <c r="P134" s="54"/>
      <c r="Q134" s="54"/>
      <c r="R134" s="54"/>
      <c r="S134" s="54"/>
      <c r="T134" s="54"/>
      <c r="U134" s="54"/>
      <c r="V134" s="54"/>
      <c r="W134" s="54"/>
      <c r="X134" s="54"/>
      <c r="Y134" s="54"/>
    </row>
    <row r="135" spans="1:25" s="300" customFormat="1" ht="61.35" hidden="1" customHeight="1">
      <c r="A135" s="350"/>
      <c r="B135" s="788"/>
      <c r="C135" s="789"/>
      <c r="D135" s="789"/>
      <c r="E135" s="789"/>
      <c r="F135" s="786"/>
      <c r="G135" s="787"/>
      <c r="H135" s="786"/>
      <c r="I135" s="787"/>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36"/>
      <c r="C136" s="737"/>
      <c r="D136" s="737"/>
      <c r="E136" s="782"/>
      <c r="F136" s="777"/>
      <c r="G136" s="778"/>
      <c r="H136" s="777"/>
      <c r="I136" s="778"/>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36"/>
      <c r="C138" s="737"/>
      <c r="D138" s="737"/>
      <c r="E138" s="737"/>
      <c r="F138" s="777"/>
      <c r="G138" s="778"/>
      <c r="H138" s="777"/>
      <c r="I138" s="778"/>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79"/>
      <c r="C140" s="735"/>
      <c r="D140" s="735"/>
      <c r="E140" s="735"/>
      <c r="F140" s="780"/>
      <c r="G140" s="781"/>
      <c r="H140" s="780"/>
      <c r="I140" s="781"/>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54"/>
      <c r="C141" s="724"/>
      <c r="D141" s="724"/>
      <c r="E141" s="724"/>
      <c r="F141" s="773"/>
      <c r="G141" s="774"/>
      <c r="H141" s="773"/>
      <c r="I141" s="774"/>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54"/>
      <c r="C142" s="724"/>
      <c r="D142" s="724"/>
      <c r="E142" s="724"/>
      <c r="F142" s="773"/>
      <c r="G142" s="774"/>
      <c r="H142" s="773"/>
      <c r="I142" s="774"/>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54"/>
      <c r="C143" s="724"/>
      <c r="D143" s="724"/>
      <c r="E143" s="724"/>
      <c r="F143" s="773"/>
      <c r="G143" s="774"/>
      <c r="H143" s="773"/>
      <c r="I143" s="774"/>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75"/>
      <c r="G144" s="776"/>
      <c r="H144" s="775"/>
      <c r="I144" s="776"/>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75"/>
      <c r="G145" s="776"/>
      <c r="H145" s="775"/>
      <c r="I145" s="776"/>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70"/>
      <c r="G146" s="771"/>
      <c r="H146" s="770"/>
      <c r="I146" s="771"/>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72"/>
      <c r="C148" s="772"/>
      <c r="D148" s="772"/>
      <c r="E148" s="772"/>
      <c r="F148" s="765"/>
      <c r="G148" s="748"/>
      <c r="H148" s="747"/>
      <c r="I148" s="748"/>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72"/>
      <c r="C149" s="772"/>
      <c r="D149" s="772"/>
      <c r="E149" s="772"/>
      <c r="I149" s="363"/>
      <c r="J149" s="41"/>
      <c r="K149" s="41"/>
      <c r="L149" s="41"/>
      <c r="M149" s="41"/>
      <c r="N149" s="41"/>
      <c r="O149" s="41"/>
      <c r="P149" s="41"/>
      <c r="Q149" s="41"/>
      <c r="R149" s="41"/>
      <c r="S149" s="41"/>
      <c r="T149" s="41"/>
      <c r="U149" s="41"/>
      <c r="V149" s="41"/>
      <c r="W149" s="41"/>
      <c r="X149" s="41"/>
      <c r="Y149" s="41"/>
    </row>
    <row r="150" spans="1:25" s="300" customFormat="1" ht="41.1" hidden="1" customHeight="1">
      <c r="A150" s="350"/>
      <c r="B150" s="772"/>
      <c r="C150" s="772"/>
      <c r="D150" s="772"/>
      <c r="E150" s="772"/>
      <c r="F150" s="765"/>
      <c r="G150" s="748"/>
      <c r="H150" s="747"/>
      <c r="I150" s="748"/>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54"/>
      <c r="C153" s="724"/>
      <c r="D153" s="724"/>
      <c r="E153" s="724"/>
      <c r="F153" s="769"/>
      <c r="G153" s="769"/>
      <c r="H153" s="769"/>
      <c r="I153" s="769"/>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47"/>
      <c r="G154" s="748"/>
      <c r="H154" s="747"/>
      <c r="I154" s="748"/>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54"/>
      <c r="C156" s="724"/>
      <c r="D156" s="724"/>
      <c r="E156" s="724"/>
      <c r="F156" s="747"/>
      <c r="G156" s="748"/>
      <c r="H156" s="747"/>
      <c r="I156" s="748"/>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54"/>
      <c r="C158" s="724"/>
      <c r="D158" s="724"/>
      <c r="E158" s="724"/>
      <c r="F158" s="747"/>
      <c r="G158" s="748"/>
      <c r="H158" s="747"/>
      <c r="I158" s="748"/>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59"/>
      <c r="C159" s="760"/>
      <c r="D159" s="760"/>
      <c r="E159" s="761"/>
      <c r="F159" s="747"/>
      <c r="G159" s="748"/>
      <c r="H159" s="747"/>
      <c r="I159" s="748"/>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59"/>
      <c r="C160" s="760"/>
      <c r="D160" s="760"/>
      <c r="E160" s="761"/>
      <c r="F160" s="747"/>
      <c r="G160" s="748"/>
      <c r="H160" s="747"/>
      <c r="I160" s="748"/>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59"/>
      <c r="C161" s="760"/>
      <c r="D161" s="760"/>
      <c r="E161" s="761"/>
      <c r="F161" s="747"/>
      <c r="G161" s="748"/>
      <c r="H161" s="747"/>
      <c r="I161" s="748"/>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54"/>
      <c r="C163" s="724"/>
      <c r="D163" s="724"/>
      <c r="E163" s="724"/>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54"/>
      <c r="C164" s="724"/>
      <c r="D164" s="724"/>
      <c r="E164" s="724"/>
      <c r="F164" s="747"/>
      <c r="G164" s="748"/>
      <c r="H164" s="747"/>
      <c r="I164" s="748"/>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54"/>
      <c r="C165" s="724"/>
      <c r="D165" s="724"/>
      <c r="E165" s="724"/>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66"/>
      <c r="C166" s="767"/>
      <c r="D166" s="767"/>
      <c r="E166" s="768"/>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59"/>
      <c r="C167" s="760"/>
      <c r="D167" s="760"/>
      <c r="E167" s="761"/>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54"/>
      <c r="C168" s="724"/>
      <c r="D168" s="724"/>
      <c r="E168" s="724"/>
      <c r="F168" s="747"/>
      <c r="G168" s="748"/>
      <c r="H168" s="747"/>
      <c r="I168" s="748"/>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5.099999999999994" hidden="1" customHeight="1">
      <c r="A171" s="350"/>
      <c r="B171" s="762"/>
      <c r="C171" s="763"/>
      <c r="D171" s="763"/>
      <c r="E171" s="764"/>
      <c r="F171" s="765"/>
      <c r="G171" s="748"/>
      <c r="H171" s="747"/>
      <c r="I171" s="748"/>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54"/>
      <c r="C172" s="724"/>
      <c r="D172" s="724"/>
      <c r="E172" s="724"/>
      <c r="F172" s="755"/>
      <c r="G172" s="756"/>
      <c r="H172" s="755"/>
      <c r="I172" s="756"/>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54"/>
      <c r="C173" s="724"/>
      <c r="D173" s="724"/>
      <c r="E173" s="724"/>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54"/>
      <c r="C174" s="724"/>
      <c r="D174" s="724"/>
      <c r="E174" s="724"/>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57"/>
      <c r="G175" s="758"/>
      <c r="H175" s="757"/>
      <c r="I175" s="758"/>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36"/>
      <c r="C176" s="737"/>
      <c r="D176" s="737"/>
      <c r="E176" s="738"/>
      <c r="F176" s="747"/>
      <c r="G176" s="748"/>
      <c r="H176" s="747"/>
      <c r="I176" s="748"/>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49"/>
      <c r="C177" s="750"/>
      <c r="D177" s="750"/>
      <c r="E177" s="751"/>
      <c r="F177" s="752"/>
      <c r="G177" s="753"/>
      <c r="H177" s="752"/>
      <c r="I177" s="753"/>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49"/>
      <c r="C178" s="750"/>
      <c r="D178" s="750"/>
      <c r="E178" s="751"/>
      <c r="F178" s="752"/>
      <c r="G178" s="753"/>
      <c r="H178" s="752"/>
      <c r="I178" s="753"/>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41"/>
      <c r="C179" s="742"/>
      <c r="D179" s="742"/>
      <c r="E179" s="743"/>
      <c r="F179" s="752"/>
      <c r="G179" s="753"/>
      <c r="H179" s="752"/>
      <c r="I179" s="753"/>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36"/>
      <c r="C181" s="737"/>
      <c r="D181" s="737"/>
      <c r="E181" s="738"/>
      <c r="F181" s="744"/>
      <c r="G181" s="745"/>
      <c r="H181" s="745"/>
      <c r="I181" s="905"/>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46"/>
      <c r="C182" s="746"/>
      <c r="D182" s="746"/>
      <c r="E182" s="746"/>
      <c r="F182" s="746"/>
      <c r="G182" s="746"/>
      <c r="H182" s="746"/>
      <c r="I182" s="746"/>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517</v>
      </c>
      <c r="B184" s="854" t="s">
        <v>518</v>
      </c>
      <c r="C184" s="854"/>
      <c r="D184" s="854"/>
      <c r="E184" s="854"/>
      <c r="F184" s="854"/>
      <c r="G184" s="854"/>
      <c r="H184" s="854"/>
      <c r="I184" s="854"/>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907" t="s">
        <v>785</v>
      </c>
      <c r="C186" s="907"/>
      <c r="D186" s="907"/>
      <c r="E186" s="907"/>
      <c r="F186" s="907"/>
      <c r="G186" s="907"/>
      <c r="H186" s="907"/>
      <c r="I186" s="907"/>
    </row>
    <row r="187" spans="1:25" s="300" customFormat="1" ht="27" customHeight="1">
      <c r="A187" s="474" t="s">
        <v>519</v>
      </c>
      <c r="B187" s="867" t="s">
        <v>520</v>
      </c>
      <c r="C187" s="867"/>
      <c r="D187" s="867"/>
      <c r="E187" s="867"/>
      <c r="F187" s="867"/>
      <c r="G187" s="867"/>
      <c r="H187" s="867"/>
      <c r="I187" s="867"/>
      <c r="J187" s="58"/>
    </row>
    <row r="188" spans="1:25" s="300" customFormat="1" ht="44.25" customHeight="1">
      <c r="A188" s="474" t="s">
        <v>521</v>
      </c>
      <c r="B188" s="867" t="s">
        <v>787</v>
      </c>
      <c r="C188" s="867"/>
      <c r="D188" s="867"/>
      <c r="E188" s="867"/>
      <c r="F188" s="867"/>
      <c r="G188" s="867"/>
      <c r="H188" s="867"/>
      <c r="I188" s="867"/>
      <c r="J188" s="58"/>
    </row>
    <row r="189" spans="1:25" s="300" customFormat="1" ht="19.5" hidden="1" customHeight="1">
      <c r="A189" s="383"/>
      <c r="B189" s="908"/>
      <c r="C189" s="908"/>
      <c r="D189" s="908"/>
      <c r="E189" s="908"/>
      <c r="F189" s="908"/>
      <c r="G189" s="908"/>
      <c r="H189" s="908"/>
      <c r="I189" s="908"/>
      <c r="J189" s="58"/>
    </row>
    <row r="190" spans="1:25" s="300" customFormat="1" ht="19.5" hidden="1" customHeight="1">
      <c r="A190" s="383"/>
      <c r="B190" s="908"/>
      <c r="C190" s="908"/>
      <c r="D190" s="908"/>
      <c r="E190" s="908"/>
      <c r="F190" s="908"/>
      <c r="G190" s="908"/>
      <c r="H190" s="908"/>
      <c r="I190" s="908"/>
      <c r="J190" s="58"/>
    </row>
    <row r="191" spans="1:25" s="300" customFormat="1" ht="10.5" hidden="1" customHeight="1">
      <c r="A191" s="383"/>
      <c r="B191" s="906"/>
      <c r="C191" s="906"/>
      <c r="D191" s="906"/>
      <c r="E191" s="906"/>
      <c r="F191" s="906"/>
      <c r="G191" s="906"/>
      <c r="H191" s="906"/>
      <c r="I191" s="906"/>
      <c r="J191" s="58"/>
    </row>
    <row r="192" spans="1:25" s="300" customFormat="1" ht="36" customHeight="1">
      <c r="A192" s="383"/>
      <c r="B192" s="852" t="s">
        <v>611</v>
      </c>
      <c r="C192" s="851"/>
      <c r="D192" s="851"/>
      <c r="E192" s="851"/>
      <c r="F192" s="851"/>
      <c r="G192" s="851"/>
      <c r="H192" s="851"/>
      <c r="I192" s="851"/>
      <c r="J192" s="58"/>
    </row>
    <row r="193" spans="1:14" s="300" customFormat="1">
      <c r="A193" s="383"/>
      <c r="B193" s="54"/>
      <c r="C193" s="54"/>
      <c r="D193" s="54"/>
      <c r="E193" s="54"/>
      <c r="F193" s="54"/>
      <c r="G193" s="54"/>
      <c r="H193" s="54"/>
      <c r="I193" s="58"/>
      <c r="J193" s="58"/>
    </row>
    <row r="194" spans="1:14" s="300" customFormat="1" ht="43.5" customHeight="1">
      <c r="A194" s="474" t="s">
        <v>522</v>
      </c>
      <c r="B194" s="731" t="s">
        <v>786</v>
      </c>
      <c r="C194" s="731"/>
      <c r="D194" s="731"/>
      <c r="E194" s="731"/>
      <c r="F194" s="731"/>
      <c r="G194" s="731"/>
      <c r="H194" s="731"/>
      <c r="I194" s="731"/>
      <c r="J194" s="58"/>
    </row>
    <row r="195" spans="1:14" s="300" customFormat="1" ht="17.25" hidden="1" customHeight="1">
      <c r="A195" s="383"/>
      <c r="B195" s="908"/>
      <c r="C195" s="908"/>
      <c r="D195" s="908"/>
      <c r="E195" s="908"/>
      <c r="F195" s="908"/>
      <c r="G195" s="908"/>
      <c r="H195" s="908"/>
      <c r="I195" s="908"/>
      <c r="J195" s="58"/>
    </row>
    <row r="196" spans="1:14" s="300" customFormat="1" ht="17.25" hidden="1" customHeight="1">
      <c r="A196" s="383"/>
      <c r="B196" s="908"/>
      <c r="C196" s="908"/>
      <c r="D196" s="908"/>
      <c r="E196" s="908"/>
      <c r="F196" s="908"/>
      <c r="G196" s="908"/>
      <c r="H196" s="908"/>
      <c r="I196" s="908"/>
      <c r="J196" s="58"/>
    </row>
    <row r="197" spans="1:14" s="300" customFormat="1" ht="47.1" hidden="1" customHeight="1">
      <c r="A197" s="383"/>
      <c r="B197" s="906"/>
      <c r="C197" s="906"/>
      <c r="D197" s="906"/>
      <c r="E197" s="906"/>
      <c r="F197" s="906"/>
      <c r="G197" s="906"/>
      <c r="H197" s="906"/>
      <c r="I197" s="906"/>
      <c r="J197" s="58"/>
    </row>
    <row r="198" spans="1:14" s="300" customFormat="1" ht="56.25" customHeight="1">
      <c r="A198" s="382"/>
      <c r="B198" s="731" t="s">
        <v>523</v>
      </c>
      <c r="C198" s="731"/>
      <c r="D198" s="731"/>
      <c r="E198" s="731"/>
      <c r="F198" s="731"/>
      <c r="G198" s="731"/>
      <c r="H198" s="731"/>
      <c r="I198" s="731"/>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31"/>
      <c r="C200" s="731"/>
      <c r="D200" s="731"/>
      <c r="E200" s="731"/>
      <c r="F200" s="731"/>
      <c r="G200" s="731"/>
      <c r="H200" s="731"/>
      <c r="I200" s="731"/>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32" t="s">
        <v>617</v>
      </c>
      <c r="C202" s="732"/>
      <c r="D202" s="732"/>
      <c r="E202" s="732"/>
      <c r="F202" s="732"/>
      <c r="G202" s="732"/>
      <c r="H202" s="732"/>
      <c r="I202" s="732"/>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50" t="s">
        <v>524</v>
      </c>
      <c r="C204" s="850"/>
      <c r="D204" s="850"/>
      <c r="E204" s="850"/>
      <c r="F204" s="850"/>
      <c r="G204" s="850"/>
      <c r="H204" s="850"/>
      <c r="I204" s="850"/>
      <c r="J204" s="58"/>
      <c r="N204" s="329">
        <f>N20</f>
        <v>0</v>
      </c>
    </row>
    <row r="205" spans="1:14" s="300" customFormat="1" ht="20.25" customHeight="1">
      <c r="A205" s="432" t="s">
        <v>29</v>
      </c>
      <c r="B205" s="806" t="s">
        <v>525</v>
      </c>
      <c r="C205" s="833"/>
      <c r="D205" s="833"/>
      <c r="E205" s="833"/>
      <c r="F205" s="833"/>
      <c r="G205" s="807"/>
      <c r="H205" s="430"/>
      <c r="I205" s="430"/>
      <c r="J205" s="58"/>
    </row>
    <row r="206" spans="1:14" s="300" customFormat="1" ht="19.5" customHeight="1">
      <c r="A206" s="909" t="s">
        <v>530</v>
      </c>
      <c r="B206" s="836" t="s">
        <v>531</v>
      </c>
      <c r="C206" s="838"/>
      <c r="D206" s="875" t="s">
        <v>526</v>
      </c>
      <c r="E206" s="875"/>
      <c r="F206" s="875" t="s">
        <v>527</v>
      </c>
      <c r="G206" s="875"/>
      <c r="J206" s="58"/>
    </row>
    <row r="207" spans="1:14" s="300" customFormat="1" ht="47.25" customHeight="1">
      <c r="A207" s="910"/>
      <c r="B207" s="911"/>
      <c r="C207" s="912"/>
      <c r="D207" s="875" t="s">
        <v>612</v>
      </c>
      <c r="E207" s="875"/>
      <c r="F207" s="875"/>
      <c r="G207" s="875"/>
      <c r="J207" s="58"/>
    </row>
    <row r="208" spans="1:14" s="300" customFormat="1" ht="17.25" hidden="1" customHeight="1">
      <c r="A208" s="433" t="s">
        <v>530</v>
      </c>
      <c r="B208" s="866" t="s">
        <v>531</v>
      </c>
      <c r="C208" s="866"/>
      <c r="D208" s="866"/>
      <c r="E208" s="866"/>
      <c r="F208" s="866"/>
      <c r="G208" s="866"/>
      <c r="J208" s="58"/>
    </row>
    <row r="209" spans="1:10" s="300" customFormat="1" ht="17.25" hidden="1" customHeight="1">
      <c r="A209" s="433"/>
      <c r="B209" s="866"/>
      <c r="C209" s="866"/>
      <c r="D209" s="866"/>
      <c r="E209" s="866"/>
      <c r="F209" s="434"/>
      <c r="G209" s="434"/>
      <c r="J209" s="58"/>
    </row>
    <row r="210" spans="1:10" s="300" customFormat="1" ht="15.75" customHeight="1">
      <c r="A210" s="336">
        <v>1</v>
      </c>
      <c r="B210" s="81" t="s">
        <v>778</v>
      </c>
      <c r="C210" s="81"/>
      <c r="D210" s="798"/>
      <c r="E210" s="798"/>
      <c r="F210" s="798"/>
      <c r="G210" s="798"/>
      <c r="J210" s="58"/>
    </row>
    <row r="211" spans="1:10" s="300" customFormat="1" ht="15.75" customHeight="1">
      <c r="A211" s="336">
        <v>2</v>
      </c>
      <c r="B211" s="81" t="s">
        <v>750</v>
      </c>
      <c r="C211" s="81"/>
      <c r="D211" s="798"/>
      <c r="E211" s="798"/>
      <c r="F211" s="798"/>
      <c r="G211" s="798"/>
    </row>
    <row r="212" spans="1:10" s="300" customFormat="1" ht="15.75" customHeight="1">
      <c r="A212" s="336">
        <v>3</v>
      </c>
      <c r="B212" s="81" t="s">
        <v>658</v>
      </c>
      <c r="C212" s="81"/>
      <c r="D212" s="798"/>
      <c r="E212" s="798"/>
      <c r="F212" s="798"/>
      <c r="G212" s="798"/>
      <c r="J212" s="58"/>
    </row>
    <row r="213" spans="1:10" s="300" customFormat="1" ht="16.5" customHeight="1">
      <c r="A213" s="336">
        <v>4</v>
      </c>
      <c r="B213" s="823" t="s">
        <v>657</v>
      </c>
      <c r="C213" s="914"/>
      <c r="D213" s="798"/>
      <c r="E213" s="798"/>
      <c r="F213" s="798"/>
      <c r="G213" s="798"/>
      <c r="J213" s="58"/>
    </row>
    <row r="214" spans="1:10" s="300" customFormat="1">
      <c r="A214" s="336">
        <v>5</v>
      </c>
      <c r="B214" s="823" t="s">
        <v>613</v>
      </c>
      <c r="C214" s="914"/>
      <c r="D214" s="798"/>
      <c r="E214" s="798"/>
      <c r="F214" s="798"/>
      <c r="G214" s="798"/>
      <c r="J214" s="58"/>
    </row>
    <row r="215" spans="1:10" s="300" customFormat="1" ht="17.25" hidden="1" customHeight="1">
      <c r="A215" s="336"/>
      <c r="B215" s="913"/>
      <c r="C215" s="913"/>
      <c r="D215" s="798"/>
      <c r="E215" s="798"/>
      <c r="F215" s="798"/>
      <c r="G215" s="798"/>
      <c r="J215" s="58"/>
    </row>
    <row r="216" spans="1:10" s="300" customFormat="1" ht="32.25" customHeight="1">
      <c r="A216" s="433"/>
      <c r="B216" s="915" t="s">
        <v>538</v>
      </c>
      <c r="C216" s="915"/>
      <c r="D216" s="798"/>
      <c r="E216" s="798"/>
      <c r="F216" s="798"/>
      <c r="G216" s="798"/>
      <c r="J216" s="58"/>
    </row>
    <row r="217" spans="1:10" s="300" customFormat="1" ht="32.25" hidden="1" customHeight="1">
      <c r="A217" s="349"/>
      <c r="B217" s="832" t="s">
        <v>539</v>
      </c>
      <c r="C217" s="832"/>
      <c r="D217" s="832"/>
      <c r="E217" s="832"/>
      <c r="F217" s="832"/>
      <c r="G217" s="832"/>
      <c r="H217" s="832"/>
      <c r="I217" s="916"/>
      <c r="J217" s="58"/>
    </row>
    <row r="218" spans="1:10" s="300" customFormat="1" ht="29.25" customHeight="1">
      <c r="A218" s="431"/>
      <c r="B218" s="917" t="str">
        <f>IF(N216=1, "Name of the Bidder", IF(N216=2, "Name of the Bidder", IF(N216=3, "Name of Lead Partner of Joint Venture", "")))</f>
        <v/>
      </c>
      <c r="C218" s="917"/>
      <c r="D218" s="917"/>
      <c r="E218" s="917"/>
      <c r="F218" s="715"/>
      <c r="G218" s="715"/>
      <c r="H218" s="715"/>
      <c r="I218" s="715"/>
      <c r="J218" s="58"/>
    </row>
    <row r="219" spans="1:10" s="300" customFormat="1" ht="20.25" customHeight="1">
      <c r="A219" s="435" t="s">
        <v>30</v>
      </c>
      <c r="B219" s="428" t="s">
        <v>614</v>
      </c>
      <c r="C219" s="429"/>
      <c r="D219" s="429"/>
      <c r="E219" s="429"/>
      <c r="F219" s="429"/>
      <c r="G219" s="436"/>
      <c r="H219" s="430"/>
      <c r="I219" s="430"/>
      <c r="J219" s="58"/>
    </row>
    <row r="220" spans="1:10" s="300" customFormat="1" ht="19.5" customHeight="1">
      <c r="A220" s="909" t="s">
        <v>530</v>
      </c>
      <c r="B220" s="836" t="s">
        <v>531</v>
      </c>
      <c r="C220" s="838"/>
      <c r="D220" s="875" t="s">
        <v>541</v>
      </c>
      <c r="E220" s="875"/>
      <c r="F220" s="875" t="s">
        <v>527</v>
      </c>
      <c r="G220" s="875"/>
      <c r="J220" s="58"/>
    </row>
    <row r="221" spans="1:10" s="300" customFormat="1" ht="47.25" customHeight="1">
      <c r="A221" s="910"/>
      <c r="B221" s="911"/>
      <c r="C221" s="912"/>
      <c r="D221" s="875" t="s">
        <v>615</v>
      </c>
      <c r="E221" s="875"/>
      <c r="F221" s="875"/>
      <c r="G221" s="875"/>
      <c r="J221" s="58"/>
    </row>
    <row r="222" spans="1:10" s="300" customFormat="1" ht="17.25" hidden="1" customHeight="1">
      <c r="A222" s="433"/>
      <c r="B222" s="866"/>
      <c r="C222" s="866"/>
      <c r="D222" s="866"/>
      <c r="E222" s="866"/>
      <c r="F222" s="434"/>
      <c r="G222" s="434"/>
      <c r="J222" s="58"/>
    </row>
    <row r="223" spans="1:10" s="300" customFormat="1" ht="15.75" customHeight="1">
      <c r="A223" s="433">
        <v>1</v>
      </c>
      <c r="B223" s="866" t="s">
        <v>778</v>
      </c>
      <c r="C223" s="866"/>
      <c r="D223" s="798"/>
      <c r="E223" s="798"/>
      <c r="F223" s="798"/>
      <c r="G223" s="798"/>
      <c r="J223" s="58"/>
    </row>
    <row r="224" spans="1:10" s="300" customFormat="1" ht="15.75" customHeight="1">
      <c r="A224" s="433">
        <v>2</v>
      </c>
      <c r="B224" s="866" t="s">
        <v>750</v>
      </c>
      <c r="C224" s="866"/>
      <c r="D224" s="798"/>
      <c r="E224" s="798"/>
      <c r="F224" s="798"/>
      <c r="G224" s="798"/>
    </row>
    <row r="225" spans="1:10" s="300" customFormat="1" ht="15.75" customHeight="1">
      <c r="A225" s="433">
        <v>3</v>
      </c>
      <c r="B225" s="866" t="s">
        <v>658</v>
      </c>
      <c r="C225" s="866"/>
      <c r="D225" s="798"/>
      <c r="E225" s="798"/>
      <c r="F225" s="798"/>
      <c r="G225" s="798"/>
      <c r="J225" s="58"/>
    </row>
    <row r="226" spans="1:10" s="300" customFormat="1" ht="16.5" hidden="1" customHeight="1">
      <c r="A226" s="437"/>
      <c r="B226" s="918"/>
      <c r="C226" s="919"/>
      <c r="D226" s="920"/>
      <c r="E226" s="921"/>
      <c r="F226" s="438"/>
      <c r="G226" s="439"/>
      <c r="H226" s="812"/>
      <c r="I226" s="813"/>
      <c r="J226" s="58"/>
    </row>
    <row r="227" spans="1:10" s="300" customFormat="1" hidden="1">
      <c r="A227" s="392">
        <v>5</v>
      </c>
      <c r="B227" s="818" t="s">
        <v>536</v>
      </c>
      <c r="C227" s="819"/>
      <c r="D227" s="812"/>
      <c r="E227" s="813"/>
      <c r="F227" s="396"/>
      <c r="G227" s="397"/>
      <c r="H227" s="812"/>
      <c r="I227" s="813"/>
      <c r="J227" s="58"/>
    </row>
    <row r="228" spans="1:10" s="300" customFormat="1" ht="17.25" hidden="1" customHeight="1">
      <c r="A228" s="392">
        <v>6</v>
      </c>
      <c r="B228" s="810" t="s">
        <v>537</v>
      </c>
      <c r="C228" s="811"/>
      <c r="D228" s="812"/>
      <c r="E228" s="813"/>
      <c r="F228" s="396"/>
      <c r="G228" s="397"/>
      <c r="H228" s="812"/>
      <c r="I228" s="813"/>
      <c r="J228" s="58"/>
    </row>
    <row r="229" spans="1:10" s="300" customFormat="1" ht="32.25" hidden="1" customHeight="1">
      <c r="A229" s="349"/>
      <c r="B229" s="814"/>
      <c r="C229" s="815"/>
      <c r="D229" s="816"/>
      <c r="E229" s="817"/>
      <c r="F229" s="398"/>
      <c r="G229" s="399"/>
      <c r="H229" s="816"/>
      <c r="I229" s="817"/>
      <c r="J229" s="58"/>
    </row>
    <row r="230" spans="1:10" s="300" customFormat="1" ht="16.5" customHeight="1">
      <c r="A230" s="349"/>
      <c r="B230" s="323"/>
      <c r="C230" s="323"/>
      <c r="D230" s="84"/>
      <c r="E230" s="84"/>
      <c r="F230" s="84"/>
      <c r="G230" s="84"/>
      <c r="H230" s="84"/>
      <c r="I230" s="84"/>
      <c r="J230" s="58"/>
    </row>
    <row r="231" spans="1:10" s="300" customFormat="1" ht="28.5" customHeight="1">
      <c r="A231" s="387" t="s">
        <v>542</v>
      </c>
      <c r="B231" s="803" t="s">
        <v>543</v>
      </c>
      <c r="C231" s="803"/>
      <c r="D231" s="922" t="s">
        <v>544</v>
      </c>
      <c r="E231" s="923"/>
      <c r="F231" s="836" t="s">
        <v>527</v>
      </c>
      <c r="G231" s="838"/>
      <c r="J231" s="58"/>
    </row>
    <row r="232" spans="1:10" s="300" customFormat="1" ht="28.5" customHeight="1">
      <c r="A232" s="387"/>
      <c r="B232" s="806"/>
      <c r="C232" s="807"/>
      <c r="D232" s="926" t="s">
        <v>615</v>
      </c>
      <c r="E232" s="927"/>
      <c r="F232" s="924"/>
      <c r="G232" s="925"/>
      <c r="J232" s="58"/>
    </row>
    <row r="233" spans="1:10" s="300" customFormat="1" ht="56.25" customHeight="1">
      <c r="A233" s="392"/>
      <c r="B233" s="797" t="s">
        <v>546</v>
      </c>
      <c r="C233" s="797"/>
      <c r="D233" s="798"/>
      <c r="E233" s="798"/>
      <c r="F233" s="798"/>
      <c r="G233" s="798"/>
    </row>
    <row r="234" spans="1:10" s="300" customFormat="1" ht="15.75" customHeight="1">
      <c r="A234" s="392"/>
      <c r="B234" s="800" t="s">
        <v>547</v>
      </c>
      <c r="C234" s="800"/>
      <c r="D234" s="801"/>
      <c r="E234" s="802"/>
      <c r="F234" s="801"/>
      <c r="G234" s="802"/>
      <c r="J234" s="58"/>
    </row>
    <row r="235" spans="1:10" s="300" customFormat="1" ht="49.5" customHeight="1">
      <c r="A235" s="392"/>
      <c r="B235" s="797" t="s">
        <v>548</v>
      </c>
      <c r="C235" s="797"/>
      <c r="D235" s="798"/>
      <c r="E235" s="798"/>
      <c r="F235" s="798"/>
      <c r="G235" s="798"/>
      <c r="J235" s="58"/>
    </row>
    <row r="236" spans="1:10" s="300" customFormat="1" ht="18" customHeight="1">
      <c r="B236" s="54"/>
      <c r="C236" s="54"/>
      <c r="D236" s="54"/>
      <c r="E236" s="54"/>
      <c r="H236" s="54"/>
    </row>
    <row r="237" spans="1:10" s="300" customFormat="1" ht="32.25" hidden="1" customHeight="1">
      <c r="A237" s="336"/>
      <c r="B237" s="842" t="str">
        <f>IF(AND(N203=3,N204=1),"Name of Other Partner of JV",IF(AND(N203=3,N204="2 or more"),"Name of Other Partner-1 of JV",""))</f>
        <v/>
      </c>
      <c r="C237" s="843"/>
      <c r="D237" s="843"/>
      <c r="E237" s="843"/>
      <c r="F237" s="806" t="e">
        <f>'[1]Name of Bidder'!D15</f>
        <v>#REF!</v>
      </c>
      <c r="G237" s="833"/>
      <c r="H237" s="833"/>
      <c r="I237" s="807"/>
      <c r="J237" s="58"/>
    </row>
    <row r="238" spans="1:10" s="300" customFormat="1" ht="20.25" hidden="1" customHeight="1">
      <c r="A238" s="387" t="s">
        <v>29</v>
      </c>
      <c r="B238" s="840" t="s">
        <v>525</v>
      </c>
      <c r="C238" s="841"/>
      <c r="D238" s="841"/>
      <c r="E238" s="841"/>
      <c r="F238" s="841"/>
      <c r="G238" s="841"/>
      <c r="H238" s="841"/>
      <c r="I238" s="841"/>
      <c r="J238" s="58"/>
    </row>
    <row r="239" spans="1:10" s="300" customFormat="1" ht="19.5" hidden="1" customHeight="1">
      <c r="A239" s="387"/>
      <c r="B239" s="388"/>
      <c r="C239" s="389"/>
      <c r="D239" s="834" t="s">
        <v>526</v>
      </c>
      <c r="E239" s="835"/>
      <c r="F239" s="836" t="s">
        <v>545</v>
      </c>
      <c r="G239" s="838" t="s">
        <v>549</v>
      </c>
      <c r="H239" s="836" t="s">
        <v>527</v>
      </c>
      <c r="I239" s="838"/>
      <c r="J239" s="58"/>
    </row>
    <row r="240" spans="1:10" s="300" customFormat="1" ht="47.25" hidden="1" customHeight="1">
      <c r="A240" s="387"/>
      <c r="B240" s="388"/>
      <c r="C240" s="389"/>
      <c r="D240" s="390" t="s">
        <v>528</v>
      </c>
      <c r="E240" s="391" t="s">
        <v>529</v>
      </c>
      <c r="F240" s="837"/>
      <c r="G240" s="839"/>
      <c r="H240" s="837"/>
      <c r="I240" s="839"/>
      <c r="J240" s="58"/>
    </row>
    <row r="241" spans="1:10" s="300" customFormat="1" ht="17.25" hidden="1" customHeight="1">
      <c r="A241" s="392" t="s">
        <v>530</v>
      </c>
      <c r="B241" s="820" t="s">
        <v>531</v>
      </c>
      <c r="C241" s="820"/>
      <c r="D241" s="821"/>
      <c r="E241" s="822"/>
      <c r="F241" s="821"/>
      <c r="G241" s="822"/>
      <c r="H241" s="821"/>
      <c r="I241" s="822"/>
      <c r="J241" s="58"/>
    </row>
    <row r="242" spans="1:10" s="300" customFormat="1" ht="17.25" hidden="1" customHeight="1">
      <c r="A242" s="392"/>
      <c r="B242" s="823" t="s">
        <v>532</v>
      </c>
      <c r="C242" s="824"/>
      <c r="D242" s="825"/>
      <c r="E242" s="826"/>
      <c r="F242" s="393" t="s">
        <v>183</v>
      </c>
      <c r="G242" s="394"/>
      <c r="H242" s="394"/>
      <c r="I242" s="395"/>
      <c r="J242" s="58"/>
    </row>
    <row r="243" spans="1:10" s="300" customFormat="1" ht="15.75" hidden="1" customHeight="1">
      <c r="A243" s="392">
        <v>1</v>
      </c>
      <c r="B243" s="823" t="str">
        <f>IF(F242="Yes", "2013-2014", "")</f>
        <v>2013-2014</v>
      </c>
      <c r="C243" s="824"/>
      <c r="D243" s="825"/>
      <c r="E243" s="826"/>
      <c r="F243" s="823"/>
      <c r="G243" s="824"/>
      <c r="H243" s="825"/>
      <c r="I243" s="826"/>
      <c r="J243" s="58"/>
    </row>
    <row r="244" spans="1:10" s="300" customFormat="1" ht="15.75" hidden="1" customHeight="1">
      <c r="A244" s="392">
        <v>2</v>
      </c>
      <c r="B244" s="823" t="s">
        <v>533</v>
      </c>
      <c r="C244" s="824"/>
      <c r="D244" s="825"/>
      <c r="E244" s="826"/>
      <c r="F244" s="823"/>
      <c r="G244" s="824"/>
      <c r="H244" s="825"/>
      <c r="I244" s="826"/>
    </row>
    <row r="245" spans="1:10" s="300" customFormat="1" ht="15.75" hidden="1" customHeight="1">
      <c r="A245" s="392">
        <v>3</v>
      </c>
      <c r="B245" s="823" t="s">
        <v>534</v>
      </c>
      <c r="C245" s="824"/>
      <c r="D245" s="825"/>
      <c r="E245" s="826"/>
      <c r="F245" s="823"/>
      <c r="G245" s="824"/>
      <c r="H245" s="825"/>
      <c r="I245" s="826"/>
      <c r="J245" s="58"/>
    </row>
    <row r="246" spans="1:10" s="300" customFormat="1" ht="16.5" hidden="1" customHeight="1">
      <c r="A246" s="392">
        <v>4</v>
      </c>
      <c r="B246" s="823" t="s">
        <v>535</v>
      </c>
      <c r="C246" s="824"/>
      <c r="D246" s="825"/>
      <c r="E246" s="826"/>
      <c r="F246" s="823"/>
      <c r="G246" s="824"/>
      <c r="H246" s="825"/>
      <c r="I246" s="826"/>
      <c r="J246" s="58"/>
    </row>
    <row r="247" spans="1:10" s="300" customFormat="1" hidden="1">
      <c r="A247" s="392">
        <v>5</v>
      </c>
      <c r="B247" s="823" t="s">
        <v>536</v>
      </c>
      <c r="C247" s="824"/>
      <c r="D247" s="825"/>
      <c r="E247" s="826"/>
      <c r="F247" s="823"/>
      <c r="G247" s="824"/>
      <c r="H247" s="825"/>
      <c r="I247" s="826"/>
      <c r="J247" s="58"/>
    </row>
    <row r="248" spans="1:10" s="300" customFormat="1" ht="17.25" hidden="1" customHeight="1">
      <c r="A248" s="392">
        <v>6</v>
      </c>
      <c r="B248" s="823" t="s">
        <v>537</v>
      </c>
      <c r="C248" s="824"/>
      <c r="D248" s="825"/>
      <c r="E248" s="826"/>
      <c r="F248" s="823"/>
      <c r="G248" s="824"/>
      <c r="H248" s="825"/>
      <c r="I248" s="826"/>
      <c r="J248" s="58"/>
    </row>
    <row r="249" spans="1:10" s="300" customFormat="1" ht="32.25" hidden="1" customHeight="1">
      <c r="A249" s="349"/>
      <c r="B249" s="823" t="s">
        <v>538</v>
      </c>
      <c r="C249" s="824"/>
      <c r="D249" s="825"/>
      <c r="E249" s="826"/>
      <c r="F249" s="823"/>
      <c r="G249" s="824"/>
      <c r="H249" s="825"/>
      <c r="I249" s="826"/>
      <c r="J249" s="58"/>
    </row>
    <row r="250" spans="1:10" s="300" customFormat="1" ht="32.25" hidden="1" customHeight="1">
      <c r="A250" s="349"/>
      <c r="B250" s="823" t="s">
        <v>539</v>
      </c>
      <c r="C250" s="824"/>
      <c r="D250" s="825"/>
      <c r="E250" s="826"/>
      <c r="F250" s="823"/>
      <c r="G250" s="824"/>
      <c r="H250" s="825"/>
      <c r="I250" s="826"/>
      <c r="J250" s="58"/>
    </row>
    <row r="251" spans="1:10" s="300" customFormat="1" ht="30.6" hidden="1" customHeight="1">
      <c r="A251" s="400" t="s">
        <v>30</v>
      </c>
      <c r="B251" s="823" t="s">
        <v>540</v>
      </c>
      <c r="C251" s="824"/>
      <c r="D251" s="825"/>
      <c r="E251" s="826"/>
      <c r="F251" s="823"/>
      <c r="G251" s="824"/>
      <c r="H251" s="825"/>
      <c r="I251" s="826"/>
      <c r="J251" s="58"/>
    </row>
    <row r="252" spans="1:10" s="300" customFormat="1" ht="35.450000000000003" hidden="1" customHeight="1">
      <c r="A252" s="387"/>
      <c r="B252" s="823"/>
      <c r="C252" s="824"/>
      <c r="D252" s="825" t="s">
        <v>541</v>
      </c>
      <c r="E252" s="826"/>
      <c r="F252" s="823" t="s">
        <v>545</v>
      </c>
      <c r="G252" s="824" t="s">
        <v>549</v>
      </c>
      <c r="H252" s="825" t="s">
        <v>527</v>
      </c>
      <c r="I252" s="826"/>
      <c r="J252" s="58"/>
    </row>
    <row r="253" spans="1:10" s="300" customFormat="1" ht="47.25" hidden="1" customHeight="1">
      <c r="A253" s="387"/>
      <c r="B253" s="823"/>
      <c r="C253" s="824"/>
      <c r="D253" s="825" t="s">
        <v>528</v>
      </c>
      <c r="E253" s="826" t="s">
        <v>529</v>
      </c>
      <c r="F253" s="823"/>
      <c r="G253" s="824"/>
      <c r="H253" s="825"/>
      <c r="I253" s="826"/>
      <c r="J253" s="58"/>
    </row>
    <row r="254" spans="1:10" s="300" customFormat="1" ht="17.25" hidden="1" customHeight="1">
      <c r="A254" s="392" t="s">
        <v>530</v>
      </c>
      <c r="B254" s="823" t="s">
        <v>531</v>
      </c>
      <c r="C254" s="824"/>
      <c r="D254" s="825"/>
      <c r="E254" s="826"/>
      <c r="F254" s="823"/>
      <c r="G254" s="824"/>
      <c r="H254" s="825"/>
      <c r="I254" s="826"/>
      <c r="J254" s="58"/>
    </row>
    <row r="255" spans="1:10" s="300" customFormat="1" ht="17.25" hidden="1" customHeight="1">
      <c r="A255" s="392"/>
      <c r="B255" s="823" t="s">
        <v>532</v>
      </c>
      <c r="C255" s="824"/>
      <c r="D255" s="825"/>
      <c r="E255" s="826"/>
      <c r="F255" s="823" t="s">
        <v>183</v>
      </c>
      <c r="G255" s="824"/>
      <c r="H255" s="825"/>
      <c r="I255" s="826"/>
      <c r="J255" s="58"/>
    </row>
    <row r="256" spans="1:10" s="300" customFormat="1" ht="15.75" hidden="1" customHeight="1">
      <c r="A256" s="392">
        <v>1</v>
      </c>
      <c r="B256" s="823" t="str">
        <f>IF(F255="Yes", "2013-2014", "")</f>
        <v>2013-2014</v>
      </c>
      <c r="C256" s="824"/>
      <c r="D256" s="825"/>
      <c r="E256" s="826"/>
      <c r="F256" s="823"/>
      <c r="G256" s="824"/>
      <c r="H256" s="825"/>
      <c r="I256" s="826"/>
      <c r="J256" s="58"/>
    </row>
    <row r="257" spans="1:10" s="300" customFormat="1" ht="15.75" hidden="1" customHeight="1">
      <c r="A257" s="392">
        <v>2</v>
      </c>
      <c r="B257" s="823" t="s">
        <v>533</v>
      </c>
      <c r="C257" s="824"/>
      <c r="D257" s="825"/>
      <c r="E257" s="826"/>
      <c r="F257" s="823"/>
      <c r="G257" s="824"/>
      <c r="H257" s="825"/>
      <c r="I257" s="826"/>
    </row>
    <row r="258" spans="1:10" s="300" customFormat="1" ht="15.75" hidden="1" customHeight="1">
      <c r="A258" s="392">
        <v>3</v>
      </c>
      <c r="B258" s="823" t="s">
        <v>534</v>
      </c>
      <c r="C258" s="824"/>
      <c r="D258" s="825"/>
      <c r="E258" s="826"/>
      <c r="F258" s="823"/>
      <c r="G258" s="824"/>
      <c r="H258" s="825"/>
      <c r="I258" s="826"/>
      <c r="J258" s="58"/>
    </row>
    <row r="259" spans="1:10" s="300" customFormat="1" ht="16.5" hidden="1" customHeight="1">
      <c r="A259" s="392">
        <v>4</v>
      </c>
      <c r="B259" s="823" t="s">
        <v>535</v>
      </c>
      <c r="C259" s="824"/>
      <c r="D259" s="825"/>
      <c r="E259" s="826"/>
      <c r="F259" s="823"/>
      <c r="G259" s="824"/>
      <c r="H259" s="825"/>
      <c r="I259" s="826"/>
      <c r="J259" s="58"/>
    </row>
    <row r="260" spans="1:10" s="300" customFormat="1" hidden="1">
      <c r="A260" s="392">
        <v>5</v>
      </c>
      <c r="B260" s="819" t="s">
        <v>536</v>
      </c>
      <c r="C260" s="849"/>
      <c r="D260" s="845"/>
      <c r="E260" s="774"/>
      <c r="F260" s="401"/>
      <c r="G260" s="402"/>
      <c r="H260" s="845"/>
      <c r="I260" s="774"/>
      <c r="J260" s="58"/>
    </row>
    <row r="261" spans="1:10" s="300" customFormat="1" ht="17.25" hidden="1" customHeight="1">
      <c r="A261" s="392">
        <v>6</v>
      </c>
      <c r="B261" s="810" t="s">
        <v>537</v>
      </c>
      <c r="C261" s="844"/>
      <c r="D261" s="845"/>
      <c r="E261" s="774"/>
      <c r="F261" s="401"/>
      <c r="G261" s="402"/>
      <c r="H261" s="845"/>
      <c r="I261" s="774"/>
      <c r="J261" s="58"/>
    </row>
    <row r="262" spans="1:10" s="300" customFormat="1" ht="32.25" hidden="1" customHeight="1">
      <c r="A262" s="349"/>
      <c r="B262" s="814"/>
      <c r="C262" s="846"/>
      <c r="D262" s="847"/>
      <c r="E262" s="848"/>
      <c r="F262" s="403"/>
      <c r="G262" s="404"/>
      <c r="H262" s="847"/>
      <c r="I262" s="848"/>
      <c r="J262" s="58"/>
    </row>
    <row r="263" spans="1:10" s="300" customFormat="1" ht="32.25" hidden="1" customHeight="1">
      <c r="A263" s="349"/>
      <c r="B263" s="831" t="s">
        <v>539</v>
      </c>
      <c r="C263" s="831"/>
      <c r="D263" s="831"/>
      <c r="E263" s="831"/>
      <c r="F263" s="831"/>
      <c r="G263" s="831"/>
      <c r="H263" s="831"/>
      <c r="I263" s="928"/>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542</v>
      </c>
      <c r="B265" s="803" t="s">
        <v>543</v>
      </c>
      <c r="C265" s="803"/>
      <c r="D265" s="804"/>
      <c r="E265" s="805"/>
      <c r="F265" s="804"/>
      <c r="G265" s="805"/>
      <c r="H265" s="804"/>
      <c r="I265" s="805"/>
      <c r="J265" s="58"/>
    </row>
    <row r="266" spans="1:10" s="300" customFormat="1" ht="28.5" hidden="1" customHeight="1">
      <c r="A266" s="387"/>
      <c r="B266" s="806"/>
      <c r="C266" s="807"/>
      <c r="D266" s="808" t="s">
        <v>528</v>
      </c>
      <c r="E266" s="809"/>
      <c r="F266" s="808" t="s">
        <v>544</v>
      </c>
      <c r="G266" s="809"/>
      <c r="H266" s="808" t="s">
        <v>545</v>
      </c>
      <c r="I266" s="809"/>
      <c r="J266" s="58"/>
    </row>
    <row r="267" spans="1:10" s="300" customFormat="1" ht="56.25" hidden="1" customHeight="1">
      <c r="A267" s="392"/>
      <c r="B267" s="797" t="s">
        <v>546</v>
      </c>
      <c r="C267" s="797"/>
      <c r="D267" s="798"/>
      <c r="E267" s="798"/>
      <c r="F267" s="798"/>
      <c r="G267" s="798"/>
      <c r="H267" s="798"/>
      <c r="I267" s="798"/>
    </row>
    <row r="268" spans="1:10" s="300" customFormat="1" ht="15.75" hidden="1" customHeight="1">
      <c r="A268" s="392"/>
      <c r="B268" s="800" t="s">
        <v>547</v>
      </c>
      <c r="C268" s="800"/>
      <c r="D268" s="801"/>
      <c r="E268" s="802"/>
      <c r="F268" s="801"/>
      <c r="G268" s="802"/>
      <c r="H268" s="801"/>
      <c r="I268" s="802"/>
      <c r="J268" s="58"/>
    </row>
    <row r="269" spans="1:10" s="300" customFormat="1" ht="49.5" hidden="1" customHeight="1">
      <c r="A269" s="392"/>
      <c r="B269" s="797" t="s">
        <v>548</v>
      </c>
      <c r="C269" s="797"/>
      <c r="D269" s="798"/>
      <c r="E269" s="798"/>
      <c r="F269" s="798"/>
      <c r="G269" s="798"/>
      <c r="H269" s="798"/>
      <c r="I269" s="798"/>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42" t="str">
        <f>IF(AND(N203=3,N204="2 or more"),"Name of Other Partner-2 of JV", "")</f>
        <v/>
      </c>
      <c r="C271" s="843"/>
      <c r="D271" s="843"/>
      <c r="E271" s="843"/>
      <c r="F271" s="806" t="e">
        <f>'[1]Name of Bidder'!D20</f>
        <v>#REF!</v>
      </c>
      <c r="G271" s="833"/>
      <c r="H271" s="833"/>
      <c r="I271" s="807"/>
      <c r="J271" s="58"/>
    </row>
    <row r="272" spans="1:10" s="300" customFormat="1" ht="20.25" hidden="1" customHeight="1">
      <c r="A272" s="387" t="s">
        <v>29</v>
      </c>
      <c r="B272" s="840" t="s">
        <v>525</v>
      </c>
      <c r="C272" s="841"/>
      <c r="D272" s="841"/>
      <c r="E272" s="841"/>
      <c r="F272" s="841"/>
      <c r="G272" s="841"/>
      <c r="H272" s="841"/>
      <c r="I272" s="841"/>
      <c r="J272" s="58"/>
    </row>
    <row r="273" spans="1:10" s="300" customFormat="1" ht="19.5" hidden="1" customHeight="1">
      <c r="A273" s="387"/>
      <c r="B273" s="388"/>
      <c r="C273" s="389"/>
      <c r="D273" s="834" t="s">
        <v>526</v>
      </c>
      <c r="E273" s="835"/>
      <c r="F273" s="836" t="s">
        <v>545</v>
      </c>
      <c r="G273" s="838" t="s">
        <v>549</v>
      </c>
      <c r="H273" s="836" t="s">
        <v>527</v>
      </c>
      <c r="I273" s="838"/>
      <c r="J273" s="58"/>
    </row>
    <row r="274" spans="1:10" s="300" customFormat="1" ht="47.25" hidden="1" customHeight="1">
      <c r="A274" s="387"/>
      <c r="B274" s="388"/>
      <c r="C274" s="389"/>
      <c r="D274" s="390" t="s">
        <v>528</v>
      </c>
      <c r="E274" s="391" t="s">
        <v>529</v>
      </c>
      <c r="F274" s="837"/>
      <c r="G274" s="839"/>
      <c r="H274" s="837"/>
      <c r="I274" s="839"/>
      <c r="J274" s="58"/>
    </row>
    <row r="275" spans="1:10" s="300" customFormat="1" ht="17.25" hidden="1" customHeight="1">
      <c r="A275" s="392" t="s">
        <v>530</v>
      </c>
      <c r="B275" s="820" t="s">
        <v>531</v>
      </c>
      <c r="C275" s="820"/>
      <c r="D275" s="821"/>
      <c r="E275" s="822"/>
      <c r="F275" s="821"/>
      <c r="G275" s="822"/>
      <c r="H275" s="821"/>
      <c r="I275" s="822"/>
      <c r="J275" s="58"/>
    </row>
    <row r="276" spans="1:10" s="300" customFormat="1" ht="17.25" hidden="1" customHeight="1">
      <c r="A276" s="392"/>
      <c r="B276" s="823" t="s">
        <v>532</v>
      </c>
      <c r="C276" s="824"/>
      <c r="D276" s="825"/>
      <c r="E276" s="826"/>
      <c r="F276" s="393" t="s">
        <v>183</v>
      </c>
      <c r="G276" s="394"/>
      <c r="H276" s="394"/>
      <c r="I276" s="395"/>
      <c r="J276" s="58"/>
    </row>
    <row r="277" spans="1:10" s="300" customFormat="1" ht="15.75" hidden="1" customHeight="1">
      <c r="A277" s="392">
        <v>1</v>
      </c>
      <c r="B277" s="827" t="str">
        <f>IF(F276="Yes", "2013-2014", "")</f>
        <v>2013-2014</v>
      </c>
      <c r="C277" s="828"/>
      <c r="D277" s="829"/>
      <c r="E277" s="830"/>
      <c r="F277" s="406"/>
      <c r="G277" s="407"/>
      <c r="H277" s="829"/>
      <c r="I277" s="830"/>
      <c r="J277" s="58"/>
    </row>
    <row r="278" spans="1:10" s="300" customFormat="1" ht="15.75" hidden="1" customHeight="1">
      <c r="A278" s="392">
        <v>2</v>
      </c>
      <c r="B278" s="818" t="s">
        <v>533</v>
      </c>
      <c r="C278" s="819"/>
      <c r="D278" s="812"/>
      <c r="E278" s="813"/>
      <c r="F278" s="401"/>
      <c r="G278" s="402"/>
      <c r="H278" s="812"/>
      <c r="I278" s="813"/>
    </row>
    <row r="279" spans="1:10" s="300" customFormat="1" ht="15.75" hidden="1" customHeight="1">
      <c r="A279" s="392">
        <v>3</v>
      </c>
      <c r="B279" s="818" t="s">
        <v>534</v>
      </c>
      <c r="C279" s="819"/>
      <c r="D279" s="812"/>
      <c r="E279" s="813"/>
      <c r="F279" s="401"/>
      <c r="G279" s="402"/>
      <c r="H279" s="812"/>
      <c r="I279" s="813"/>
      <c r="J279" s="58"/>
    </row>
    <row r="280" spans="1:10" s="300" customFormat="1" ht="16.5" hidden="1" customHeight="1">
      <c r="A280" s="392">
        <v>4</v>
      </c>
      <c r="B280" s="818" t="s">
        <v>535</v>
      </c>
      <c r="C280" s="819"/>
      <c r="D280" s="812"/>
      <c r="E280" s="813"/>
      <c r="F280" s="401"/>
      <c r="G280" s="402"/>
      <c r="H280" s="812"/>
      <c r="I280" s="813"/>
      <c r="J280" s="58"/>
    </row>
    <row r="281" spans="1:10" s="300" customFormat="1" hidden="1">
      <c r="A281" s="392">
        <v>5</v>
      </c>
      <c r="B281" s="818" t="s">
        <v>536</v>
      </c>
      <c r="C281" s="819"/>
      <c r="D281" s="812"/>
      <c r="E281" s="813"/>
      <c r="F281" s="401"/>
      <c r="G281" s="402"/>
      <c r="H281" s="812"/>
      <c r="I281" s="813"/>
      <c r="J281" s="58"/>
    </row>
    <row r="282" spans="1:10" s="300" customFormat="1" ht="17.25" hidden="1" customHeight="1">
      <c r="A282" s="392">
        <v>6</v>
      </c>
      <c r="B282" s="810" t="s">
        <v>537</v>
      </c>
      <c r="C282" s="811"/>
      <c r="D282" s="812"/>
      <c r="E282" s="813"/>
      <c r="F282" s="401"/>
      <c r="G282" s="402"/>
      <c r="H282" s="812"/>
      <c r="I282" s="813"/>
      <c r="J282" s="58"/>
    </row>
    <row r="283" spans="1:10" s="300" customFormat="1" ht="32.25" hidden="1" customHeight="1">
      <c r="A283" s="349"/>
      <c r="B283" s="814" t="s">
        <v>538</v>
      </c>
      <c r="C283" s="815"/>
      <c r="D283" s="816"/>
      <c r="E283" s="817"/>
      <c r="F283" s="403"/>
      <c r="G283" s="404"/>
      <c r="H283" s="816"/>
      <c r="I283" s="817"/>
      <c r="J283" s="58"/>
    </row>
    <row r="284" spans="1:10" s="300" customFormat="1" ht="32.25" hidden="1" customHeight="1">
      <c r="A284" s="349"/>
      <c r="B284" s="831" t="s">
        <v>539</v>
      </c>
      <c r="C284" s="831"/>
      <c r="D284" s="832"/>
      <c r="E284" s="832"/>
      <c r="F284" s="832"/>
      <c r="G284" s="832"/>
      <c r="H284" s="832"/>
      <c r="I284" s="916"/>
      <c r="J284" s="58"/>
    </row>
    <row r="285" spans="1:10" s="300" customFormat="1" ht="20.25" hidden="1" customHeight="1">
      <c r="A285" s="400" t="s">
        <v>30</v>
      </c>
      <c r="B285" s="806" t="s">
        <v>540</v>
      </c>
      <c r="C285" s="833"/>
      <c r="D285" s="833"/>
      <c r="E285" s="833"/>
      <c r="F285" s="833"/>
      <c r="G285" s="833"/>
      <c r="H285" s="833"/>
      <c r="I285" s="833"/>
      <c r="J285" s="58"/>
    </row>
    <row r="286" spans="1:10" s="300" customFormat="1" ht="19.5" hidden="1" customHeight="1">
      <c r="A286" s="387"/>
      <c r="B286" s="388"/>
      <c r="C286" s="389"/>
      <c r="D286" s="834" t="s">
        <v>541</v>
      </c>
      <c r="E286" s="835"/>
      <c r="F286" s="836" t="s">
        <v>545</v>
      </c>
      <c r="G286" s="838" t="s">
        <v>549</v>
      </c>
      <c r="H286" s="836" t="s">
        <v>527</v>
      </c>
      <c r="I286" s="838"/>
      <c r="J286" s="58"/>
    </row>
    <row r="287" spans="1:10" s="300" customFormat="1" ht="47.25" hidden="1" customHeight="1">
      <c r="A287" s="387"/>
      <c r="B287" s="388"/>
      <c r="C287" s="389"/>
      <c r="D287" s="390" t="s">
        <v>528</v>
      </c>
      <c r="E287" s="391" t="s">
        <v>529</v>
      </c>
      <c r="F287" s="837"/>
      <c r="G287" s="839"/>
      <c r="H287" s="837"/>
      <c r="I287" s="839"/>
      <c r="J287" s="58"/>
    </row>
    <row r="288" spans="1:10" s="300" customFormat="1" ht="17.25" hidden="1" customHeight="1">
      <c r="A288" s="392" t="s">
        <v>530</v>
      </c>
      <c r="B288" s="820" t="s">
        <v>531</v>
      </c>
      <c r="C288" s="820"/>
      <c r="D288" s="821"/>
      <c r="E288" s="822"/>
      <c r="F288" s="821"/>
      <c r="G288" s="822"/>
      <c r="H288" s="821"/>
      <c r="I288" s="822"/>
      <c r="J288" s="58"/>
    </row>
    <row r="289" spans="1:10" s="300" customFormat="1" ht="17.25" hidden="1" customHeight="1">
      <c r="A289" s="392"/>
      <c r="B289" s="823" t="s">
        <v>532</v>
      </c>
      <c r="C289" s="824"/>
      <c r="D289" s="825"/>
      <c r="E289" s="826"/>
      <c r="F289" s="393" t="s">
        <v>183</v>
      </c>
      <c r="G289" s="394"/>
      <c r="H289" s="394"/>
      <c r="I289" s="395"/>
      <c r="J289" s="58"/>
    </row>
    <row r="290" spans="1:10" s="300" customFormat="1" ht="15.75" hidden="1" customHeight="1">
      <c r="A290" s="392">
        <v>1</v>
      </c>
      <c r="B290" s="827" t="str">
        <f>IF(F289="Yes", "2013-2014", "")</f>
        <v>2013-2014</v>
      </c>
      <c r="C290" s="828"/>
      <c r="D290" s="829"/>
      <c r="E290" s="830"/>
      <c r="F290" s="406"/>
      <c r="G290" s="407"/>
      <c r="H290" s="829"/>
      <c r="I290" s="830"/>
      <c r="J290" s="58"/>
    </row>
    <row r="291" spans="1:10" s="300" customFormat="1" ht="15.75" hidden="1" customHeight="1">
      <c r="A291" s="392">
        <v>2</v>
      </c>
      <c r="B291" s="818" t="s">
        <v>533</v>
      </c>
      <c r="C291" s="819"/>
      <c r="D291" s="812"/>
      <c r="E291" s="813"/>
      <c r="F291" s="401"/>
      <c r="G291" s="402"/>
      <c r="H291" s="812"/>
      <c r="I291" s="813"/>
    </row>
    <row r="292" spans="1:10" s="300" customFormat="1" ht="15.75" hidden="1" customHeight="1">
      <c r="A292" s="392">
        <v>3</v>
      </c>
      <c r="B292" s="818" t="s">
        <v>534</v>
      </c>
      <c r="C292" s="819"/>
      <c r="D292" s="812"/>
      <c r="E292" s="813"/>
      <c r="F292" s="401"/>
      <c r="G292" s="402"/>
      <c r="H292" s="812"/>
      <c r="I292" s="813"/>
      <c r="J292" s="58"/>
    </row>
    <row r="293" spans="1:10" s="300" customFormat="1" ht="16.5" hidden="1" customHeight="1">
      <c r="A293" s="392">
        <v>4</v>
      </c>
      <c r="B293" s="818" t="s">
        <v>535</v>
      </c>
      <c r="C293" s="819"/>
      <c r="D293" s="812"/>
      <c r="E293" s="813"/>
      <c r="F293" s="401"/>
      <c r="G293" s="402"/>
      <c r="H293" s="812"/>
      <c r="I293" s="813"/>
      <c r="J293" s="58"/>
    </row>
    <row r="294" spans="1:10" s="300" customFormat="1" hidden="1">
      <c r="A294" s="392">
        <v>5</v>
      </c>
      <c r="B294" s="818" t="s">
        <v>536</v>
      </c>
      <c r="C294" s="819"/>
      <c r="D294" s="812"/>
      <c r="E294" s="813"/>
      <c r="F294" s="401"/>
      <c r="G294" s="402"/>
      <c r="H294" s="812"/>
      <c r="I294" s="813"/>
      <c r="J294" s="58"/>
    </row>
    <row r="295" spans="1:10" s="300" customFormat="1" ht="17.25" hidden="1" customHeight="1">
      <c r="A295" s="392">
        <v>6</v>
      </c>
      <c r="B295" s="810" t="s">
        <v>537</v>
      </c>
      <c r="C295" s="811"/>
      <c r="D295" s="812"/>
      <c r="E295" s="813"/>
      <c r="F295" s="401"/>
      <c r="G295" s="402"/>
      <c r="H295" s="812"/>
      <c r="I295" s="813"/>
      <c r="J295" s="58"/>
    </row>
    <row r="296" spans="1:10" s="300" customFormat="1" ht="32.25" hidden="1" customHeight="1">
      <c r="A296" s="349"/>
      <c r="B296" s="814" t="s">
        <v>538</v>
      </c>
      <c r="C296" s="815"/>
      <c r="D296" s="816"/>
      <c r="E296" s="817"/>
      <c r="F296" s="403"/>
      <c r="G296" s="404"/>
      <c r="H296" s="816"/>
      <c r="I296" s="817"/>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542</v>
      </c>
      <c r="B298" s="803" t="s">
        <v>543</v>
      </c>
      <c r="C298" s="803"/>
      <c r="D298" s="804"/>
      <c r="E298" s="805"/>
      <c r="F298" s="804"/>
      <c r="G298" s="805"/>
      <c r="H298" s="804"/>
      <c r="I298" s="805"/>
      <c r="J298" s="58"/>
    </row>
    <row r="299" spans="1:10" s="300" customFormat="1" ht="28.5" hidden="1" customHeight="1">
      <c r="A299" s="387"/>
      <c r="B299" s="806"/>
      <c r="C299" s="807"/>
      <c r="D299" s="808" t="s">
        <v>528</v>
      </c>
      <c r="E299" s="809"/>
      <c r="F299" s="808" t="s">
        <v>544</v>
      </c>
      <c r="G299" s="809"/>
      <c r="H299" s="808" t="s">
        <v>545</v>
      </c>
      <c r="I299" s="809"/>
      <c r="J299" s="58"/>
    </row>
    <row r="300" spans="1:10" s="300" customFormat="1" ht="56.25" hidden="1" customHeight="1">
      <c r="A300" s="392"/>
      <c r="B300" s="797" t="s">
        <v>546</v>
      </c>
      <c r="C300" s="797"/>
      <c r="D300" s="798"/>
      <c r="E300" s="798"/>
      <c r="F300" s="798"/>
      <c r="G300" s="798"/>
      <c r="H300" s="798"/>
      <c r="I300" s="798"/>
    </row>
    <row r="301" spans="1:10" s="300" customFormat="1" ht="15.75" hidden="1" customHeight="1">
      <c r="A301" s="392"/>
      <c r="B301" s="800" t="s">
        <v>547</v>
      </c>
      <c r="C301" s="800"/>
      <c r="D301" s="801"/>
      <c r="E301" s="802"/>
      <c r="F301" s="801"/>
      <c r="G301" s="802"/>
      <c r="H301" s="801"/>
      <c r="I301" s="802"/>
      <c r="J301" s="58"/>
    </row>
    <row r="302" spans="1:10" s="300" customFormat="1" ht="49.5" hidden="1" customHeight="1">
      <c r="A302" s="392"/>
      <c r="B302" s="797" t="s">
        <v>548</v>
      </c>
      <c r="C302" s="797"/>
      <c r="D302" s="798"/>
      <c r="E302" s="798"/>
      <c r="F302" s="798"/>
      <c r="G302" s="798"/>
      <c r="H302" s="798"/>
      <c r="I302" s="798"/>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550</v>
      </c>
      <c r="B304" s="799" t="s">
        <v>551</v>
      </c>
      <c r="C304" s="799"/>
      <c r="D304" s="799"/>
      <c r="E304" s="799"/>
      <c r="F304" s="799"/>
      <c r="G304" s="799"/>
      <c r="H304" s="799"/>
      <c r="I304" s="799"/>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95" t="s">
        <v>552</v>
      </c>
      <c r="C306" s="795"/>
      <c r="D306" s="795"/>
      <c r="E306" s="795"/>
      <c r="F306" s="795"/>
      <c r="G306" s="795"/>
      <c r="H306" s="795"/>
      <c r="I306" s="795"/>
      <c r="J306" s="58"/>
    </row>
    <row r="307" spans="1:10" s="300" customFormat="1" ht="9.75" hidden="1" customHeight="1">
      <c r="A307" s="58"/>
      <c r="B307" s="54"/>
      <c r="C307" s="54"/>
      <c r="D307" s="54"/>
      <c r="E307" s="54"/>
      <c r="F307" s="54"/>
      <c r="G307" s="54"/>
      <c r="H307" s="54"/>
      <c r="I307" s="58"/>
    </row>
    <row r="308" spans="1:10" s="300" customFormat="1" ht="33" hidden="1" customHeight="1">
      <c r="A308" s="274" t="s">
        <v>57</v>
      </c>
      <c r="B308" s="795" t="s">
        <v>553</v>
      </c>
      <c r="C308" s="795"/>
      <c r="D308" s="795"/>
      <c r="E308" s="795"/>
      <c r="F308" s="795"/>
      <c r="G308" s="795"/>
      <c r="H308" s="795"/>
      <c r="I308" s="795"/>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59</v>
      </c>
      <c r="B310" s="795" t="s">
        <v>554</v>
      </c>
      <c r="C310" s="795"/>
      <c r="D310" s="795"/>
      <c r="E310" s="795"/>
      <c r="F310" s="795"/>
      <c r="G310" s="795"/>
      <c r="H310" s="795"/>
      <c r="I310" s="795"/>
      <c r="J310" s="58"/>
    </row>
    <row r="311" spans="1:10" s="300" customFormat="1" hidden="1">
      <c r="B311" s="54"/>
      <c r="C311" s="54"/>
      <c r="D311" s="54"/>
      <c r="E311" s="54"/>
      <c r="F311" s="54"/>
      <c r="G311" s="54"/>
      <c r="H311" s="54"/>
    </row>
    <row r="312" spans="1:10" s="300" customFormat="1" ht="53.1" hidden="1" customHeight="1">
      <c r="A312" s="274" t="s">
        <v>461</v>
      </c>
      <c r="B312" s="795" t="s">
        <v>555</v>
      </c>
      <c r="C312" s="795"/>
      <c r="D312" s="795"/>
      <c r="E312" s="795"/>
      <c r="F312" s="795"/>
      <c r="G312" s="795"/>
      <c r="H312" s="795"/>
      <c r="I312" s="795"/>
      <c r="J312" s="58"/>
    </row>
    <row r="313" spans="1:10" s="300" customFormat="1" ht="67.349999999999994" hidden="1" customHeight="1">
      <c r="A313" s="274"/>
      <c r="B313" s="795" t="s">
        <v>556</v>
      </c>
      <c r="C313" s="795"/>
      <c r="D313" s="795"/>
      <c r="E313" s="795"/>
      <c r="F313" s="795"/>
      <c r="G313" s="795"/>
      <c r="H313" s="795"/>
      <c r="I313" s="795"/>
      <c r="J313" s="58"/>
    </row>
    <row r="314" spans="1:10" s="300" customFormat="1" ht="18" hidden="1" customHeight="1">
      <c r="A314" s="274"/>
      <c r="B314" s="795"/>
      <c r="C314" s="795"/>
      <c r="D314" s="795"/>
      <c r="E314" s="795"/>
      <c r="F314" s="795"/>
      <c r="G314" s="795"/>
      <c r="H314" s="795"/>
      <c r="I314" s="795"/>
      <c r="J314" s="58"/>
    </row>
    <row r="315" spans="1:10" s="300" customFormat="1" hidden="1">
      <c r="A315" s="334"/>
      <c r="B315" s="795"/>
      <c r="C315" s="795"/>
      <c r="D315" s="795"/>
      <c r="E315" s="795"/>
      <c r="F315" s="795"/>
      <c r="G315" s="795"/>
      <c r="H315" s="795"/>
      <c r="I315" s="795"/>
      <c r="J315" s="58"/>
    </row>
    <row r="316" spans="1:10" s="300" customFormat="1" ht="33" hidden="1" customHeight="1">
      <c r="A316" s="274"/>
      <c r="B316" s="731"/>
      <c r="C316" s="731"/>
      <c r="D316" s="731"/>
      <c r="E316" s="731"/>
      <c r="F316" s="731"/>
      <c r="G316" s="731"/>
      <c r="H316" s="731"/>
      <c r="I316" s="731"/>
      <c r="J316" s="58"/>
    </row>
    <row r="317" spans="1:10" s="300" customFormat="1" hidden="1">
      <c r="A317" s="58"/>
      <c r="B317" s="54"/>
      <c r="C317" s="54"/>
      <c r="D317" s="54"/>
      <c r="E317" s="54"/>
      <c r="F317" s="54"/>
      <c r="G317" s="54"/>
      <c r="H317" s="54"/>
      <c r="I317" s="58"/>
      <c r="J317" s="58"/>
    </row>
    <row r="318" spans="1:10" s="300" customFormat="1" ht="89.1" hidden="1" customHeight="1">
      <c r="A318" s="274"/>
      <c r="B318" s="795"/>
      <c r="C318" s="795"/>
      <c r="D318" s="795"/>
      <c r="E318" s="795"/>
      <c r="F318" s="795"/>
      <c r="G318" s="795"/>
      <c r="H318" s="795"/>
      <c r="I318" s="795"/>
    </row>
    <row r="319" spans="1:10" s="300" customFormat="1" hidden="1">
      <c r="A319" s="58"/>
      <c r="B319" s="58"/>
      <c r="C319" s="58"/>
      <c r="D319" s="58"/>
      <c r="E319" s="58"/>
      <c r="F319" s="58"/>
      <c r="G319" s="58"/>
      <c r="H319" s="58"/>
      <c r="I319" s="58"/>
      <c r="J319" s="58"/>
    </row>
    <row r="320" spans="1:10" s="300" customFormat="1" ht="49.35" hidden="1" customHeight="1">
      <c r="A320" s="274"/>
      <c r="B320" s="795"/>
      <c r="C320" s="795"/>
      <c r="D320" s="795"/>
      <c r="E320" s="795"/>
      <c r="F320" s="795"/>
      <c r="G320" s="795"/>
      <c r="H320" s="795"/>
      <c r="I320" s="795"/>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95"/>
      <c r="C322" s="795"/>
      <c r="D322" s="795"/>
      <c r="E322" s="795"/>
      <c r="F322" s="795"/>
      <c r="G322" s="795"/>
      <c r="H322" s="795"/>
      <c r="I322" s="795"/>
      <c r="J322" s="58"/>
    </row>
    <row r="323" spans="1:25" s="300" customFormat="1" ht="48.6" hidden="1" customHeight="1">
      <c r="A323" s="274"/>
      <c r="B323" s="795"/>
      <c r="C323" s="795"/>
      <c r="D323" s="795"/>
      <c r="E323" s="795"/>
      <c r="F323" s="795"/>
      <c r="G323" s="795"/>
      <c r="H323" s="795"/>
      <c r="I323" s="795"/>
      <c r="J323" s="58"/>
    </row>
    <row r="324" spans="1:25" s="300" customFormat="1" ht="24" hidden="1" customHeight="1">
      <c r="A324" s="382"/>
      <c r="B324" s="796" t="s">
        <v>557</v>
      </c>
      <c r="C324" s="796"/>
      <c r="D324" s="206"/>
      <c r="E324" s="206"/>
      <c r="F324" s="206"/>
      <c r="G324" s="206"/>
      <c r="H324" s="206"/>
      <c r="I324" s="206"/>
    </row>
    <row r="325" spans="1:25" s="300" customFormat="1" ht="18.600000000000001" hidden="1" customHeight="1">
      <c r="A325" s="383"/>
      <c r="B325" s="790" t="s">
        <v>558</v>
      </c>
      <c r="C325" s="790"/>
      <c r="D325" s="790"/>
      <c r="E325" s="790"/>
      <c r="F325" s="790"/>
      <c r="G325" s="790"/>
      <c r="H325" s="790"/>
      <c r="I325" s="790"/>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88" t="s">
        <v>559</v>
      </c>
      <c r="C327" s="789"/>
      <c r="D327" s="789"/>
      <c r="E327" s="789"/>
      <c r="F327" s="786"/>
      <c r="G327" s="787"/>
      <c r="H327" s="901"/>
      <c r="I327" s="902"/>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903" t="s">
        <v>495</v>
      </c>
      <c r="C328" s="904"/>
      <c r="D328" s="904"/>
      <c r="E328" s="904"/>
      <c r="F328" s="793"/>
      <c r="G328" s="794"/>
      <c r="H328" s="793"/>
      <c r="I328" s="794"/>
      <c r="J328" s="54"/>
      <c r="K328" s="54"/>
      <c r="L328" s="54"/>
      <c r="M328" s="54"/>
      <c r="N328" s="354" t="e">
        <f>'[1]Name of Bidder'!D236</f>
        <v>#REF!</v>
      </c>
      <c r="O328" s="54"/>
      <c r="P328" s="54"/>
      <c r="Q328" s="54"/>
      <c r="R328" s="54"/>
      <c r="S328" s="54"/>
      <c r="T328" s="54"/>
      <c r="U328" s="54"/>
      <c r="V328" s="54"/>
      <c r="W328" s="54"/>
      <c r="X328" s="54"/>
      <c r="Y328" s="54"/>
    </row>
    <row r="329" spans="1:25" s="300" customFormat="1" ht="22.35" hidden="1" customHeight="1">
      <c r="A329" s="350">
        <v>2</v>
      </c>
      <c r="B329" s="783" t="s">
        <v>560</v>
      </c>
      <c r="C329" s="784"/>
      <c r="D329" s="784"/>
      <c r="E329" s="785"/>
      <c r="F329" s="786"/>
      <c r="G329" s="787"/>
      <c r="H329" s="786"/>
      <c r="I329" s="787"/>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83"/>
      <c r="C330" s="784"/>
      <c r="D330" s="784"/>
      <c r="E330" s="785"/>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35" hidden="1" customHeight="1">
      <c r="A331" s="350"/>
      <c r="B331" s="788"/>
      <c r="C331" s="789"/>
      <c r="D331" s="789"/>
      <c r="E331" s="789"/>
      <c r="F331" s="786"/>
      <c r="G331" s="787"/>
      <c r="H331" s="786"/>
      <c r="I331" s="787"/>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561</v>
      </c>
      <c r="B332" s="736" t="s">
        <v>562</v>
      </c>
      <c r="C332" s="737"/>
      <c r="D332" s="737"/>
      <c r="E332" s="782"/>
      <c r="F332" s="777"/>
      <c r="G332" s="778"/>
      <c r="H332" s="777"/>
      <c r="I332" s="778"/>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563</v>
      </c>
      <c r="B334" s="736" t="s">
        <v>497</v>
      </c>
      <c r="C334" s="737"/>
      <c r="D334" s="737"/>
      <c r="E334" s="737"/>
      <c r="F334" s="777"/>
      <c r="G334" s="778"/>
      <c r="H334" s="777"/>
      <c r="I334" s="778"/>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564</v>
      </c>
      <c r="B336" s="779" t="e">
        <f>IF([1]Cover!D227 = "Sole Bidder", "Name and Address of the Employer/Utility for whom the Contract was executed by the firm ", " Name and Address of the Employer/Utility for whom the Contract was executed by the firm/Partner of a JV")</f>
        <v>#REF!</v>
      </c>
      <c r="C336" s="735"/>
      <c r="D336" s="735"/>
      <c r="E336" s="735"/>
      <c r="F336" s="780"/>
      <c r="G336" s="781"/>
      <c r="H336" s="780"/>
      <c r="I336" s="781"/>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54"/>
      <c r="C337" s="724"/>
      <c r="D337" s="724"/>
      <c r="E337" s="724"/>
      <c r="F337" s="773"/>
      <c r="G337" s="774"/>
      <c r="H337" s="773"/>
      <c r="I337" s="774"/>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54"/>
      <c r="C338" s="724"/>
      <c r="D338" s="724"/>
      <c r="E338" s="724"/>
      <c r="F338" s="773"/>
      <c r="G338" s="774"/>
      <c r="H338" s="773"/>
      <c r="I338" s="774"/>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54"/>
      <c r="C339" s="724"/>
      <c r="D339" s="724"/>
      <c r="E339" s="724"/>
      <c r="F339" s="773"/>
      <c r="G339" s="774"/>
      <c r="H339" s="773"/>
      <c r="I339" s="774"/>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498</v>
      </c>
      <c r="F340" s="775"/>
      <c r="G340" s="776"/>
      <c r="H340" s="775"/>
      <c r="I340" s="776"/>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58</v>
      </c>
      <c r="F341" s="775"/>
      <c r="G341" s="776"/>
      <c r="H341" s="775"/>
      <c r="I341" s="776"/>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499</v>
      </c>
      <c r="F342" s="770"/>
      <c r="G342" s="771"/>
      <c r="H342" s="770"/>
      <c r="I342" s="771"/>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565</v>
      </c>
      <c r="B344" s="772" t="s">
        <v>500</v>
      </c>
      <c r="C344" s="772"/>
      <c r="D344" s="772"/>
      <c r="E344" s="772"/>
      <c r="F344" s="765"/>
      <c r="G344" s="748"/>
      <c r="H344" s="747"/>
      <c r="I344" s="748"/>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566</v>
      </c>
      <c r="B345" s="772" t="s">
        <v>501</v>
      </c>
      <c r="C345" s="772"/>
      <c r="D345" s="772"/>
      <c r="E345" s="772"/>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54"/>
      <c r="C348" s="724"/>
      <c r="D348" s="724"/>
      <c r="E348" s="724"/>
      <c r="F348" s="769"/>
      <c r="G348" s="769"/>
      <c r="H348" s="769"/>
      <c r="I348" s="769"/>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47"/>
      <c r="G349" s="748"/>
      <c r="H349" s="747"/>
      <c r="I349" s="748"/>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54" t="s">
        <v>502</v>
      </c>
      <c r="C351" s="724"/>
      <c r="D351" s="724"/>
      <c r="E351" s="724"/>
      <c r="F351" s="747"/>
      <c r="G351" s="748"/>
      <c r="H351" s="747"/>
      <c r="I351" s="748"/>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54" t="s">
        <v>503</v>
      </c>
      <c r="C353" s="724"/>
      <c r="D353" s="724"/>
      <c r="E353" s="724"/>
      <c r="F353" s="747"/>
      <c r="G353" s="748"/>
      <c r="H353" s="747"/>
      <c r="I353" s="748"/>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59" t="s">
        <v>504</v>
      </c>
      <c r="C354" s="760"/>
      <c r="D354" s="760"/>
      <c r="E354" s="761"/>
      <c r="F354" s="747"/>
      <c r="G354" s="748"/>
      <c r="H354" s="747"/>
      <c r="I354" s="748"/>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59" t="s">
        <v>505</v>
      </c>
      <c r="C355" s="760"/>
      <c r="D355" s="760"/>
      <c r="E355" s="761"/>
      <c r="F355" s="747"/>
      <c r="G355" s="748"/>
      <c r="H355" s="747"/>
      <c r="I355" s="748"/>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59" t="s">
        <v>506</v>
      </c>
      <c r="C356" s="760"/>
      <c r="D356" s="760"/>
      <c r="E356" s="761"/>
      <c r="F356" s="747"/>
      <c r="G356" s="748"/>
      <c r="H356" s="747"/>
      <c r="I356" s="748"/>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54" t="s">
        <v>507</v>
      </c>
      <c r="C358" s="724"/>
      <c r="D358" s="724"/>
      <c r="E358" s="724"/>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54" t="s">
        <v>508</v>
      </c>
      <c r="C359" s="724"/>
      <c r="D359" s="724"/>
      <c r="E359" s="724"/>
      <c r="F359" s="747"/>
      <c r="G359" s="748"/>
      <c r="H359" s="747"/>
      <c r="I359" s="748"/>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54" t="s">
        <v>509</v>
      </c>
      <c r="C360" s="724"/>
      <c r="D360" s="724"/>
      <c r="E360" s="724"/>
      <c r="F360" s="57" t="s">
        <v>504</v>
      </c>
      <c r="G360" s="57" t="s">
        <v>505</v>
      </c>
      <c r="H360" s="57" t="s">
        <v>504</v>
      </c>
      <c r="I360" s="57" t="s">
        <v>505</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66"/>
      <c r="C361" s="767"/>
      <c r="D361" s="767"/>
      <c r="E361" s="768"/>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59" t="s">
        <v>506</v>
      </c>
      <c r="C362" s="760"/>
      <c r="D362" s="760"/>
      <c r="E362" s="761"/>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54" t="s">
        <v>510</v>
      </c>
      <c r="C363" s="724"/>
      <c r="D363" s="724"/>
      <c r="E363" s="724"/>
      <c r="F363" s="747"/>
      <c r="G363" s="748"/>
      <c r="H363" s="747"/>
      <c r="I363" s="748"/>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62" t="s">
        <v>567</v>
      </c>
      <c r="C366" s="763"/>
      <c r="D366" s="763"/>
      <c r="E366" s="764"/>
      <c r="F366" s="765"/>
      <c r="G366" s="748"/>
      <c r="H366" s="747"/>
      <c r="I366" s="748"/>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568</v>
      </c>
      <c r="B367" s="754" t="s">
        <v>511</v>
      </c>
      <c r="C367" s="724"/>
      <c r="D367" s="724"/>
      <c r="E367" s="724"/>
      <c r="F367" s="755"/>
      <c r="G367" s="756"/>
      <c r="H367" s="755"/>
      <c r="I367" s="756"/>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54" t="s">
        <v>512</v>
      </c>
      <c r="C368" s="724"/>
      <c r="D368" s="724"/>
      <c r="E368" s="724"/>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54"/>
      <c r="C369" s="724"/>
      <c r="D369" s="724"/>
      <c r="E369" s="724"/>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57"/>
      <c r="G370" s="758"/>
      <c r="H370" s="757"/>
      <c r="I370" s="758"/>
      <c r="J370" s="41"/>
      <c r="K370" s="41"/>
      <c r="L370" s="41"/>
      <c r="M370" s="41"/>
      <c r="N370" s="41"/>
      <c r="O370" s="41"/>
      <c r="P370" s="41"/>
      <c r="Q370" s="41"/>
      <c r="R370" s="41"/>
      <c r="S370" s="41"/>
      <c r="T370" s="41"/>
      <c r="U370" s="41"/>
      <c r="V370" s="41"/>
      <c r="W370" s="41"/>
      <c r="X370" s="41"/>
      <c r="Y370" s="41"/>
    </row>
    <row r="371" spans="1:25" s="300" customFormat="1" ht="21" hidden="1" customHeight="1">
      <c r="A371" s="350" t="s">
        <v>569</v>
      </c>
      <c r="B371" s="736" t="s">
        <v>513</v>
      </c>
      <c r="C371" s="737"/>
      <c r="D371" s="737"/>
      <c r="E371" s="738"/>
      <c r="F371" s="747"/>
      <c r="G371" s="748"/>
      <c r="H371" s="747"/>
      <c r="I371" s="748"/>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570</v>
      </c>
      <c r="B372" s="749" t="s">
        <v>514</v>
      </c>
      <c r="C372" s="750"/>
      <c r="D372" s="750"/>
      <c r="E372" s="751"/>
      <c r="F372" s="752"/>
      <c r="G372" s="753"/>
      <c r="H372" s="752"/>
      <c r="I372" s="753"/>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571</v>
      </c>
      <c r="B374" s="736" t="s">
        <v>572</v>
      </c>
      <c r="C374" s="737"/>
      <c r="D374" s="737"/>
      <c r="E374" s="782"/>
      <c r="F374" s="777"/>
      <c r="G374" s="778"/>
      <c r="H374" s="777"/>
      <c r="I374" s="778"/>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573</v>
      </c>
      <c r="B376" s="736" t="s">
        <v>497</v>
      </c>
      <c r="C376" s="737"/>
      <c r="D376" s="737"/>
      <c r="E376" s="737"/>
      <c r="F376" s="777"/>
      <c r="G376" s="778"/>
      <c r="H376" s="777"/>
      <c r="I376" s="778"/>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574</v>
      </c>
      <c r="B378" s="779" t="e">
        <f>IF([1]Cover!D268 = "Sole Bidder", "Name and Address of the Employer/Utility for whom the Contract was executed by the firm ", " Name and Address of the Employer/Utility for whom the Contract was executed by the firm/Partner of a JV")</f>
        <v>#REF!</v>
      </c>
      <c r="C378" s="735"/>
      <c r="D378" s="735"/>
      <c r="E378" s="735"/>
      <c r="F378" s="780"/>
      <c r="G378" s="781"/>
      <c r="H378" s="780"/>
      <c r="I378" s="781"/>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54"/>
      <c r="C379" s="724"/>
      <c r="D379" s="724"/>
      <c r="E379" s="724"/>
      <c r="F379" s="773"/>
      <c r="G379" s="774"/>
      <c r="H379" s="773"/>
      <c r="I379" s="774"/>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54"/>
      <c r="C380" s="724"/>
      <c r="D380" s="724"/>
      <c r="E380" s="724"/>
      <c r="F380" s="773"/>
      <c r="G380" s="774"/>
      <c r="H380" s="773"/>
      <c r="I380" s="774"/>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54"/>
      <c r="C381" s="724"/>
      <c r="D381" s="724"/>
      <c r="E381" s="724"/>
      <c r="F381" s="773"/>
      <c r="G381" s="774"/>
      <c r="H381" s="773"/>
      <c r="I381" s="774"/>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498</v>
      </c>
      <c r="F382" s="775"/>
      <c r="G382" s="776"/>
      <c r="H382" s="775"/>
      <c r="I382" s="776"/>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58</v>
      </c>
      <c r="F383" s="775"/>
      <c r="G383" s="776"/>
      <c r="H383" s="775"/>
      <c r="I383" s="776"/>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499</v>
      </c>
      <c r="F384" s="770"/>
      <c r="G384" s="771"/>
      <c r="H384" s="770"/>
      <c r="I384" s="771"/>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575</v>
      </c>
      <c r="B386" s="772" t="s">
        <v>500</v>
      </c>
      <c r="C386" s="772"/>
      <c r="D386" s="772"/>
      <c r="E386" s="772"/>
      <c r="F386" s="765"/>
      <c r="G386" s="748"/>
      <c r="H386" s="747"/>
      <c r="I386" s="748"/>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576</v>
      </c>
      <c r="B387" s="772" t="s">
        <v>501</v>
      </c>
      <c r="C387" s="772"/>
      <c r="D387" s="772"/>
      <c r="E387" s="772"/>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54"/>
      <c r="C390" s="724"/>
      <c r="D390" s="724"/>
      <c r="E390" s="724"/>
      <c r="F390" s="769"/>
      <c r="G390" s="769"/>
      <c r="H390" s="769"/>
      <c r="I390" s="769"/>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47"/>
      <c r="G391" s="748"/>
      <c r="H391" s="747"/>
      <c r="I391" s="748"/>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54" t="s">
        <v>502</v>
      </c>
      <c r="C393" s="724"/>
      <c r="D393" s="724"/>
      <c r="E393" s="724"/>
      <c r="F393" s="747"/>
      <c r="G393" s="748"/>
      <c r="H393" s="747"/>
      <c r="I393" s="748"/>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54" t="s">
        <v>503</v>
      </c>
      <c r="C395" s="724"/>
      <c r="D395" s="724"/>
      <c r="E395" s="724"/>
      <c r="F395" s="747"/>
      <c r="G395" s="748"/>
      <c r="H395" s="747"/>
      <c r="I395" s="748"/>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59" t="s">
        <v>504</v>
      </c>
      <c r="C396" s="760"/>
      <c r="D396" s="760"/>
      <c r="E396" s="761"/>
      <c r="F396" s="747"/>
      <c r="G396" s="748"/>
      <c r="H396" s="747"/>
      <c r="I396" s="748"/>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59" t="s">
        <v>505</v>
      </c>
      <c r="C397" s="760"/>
      <c r="D397" s="760"/>
      <c r="E397" s="761"/>
      <c r="F397" s="747"/>
      <c r="G397" s="748"/>
      <c r="H397" s="747"/>
      <c r="I397" s="748"/>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59" t="s">
        <v>506</v>
      </c>
      <c r="C398" s="760"/>
      <c r="D398" s="760"/>
      <c r="E398" s="761"/>
      <c r="F398" s="747"/>
      <c r="G398" s="748"/>
      <c r="H398" s="747"/>
      <c r="I398" s="748"/>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54" t="s">
        <v>507</v>
      </c>
      <c r="C400" s="724"/>
      <c r="D400" s="724"/>
      <c r="E400" s="724"/>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54" t="s">
        <v>508</v>
      </c>
      <c r="C401" s="724"/>
      <c r="D401" s="724"/>
      <c r="E401" s="724"/>
      <c r="F401" s="747"/>
      <c r="G401" s="748"/>
      <c r="H401" s="747"/>
      <c r="I401" s="748"/>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54" t="s">
        <v>509</v>
      </c>
      <c r="C402" s="724"/>
      <c r="D402" s="724"/>
      <c r="E402" s="724"/>
      <c r="F402" s="57" t="s">
        <v>504</v>
      </c>
      <c r="G402" s="57" t="s">
        <v>505</v>
      </c>
      <c r="H402" s="57" t="s">
        <v>504</v>
      </c>
      <c r="I402" s="57" t="s">
        <v>505</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66"/>
      <c r="C403" s="767"/>
      <c r="D403" s="767"/>
      <c r="E403" s="768"/>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59" t="s">
        <v>506</v>
      </c>
      <c r="C404" s="760"/>
      <c r="D404" s="760"/>
      <c r="E404" s="761"/>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54" t="s">
        <v>510</v>
      </c>
      <c r="C405" s="724"/>
      <c r="D405" s="724"/>
      <c r="E405" s="724"/>
      <c r="F405" s="747"/>
      <c r="G405" s="748"/>
      <c r="H405" s="747"/>
      <c r="I405" s="748"/>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62" t="s">
        <v>577</v>
      </c>
      <c r="C408" s="763"/>
      <c r="D408" s="763"/>
      <c r="E408" s="764"/>
      <c r="F408" s="765"/>
      <c r="G408" s="748"/>
      <c r="H408" s="747"/>
      <c r="I408" s="748"/>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578</v>
      </c>
      <c r="B409" s="754" t="s">
        <v>511</v>
      </c>
      <c r="C409" s="724"/>
      <c r="D409" s="724"/>
      <c r="E409" s="724"/>
      <c r="F409" s="755"/>
      <c r="G409" s="756"/>
      <c r="H409" s="755"/>
      <c r="I409" s="756"/>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54" t="s">
        <v>512</v>
      </c>
      <c r="C410" s="724"/>
      <c r="D410" s="724"/>
      <c r="E410" s="724"/>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54"/>
      <c r="C411" s="724"/>
      <c r="D411" s="724"/>
      <c r="E411" s="724"/>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57"/>
      <c r="G412" s="758"/>
      <c r="H412" s="757"/>
      <c r="I412" s="758"/>
      <c r="J412" s="41"/>
      <c r="K412" s="41"/>
      <c r="L412" s="41"/>
      <c r="M412" s="41"/>
      <c r="N412" s="41"/>
      <c r="O412" s="41"/>
      <c r="P412" s="41"/>
      <c r="Q412" s="41"/>
      <c r="R412" s="41"/>
      <c r="S412" s="41"/>
      <c r="T412" s="41"/>
      <c r="U412" s="41"/>
      <c r="V412" s="41"/>
      <c r="W412" s="41"/>
      <c r="X412" s="41"/>
      <c r="Y412" s="41"/>
    </row>
    <row r="413" spans="1:25" s="300" customFormat="1" ht="21" hidden="1" customHeight="1">
      <c r="A413" s="350" t="s">
        <v>579</v>
      </c>
      <c r="B413" s="736" t="s">
        <v>513</v>
      </c>
      <c r="C413" s="737"/>
      <c r="D413" s="737"/>
      <c r="E413" s="738"/>
      <c r="F413" s="747"/>
      <c r="G413" s="748"/>
      <c r="H413" s="747"/>
      <c r="I413" s="748"/>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580</v>
      </c>
      <c r="B414" s="749" t="s">
        <v>514</v>
      </c>
      <c r="C414" s="750"/>
      <c r="D414" s="750"/>
      <c r="E414" s="751"/>
      <c r="F414" s="752"/>
      <c r="G414" s="753"/>
      <c r="H414" s="752"/>
      <c r="I414" s="753"/>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36" t="s">
        <v>581</v>
      </c>
      <c r="C426" s="737"/>
      <c r="D426" s="737"/>
      <c r="E426" s="738"/>
      <c r="F426" s="739"/>
      <c r="G426" s="740"/>
      <c r="H426" s="739"/>
      <c r="I426" s="929"/>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41" t="s">
        <v>582</v>
      </c>
      <c r="C427" s="742"/>
      <c r="D427" s="742"/>
      <c r="E427" s="743"/>
      <c r="F427" s="739"/>
      <c r="G427" s="740"/>
      <c r="H427" s="739"/>
      <c r="I427" s="929"/>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36" t="s">
        <v>515</v>
      </c>
      <c r="C429" s="737"/>
      <c r="D429" s="737"/>
      <c r="E429" s="738"/>
      <c r="F429" s="744"/>
      <c r="G429" s="745"/>
      <c r="H429" s="745"/>
      <c r="I429" s="905"/>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46" t="s">
        <v>516</v>
      </c>
      <c r="C430" s="746"/>
      <c r="D430" s="746"/>
      <c r="E430" s="746"/>
      <c r="F430" s="746"/>
      <c r="G430" s="746"/>
      <c r="H430" s="746"/>
      <c r="I430" s="746"/>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35" t="s">
        <v>583</v>
      </c>
      <c r="C431" s="735"/>
      <c r="D431" s="735"/>
      <c r="E431" s="735"/>
      <c r="F431" s="735"/>
      <c r="G431" s="735"/>
      <c r="H431" s="735"/>
      <c r="I431" s="735"/>
    </row>
    <row r="432" spans="1:25" s="300" customFormat="1" hidden="1">
      <c r="A432" s="410" t="s">
        <v>29</v>
      </c>
      <c r="B432" s="733" t="e">
        <f>"For  "&amp;#REF!</f>
        <v>#REF!</v>
      </c>
      <c r="C432" s="733"/>
      <c r="D432" s="733"/>
      <c r="E432" s="733"/>
      <c r="F432" s="733"/>
      <c r="G432" s="733"/>
      <c r="H432" s="58"/>
      <c r="I432" s="58"/>
      <c r="J432" s="58"/>
    </row>
    <row r="433" spans="1:10" s="300" customFormat="1" hidden="1">
      <c r="A433" s="58"/>
      <c r="B433" s="411" t="s">
        <v>57</v>
      </c>
      <c r="C433" s="725"/>
      <c r="D433" s="726"/>
      <c r="E433" s="726"/>
      <c r="F433" s="726"/>
      <c r="G433" s="726"/>
      <c r="H433" s="726"/>
      <c r="I433" s="930"/>
      <c r="J433" s="58"/>
    </row>
    <row r="434" spans="1:10" s="300" customFormat="1" hidden="1">
      <c r="A434" s="58"/>
      <c r="B434" s="411" t="s">
        <v>59</v>
      </c>
      <c r="C434" s="725"/>
      <c r="D434" s="726"/>
      <c r="E434" s="726"/>
      <c r="F434" s="726"/>
      <c r="G434" s="726"/>
      <c r="H434" s="726"/>
      <c r="I434" s="930"/>
      <c r="J434" s="58"/>
    </row>
    <row r="435" spans="1:10" s="300" customFormat="1" hidden="1">
      <c r="A435" s="58"/>
      <c r="B435" s="411" t="s">
        <v>461</v>
      </c>
      <c r="C435" s="725"/>
      <c r="D435" s="726"/>
      <c r="E435" s="726"/>
      <c r="F435" s="726"/>
      <c r="G435" s="726"/>
      <c r="H435" s="726"/>
      <c r="I435" s="930"/>
      <c r="J435" s="58"/>
    </row>
    <row r="436" spans="1:10" s="300" customFormat="1" hidden="1">
      <c r="A436" s="58"/>
      <c r="B436" s="411" t="s">
        <v>584</v>
      </c>
      <c r="C436" s="725"/>
      <c r="D436" s="726"/>
      <c r="E436" s="726"/>
      <c r="F436" s="726"/>
      <c r="G436" s="726"/>
      <c r="H436" s="726"/>
      <c r="I436" s="930"/>
      <c r="J436" s="58"/>
    </row>
    <row r="437" spans="1:10" s="300" customFormat="1" hidden="1">
      <c r="A437" s="58"/>
      <c r="B437" s="411" t="s">
        <v>585</v>
      </c>
      <c r="C437" s="725"/>
      <c r="D437" s="726"/>
      <c r="E437" s="726"/>
      <c r="F437" s="726"/>
      <c r="G437" s="726"/>
      <c r="H437" s="726"/>
      <c r="I437" s="930"/>
      <c r="J437" s="58"/>
    </row>
    <row r="438" spans="1:10" s="300" customFormat="1" hidden="1">
      <c r="A438" s="58"/>
      <c r="B438" s="411" t="s">
        <v>586</v>
      </c>
      <c r="C438" s="725"/>
      <c r="D438" s="726"/>
      <c r="E438" s="726"/>
      <c r="F438" s="726"/>
      <c r="G438" s="726"/>
      <c r="H438" s="726"/>
      <c r="I438" s="930"/>
      <c r="J438" s="58"/>
    </row>
    <row r="439" spans="1:10" s="300" customFormat="1" hidden="1">
      <c r="A439" s="58"/>
      <c r="B439" s="411" t="s">
        <v>587</v>
      </c>
      <c r="C439" s="725"/>
      <c r="D439" s="726"/>
      <c r="E439" s="726"/>
      <c r="F439" s="726"/>
      <c r="G439" s="726"/>
      <c r="H439" s="726"/>
      <c r="I439" s="930"/>
      <c r="J439" s="58"/>
    </row>
    <row r="440" spans="1:10" s="300" customFormat="1" hidden="1">
      <c r="A440" s="58"/>
      <c r="B440" s="411" t="s">
        <v>588</v>
      </c>
      <c r="C440" s="725"/>
      <c r="D440" s="726"/>
      <c r="E440" s="726"/>
      <c r="F440" s="726"/>
      <c r="G440" s="726"/>
      <c r="H440" s="726"/>
      <c r="I440" s="930"/>
      <c r="J440" s="58"/>
    </row>
    <row r="441" spans="1:10" s="300" customFormat="1" hidden="1">
      <c r="A441" s="58"/>
      <c r="B441" s="411" t="s">
        <v>589</v>
      </c>
      <c r="C441" s="725"/>
      <c r="D441" s="726"/>
      <c r="E441" s="726"/>
      <c r="F441" s="726"/>
      <c r="G441" s="726"/>
      <c r="H441" s="726"/>
      <c r="I441" s="930"/>
      <c r="J441" s="58"/>
    </row>
    <row r="442" spans="1:10" s="300" customFormat="1" hidden="1">
      <c r="A442" s="58"/>
      <c r="B442" s="411" t="s">
        <v>590</v>
      </c>
      <c r="C442" s="725"/>
      <c r="D442" s="726"/>
      <c r="E442" s="726"/>
      <c r="F442" s="726"/>
      <c r="G442" s="726"/>
      <c r="H442" s="726"/>
      <c r="I442" s="930"/>
      <c r="J442" s="58"/>
    </row>
    <row r="443" spans="1:10" s="300" customFormat="1" hidden="1">
      <c r="A443" s="58"/>
      <c r="B443" s="58"/>
      <c r="C443" s="58"/>
      <c r="D443" s="58"/>
      <c r="E443" s="58"/>
      <c r="F443" s="58"/>
      <c r="G443" s="58"/>
      <c r="H443" s="58"/>
      <c r="I443" s="58"/>
      <c r="J443" s="58"/>
    </row>
    <row r="444" spans="1:10" s="300" customFormat="1" hidden="1">
      <c r="A444" s="410" t="s">
        <v>30</v>
      </c>
      <c r="B444" s="733" t="e">
        <f>"For  "&amp;F237</f>
        <v>#REF!</v>
      </c>
      <c r="C444" s="733"/>
      <c r="D444" s="733"/>
      <c r="E444" s="733"/>
      <c r="F444" s="733"/>
      <c r="G444" s="733"/>
      <c r="H444" s="58"/>
      <c r="I444" s="58"/>
      <c r="J444" s="58"/>
    </row>
    <row r="445" spans="1:10" s="300" customFormat="1" hidden="1">
      <c r="A445" s="58"/>
      <c r="B445" s="411" t="s">
        <v>57</v>
      </c>
      <c r="C445" s="725"/>
      <c r="D445" s="726"/>
      <c r="E445" s="726"/>
      <c r="F445" s="726"/>
      <c r="G445" s="726"/>
      <c r="H445" s="726"/>
      <c r="I445" s="930"/>
      <c r="J445" s="58"/>
    </row>
    <row r="446" spans="1:10" s="300" customFormat="1" hidden="1">
      <c r="A446" s="58"/>
      <c r="B446" s="411" t="s">
        <v>59</v>
      </c>
      <c r="C446" s="725"/>
      <c r="D446" s="726"/>
      <c r="E446" s="726"/>
      <c r="F446" s="726"/>
      <c r="G446" s="726"/>
      <c r="H446" s="726"/>
      <c r="I446" s="930"/>
      <c r="J446" s="58"/>
    </row>
    <row r="447" spans="1:10" s="300" customFormat="1" hidden="1">
      <c r="A447" s="58"/>
      <c r="B447" s="411" t="s">
        <v>461</v>
      </c>
      <c r="C447" s="725"/>
      <c r="D447" s="726"/>
      <c r="E447" s="726"/>
      <c r="F447" s="726"/>
      <c r="G447" s="726"/>
      <c r="H447" s="726"/>
      <c r="I447" s="930"/>
      <c r="J447" s="58"/>
    </row>
    <row r="448" spans="1:10" s="300" customFormat="1" hidden="1">
      <c r="A448" s="58"/>
      <c r="B448" s="411" t="s">
        <v>584</v>
      </c>
      <c r="C448" s="725"/>
      <c r="D448" s="726"/>
      <c r="E448" s="726"/>
      <c r="F448" s="726"/>
      <c r="G448" s="726"/>
      <c r="H448" s="726"/>
      <c r="I448" s="930"/>
      <c r="J448" s="58"/>
    </row>
    <row r="449" spans="1:10" s="300" customFormat="1" hidden="1">
      <c r="A449" s="58"/>
      <c r="B449" s="411" t="s">
        <v>585</v>
      </c>
      <c r="C449" s="725"/>
      <c r="D449" s="726"/>
      <c r="E449" s="726"/>
      <c r="F449" s="726"/>
      <c r="G449" s="726"/>
      <c r="H449" s="726"/>
      <c r="I449" s="930"/>
      <c r="J449" s="58"/>
    </row>
    <row r="450" spans="1:10" s="300" customFormat="1" hidden="1">
      <c r="A450" s="58"/>
      <c r="B450" s="411" t="s">
        <v>586</v>
      </c>
      <c r="C450" s="725"/>
      <c r="D450" s="726"/>
      <c r="E450" s="726"/>
      <c r="F450" s="726"/>
      <c r="G450" s="726"/>
      <c r="H450" s="726"/>
      <c r="I450" s="930"/>
      <c r="J450" s="58"/>
    </row>
    <row r="451" spans="1:10" s="300" customFormat="1" hidden="1">
      <c r="A451" s="58"/>
      <c r="B451" s="411" t="s">
        <v>587</v>
      </c>
      <c r="C451" s="725"/>
      <c r="D451" s="726"/>
      <c r="E451" s="726"/>
      <c r="F451" s="726"/>
      <c r="G451" s="726"/>
      <c r="H451" s="726"/>
      <c r="I451" s="930"/>
      <c r="J451" s="58"/>
    </row>
    <row r="452" spans="1:10" s="300" customFormat="1" hidden="1">
      <c r="A452" s="58"/>
      <c r="B452" s="411" t="s">
        <v>588</v>
      </c>
      <c r="C452" s="725"/>
      <c r="D452" s="726"/>
      <c r="E452" s="726"/>
      <c r="F452" s="726"/>
      <c r="G452" s="726"/>
      <c r="H452" s="726"/>
      <c r="I452" s="930"/>
      <c r="J452" s="58"/>
    </row>
    <row r="453" spans="1:10" s="300" customFormat="1" hidden="1">
      <c r="A453" s="58"/>
      <c r="B453" s="411" t="s">
        <v>589</v>
      </c>
      <c r="C453" s="725"/>
      <c r="D453" s="726"/>
      <c r="E453" s="726"/>
      <c r="F453" s="726"/>
      <c r="G453" s="726"/>
      <c r="H453" s="726"/>
      <c r="I453" s="930"/>
      <c r="J453" s="58"/>
    </row>
    <row r="454" spans="1:10" s="300" customFormat="1" hidden="1">
      <c r="A454" s="58"/>
      <c r="B454" s="411" t="s">
        <v>590</v>
      </c>
      <c r="C454" s="725"/>
      <c r="D454" s="726"/>
      <c r="E454" s="726"/>
      <c r="F454" s="726"/>
      <c r="G454" s="726"/>
      <c r="H454" s="726"/>
      <c r="I454" s="930"/>
      <c r="J454" s="58"/>
    </row>
    <row r="455" spans="1:10" s="300" customFormat="1" hidden="1">
      <c r="A455" s="58"/>
      <c r="B455" s="412"/>
      <c r="C455" s="413"/>
      <c r="D455" s="413"/>
      <c r="E455" s="413"/>
      <c r="F455" s="413"/>
      <c r="G455" s="413"/>
      <c r="H455" s="413"/>
      <c r="I455" s="413"/>
      <c r="J455" s="58"/>
    </row>
    <row r="456" spans="1:10" s="300" customFormat="1" hidden="1">
      <c r="A456" s="410" t="s">
        <v>542</v>
      </c>
      <c r="B456" s="733" t="e">
        <f>"For  "&amp;F271</f>
        <v>#REF!</v>
      </c>
      <c r="C456" s="733"/>
      <c r="D456" s="733"/>
      <c r="E456" s="733"/>
      <c r="F456" s="733"/>
      <c r="G456" s="733"/>
      <c r="H456" s="58"/>
      <c r="I456" s="58"/>
      <c r="J456" s="58"/>
    </row>
    <row r="457" spans="1:10" s="300" customFormat="1" hidden="1">
      <c r="A457" s="58"/>
      <c r="B457" s="411" t="s">
        <v>57</v>
      </c>
      <c r="C457" s="734"/>
      <c r="D457" s="734"/>
      <c r="E457" s="734"/>
      <c r="F457" s="734"/>
      <c r="G457" s="734"/>
      <c r="H457" s="734"/>
      <c r="I457" s="734"/>
      <c r="J457" s="58"/>
    </row>
    <row r="458" spans="1:10" s="300" customFormat="1" hidden="1">
      <c r="A458" s="58"/>
      <c r="B458" s="411" t="s">
        <v>59</v>
      </c>
      <c r="C458" s="734"/>
      <c r="D458" s="734"/>
      <c r="E458" s="734"/>
      <c r="F458" s="734"/>
      <c r="G458" s="734"/>
      <c r="H458" s="734"/>
      <c r="I458" s="734"/>
      <c r="J458" s="58"/>
    </row>
    <row r="459" spans="1:10" s="300" customFormat="1" hidden="1">
      <c r="A459" s="58"/>
      <c r="B459" s="411" t="s">
        <v>461</v>
      </c>
      <c r="C459" s="725"/>
      <c r="D459" s="726"/>
      <c r="E459" s="726"/>
      <c r="F459" s="726"/>
      <c r="G459" s="726"/>
      <c r="H459" s="726"/>
      <c r="I459" s="930"/>
      <c r="J459" s="58"/>
    </row>
    <row r="460" spans="1:10" s="300" customFormat="1" hidden="1">
      <c r="A460" s="58"/>
      <c r="B460" s="411" t="s">
        <v>584</v>
      </c>
      <c r="C460" s="734"/>
      <c r="D460" s="734"/>
      <c r="E460" s="734"/>
      <c r="F460" s="734"/>
      <c r="G460" s="734"/>
      <c r="H460" s="734"/>
      <c r="I460" s="734"/>
      <c r="J460" s="58"/>
    </row>
    <row r="461" spans="1:10" s="300" customFormat="1" hidden="1">
      <c r="A461" s="58"/>
      <c r="B461" s="411" t="s">
        <v>585</v>
      </c>
      <c r="C461" s="734"/>
      <c r="D461" s="734"/>
      <c r="E461" s="734"/>
      <c r="F461" s="734"/>
      <c r="G461" s="734"/>
      <c r="H461" s="734"/>
      <c r="I461" s="734"/>
      <c r="J461" s="58"/>
    </row>
    <row r="462" spans="1:10" s="300" customFormat="1" hidden="1">
      <c r="A462" s="58"/>
      <c r="B462" s="411" t="s">
        <v>586</v>
      </c>
      <c r="C462" s="734"/>
      <c r="D462" s="734"/>
      <c r="E462" s="734"/>
      <c r="F462" s="734"/>
      <c r="G462" s="734"/>
      <c r="H462" s="734"/>
      <c r="I462" s="734"/>
      <c r="J462" s="58"/>
    </row>
    <row r="463" spans="1:10" s="300" customFormat="1" hidden="1">
      <c r="A463" s="58"/>
      <c r="B463" s="411" t="s">
        <v>587</v>
      </c>
      <c r="C463" s="734"/>
      <c r="D463" s="734"/>
      <c r="E463" s="734"/>
      <c r="F463" s="734"/>
      <c r="G463" s="734"/>
      <c r="H463" s="734"/>
      <c r="I463" s="734"/>
      <c r="J463" s="58"/>
    </row>
    <row r="464" spans="1:10" s="300" customFormat="1" hidden="1">
      <c r="A464" s="58"/>
      <c r="B464" s="411" t="s">
        <v>588</v>
      </c>
      <c r="C464" s="734"/>
      <c r="D464" s="734"/>
      <c r="E464" s="734"/>
      <c r="F464" s="734"/>
      <c r="G464" s="734"/>
      <c r="H464" s="734"/>
      <c r="I464" s="734"/>
      <c r="J464" s="58"/>
    </row>
    <row r="465" spans="1:10" s="300" customFormat="1" hidden="1">
      <c r="A465" s="58"/>
      <c r="B465" s="411" t="s">
        <v>589</v>
      </c>
      <c r="C465" s="734"/>
      <c r="D465" s="734"/>
      <c r="E465" s="734"/>
      <c r="F465" s="734"/>
      <c r="G465" s="734"/>
      <c r="H465" s="734"/>
      <c r="I465" s="734"/>
      <c r="J465" s="58"/>
    </row>
    <row r="466" spans="1:10" s="300" customFormat="1" hidden="1">
      <c r="A466" s="58"/>
      <c r="B466" s="411" t="s">
        <v>590</v>
      </c>
      <c r="C466" s="734"/>
      <c r="D466" s="734"/>
      <c r="E466" s="734"/>
      <c r="F466" s="734"/>
      <c r="G466" s="734"/>
      <c r="H466" s="734"/>
      <c r="I466" s="734"/>
      <c r="J466" s="58"/>
    </row>
    <row r="467" spans="1:10" s="300" customFormat="1">
      <c r="A467" s="58"/>
      <c r="B467" s="412"/>
      <c r="C467" s="413"/>
      <c r="D467" s="413"/>
      <c r="E467" s="413"/>
      <c r="F467" s="413"/>
      <c r="G467" s="413"/>
      <c r="H467" s="413"/>
      <c r="I467" s="413"/>
      <c r="J467" s="58"/>
    </row>
    <row r="468" spans="1:10" s="300" customFormat="1" ht="24" customHeight="1">
      <c r="A468" s="408" t="s">
        <v>616</v>
      </c>
      <c r="B468" s="724" t="s">
        <v>591</v>
      </c>
      <c r="C468" s="724"/>
      <c r="D468" s="724"/>
      <c r="E468" s="724"/>
      <c r="F468" s="724"/>
      <c r="G468" s="724"/>
      <c r="H468" s="724"/>
      <c r="I468" s="724"/>
      <c r="J468" s="58"/>
    </row>
    <row r="469" spans="1:10" s="300" customFormat="1" ht="36" customHeight="1">
      <c r="A469" s="349">
        <v>4.0999999999999996</v>
      </c>
      <c r="B469" s="731" t="s">
        <v>592</v>
      </c>
      <c r="C469" s="731"/>
      <c r="D469" s="731"/>
      <c r="E469" s="731"/>
      <c r="F469" s="731"/>
      <c r="G469" s="731"/>
      <c r="H469" s="731"/>
      <c r="I469" s="731"/>
    </row>
    <row r="470" spans="1:10" s="300" customFormat="1" ht="112.5" customHeight="1">
      <c r="A470" s="58"/>
      <c r="B470" s="274" t="s">
        <v>593</v>
      </c>
      <c r="C470" s="731" t="s">
        <v>594</v>
      </c>
      <c r="D470" s="731"/>
      <c r="E470" s="731"/>
      <c r="F470" s="731"/>
      <c r="G470" s="731"/>
      <c r="H470" s="731"/>
      <c r="I470" s="731"/>
      <c r="J470" s="414"/>
    </row>
    <row r="471" spans="1:10" s="300" customFormat="1">
      <c r="A471" s="58"/>
      <c r="B471" s="415"/>
      <c r="C471" s="58"/>
      <c r="D471" s="58"/>
      <c r="E471" s="58"/>
      <c r="F471" s="58"/>
      <c r="G471" s="58"/>
      <c r="H471" s="58"/>
      <c r="I471" s="58"/>
      <c r="J471" s="58"/>
    </row>
    <row r="472" spans="1:10" s="300" customFormat="1" ht="74.25" customHeight="1">
      <c r="A472" s="58"/>
      <c r="B472" s="274" t="s">
        <v>595</v>
      </c>
      <c r="C472" s="731" t="s">
        <v>596</v>
      </c>
      <c r="D472" s="731"/>
      <c r="E472" s="731"/>
      <c r="F472" s="731"/>
      <c r="G472" s="731"/>
      <c r="H472" s="731"/>
      <c r="I472" s="731"/>
      <c r="J472" s="58"/>
    </row>
    <row r="473" spans="1:10" s="300" customFormat="1">
      <c r="A473" s="58"/>
      <c r="B473" s="58"/>
      <c r="C473" s="58"/>
      <c r="D473" s="58"/>
      <c r="E473" s="58"/>
      <c r="F473" s="58"/>
      <c r="G473" s="58"/>
      <c r="H473" s="58"/>
      <c r="I473" s="58"/>
      <c r="J473" s="58"/>
    </row>
    <row r="474" spans="1:10" s="300" customFormat="1" ht="36.75" customHeight="1">
      <c r="A474" s="349">
        <v>4.2</v>
      </c>
      <c r="B474" s="732" t="s">
        <v>618</v>
      </c>
      <c r="C474" s="732"/>
      <c r="D474" s="732"/>
      <c r="E474" s="732"/>
      <c r="F474" s="732"/>
      <c r="G474" s="732"/>
      <c r="H474" s="732"/>
      <c r="I474" s="732"/>
    </row>
    <row r="475" spans="1:10" s="300" customFormat="1">
      <c r="A475" s="58"/>
      <c r="B475" s="58"/>
      <c r="C475" s="58"/>
      <c r="D475" s="58"/>
      <c r="E475" s="58"/>
      <c r="F475" s="58"/>
      <c r="G475" s="58"/>
      <c r="H475" s="58"/>
      <c r="I475" s="58"/>
      <c r="J475" s="58"/>
    </row>
    <row r="476" spans="1:10" s="300" customFormat="1" ht="62.25" customHeight="1">
      <c r="A476" s="54"/>
      <c r="B476" s="860" t="s">
        <v>648</v>
      </c>
      <c r="C476" s="860"/>
      <c r="D476" s="860"/>
      <c r="E476" s="860"/>
      <c r="F476" s="860"/>
      <c r="G476" s="860"/>
      <c r="H476" s="58"/>
    </row>
    <row r="477" spans="1:10" s="345" customFormat="1" ht="47.45" hidden="1" customHeight="1">
      <c r="A477" s="471"/>
      <c r="B477" s="861"/>
      <c r="C477" s="861"/>
      <c r="D477" s="861"/>
      <c r="E477" s="861"/>
      <c r="F477" s="861"/>
      <c r="G477" s="861"/>
      <c r="H477" s="344"/>
    </row>
    <row r="478" spans="1:10" s="300" customFormat="1" ht="50.1" hidden="1" customHeight="1">
      <c r="A478" s="346"/>
      <c r="B478" s="731"/>
      <c r="C478" s="731"/>
      <c r="D478" s="731"/>
      <c r="E478" s="731"/>
      <c r="F478" s="731"/>
      <c r="G478" s="731"/>
      <c r="H478" s="58"/>
    </row>
    <row r="479" spans="1:10" s="300" customFormat="1" ht="38.25" hidden="1" customHeight="1">
      <c r="A479" s="346"/>
      <c r="B479" s="731"/>
      <c r="C479" s="731"/>
      <c r="D479" s="731"/>
      <c r="E479" s="731"/>
      <c r="F479" s="731"/>
      <c r="G479" s="731"/>
      <c r="H479" s="58"/>
    </row>
    <row r="480" spans="1:10" s="300" customFormat="1" ht="38.25" hidden="1" customHeight="1">
      <c r="A480" s="346"/>
      <c r="B480" s="731"/>
      <c r="C480" s="731"/>
      <c r="D480" s="731"/>
      <c r="E480" s="731"/>
      <c r="F480" s="731"/>
      <c r="G480" s="731"/>
      <c r="H480" s="58"/>
    </row>
    <row r="481" spans="1:23" s="300" customFormat="1" ht="36" hidden="1" customHeight="1">
      <c r="A481" s="346"/>
      <c r="B481" s="731"/>
      <c r="C481" s="731"/>
      <c r="D481" s="731"/>
      <c r="E481" s="731"/>
      <c r="F481" s="731"/>
      <c r="G481" s="731"/>
      <c r="H481" s="58"/>
    </row>
    <row r="482" spans="1:23" s="300" customFormat="1" ht="55.35" hidden="1" customHeight="1">
      <c r="A482" s="54"/>
      <c r="B482" s="731"/>
      <c r="C482" s="731"/>
      <c r="D482" s="731"/>
      <c r="E482" s="731"/>
      <c r="F482" s="731"/>
      <c r="G482" s="731"/>
      <c r="H482" s="58"/>
    </row>
    <row r="483" spans="1:23" s="300" customFormat="1" ht="14.25" hidden="1" customHeight="1">
      <c r="A483" s="346"/>
      <c r="B483" s="731"/>
      <c r="C483" s="731"/>
      <c r="D483" s="731"/>
      <c r="E483" s="731"/>
      <c r="F483" s="731"/>
      <c r="G483" s="731"/>
      <c r="H483" s="58"/>
    </row>
    <row r="484" spans="1:23" s="300" customFormat="1" hidden="1">
      <c r="A484" s="346"/>
      <c r="B484" s="731"/>
      <c r="C484" s="731"/>
      <c r="D484" s="731"/>
      <c r="E484" s="731"/>
      <c r="F484" s="731"/>
      <c r="G484" s="731"/>
      <c r="H484" s="58"/>
    </row>
    <row r="485" spans="1:23" s="300" customFormat="1" ht="34.35" hidden="1" customHeight="1">
      <c r="A485" s="346"/>
      <c r="B485" s="731"/>
      <c r="C485" s="731"/>
      <c r="D485" s="731"/>
      <c r="E485" s="731"/>
      <c r="F485" s="731"/>
      <c r="G485" s="731"/>
      <c r="H485" s="58"/>
    </row>
    <row r="486" spans="1:23" s="300" customFormat="1" ht="15.75" customHeight="1">
      <c r="A486" s="58"/>
      <c r="B486" s="32"/>
      <c r="C486" s="88"/>
      <c r="D486" s="88"/>
      <c r="E486" s="88"/>
      <c r="F486" s="88"/>
      <c r="G486" s="88"/>
      <c r="H486" s="58"/>
    </row>
    <row r="487" spans="1:23" s="300" customFormat="1" ht="19.5" customHeight="1">
      <c r="A487" s="356"/>
      <c r="B487" s="856" t="s">
        <v>516</v>
      </c>
      <c r="C487" s="856"/>
      <c r="D487" s="856"/>
      <c r="E487" s="856"/>
      <c r="F487" s="856"/>
      <c r="G487" s="856"/>
      <c r="H487" s="41"/>
      <c r="I487" s="41"/>
      <c r="J487" s="41"/>
      <c r="K487" s="41"/>
      <c r="L487" s="41"/>
      <c r="M487" s="41"/>
      <c r="N487" s="41"/>
      <c r="O487" s="41"/>
      <c r="P487" s="41"/>
      <c r="Q487" s="41"/>
      <c r="R487" s="41"/>
      <c r="S487" s="41"/>
      <c r="T487" s="41"/>
      <c r="U487" s="41"/>
      <c r="V487" s="41"/>
      <c r="W487" s="41"/>
    </row>
    <row r="488" spans="1:23" s="300" customFormat="1" ht="24" customHeight="1">
      <c r="A488" s="382"/>
      <c r="B488" s="796"/>
      <c r="C488" s="796"/>
      <c r="D488" s="206"/>
      <c r="E488" s="206"/>
      <c r="F488" s="206"/>
      <c r="G488" s="206"/>
    </row>
    <row r="489" spans="1:23" s="300" customFormat="1" ht="16.350000000000001" hidden="1" customHeight="1">
      <c r="A489" s="383"/>
      <c r="B489" s="790"/>
      <c r="C489" s="790"/>
      <c r="D489" s="790"/>
      <c r="E489" s="790"/>
      <c r="F489" s="790"/>
      <c r="G489" s="790"/>
      <c r="H489" s="58"/>
    </row>
    <row r="490" spans="1:23" s="300" customFormat="1" ht="15.75" hidden="1" customHeight="1">
      <c r="A490" s="383"/>
      <c r="B490" s="32"/>
      <c r="C490" s="88"/>
      <c r="D490" s="88"/>
      <c r="E490" s="88"/>
      <c r="F490" s="88"/>
      <c r="G490" s="88"/>
      <c r="H490" s="58"/>
    </row>
    <row r="491" spans="1:23" s="300" customFormat="1" ht="38.25" hidden="1" customHeight="1">
      <c r="A491" s="350"/>
      <c r="B491" s="788"/>
      <c r="C491" s="789"/>
      <c r="D491" s="789"/>
      <c r="E491" s="789"/>
      <c r="F491" s="786"/>
      <c r="G491" s="787"/>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791"/>
      <c r="C492" s="792"/>
      <c r="D492" s="792"/>
      <c r="E492" s="792"/>
      <c r="F492" s="793"/>
      <c r="G492" s="794"/>
      <c r="H492" s="54"/>
      <c r="I492" s="54"/>
      <c r="J492" s="54"/>
      <c r="K492" s="54"/>
      <c r="L492" s="354"/>
      <c r="M492" s="54"/>
      <c r="N492" s="54"/>
      <c r="O492" s="54"/>
      <c r="P492" s="54"/>
      <c r="Q492" s="54"/>
      <c r="R492" s="54"/>
      <c r="S492" s="54"/>
      <c r="T492" s="54"/>
      <c r="U492" s="54"/>
      <c r="V492" s="54"/>
      <c r="W492" s="54"/>
    </row>
    <row r="493" spans="1:23" s="300" customFormat="1" ht="22.35" hidden="1" customHeight="1">
      <c r="A493" s="350"/>
      <c r="B493" s="788"/>
      <c r="C493" s="789"/>
      <c r="D493" s="789"/>
      <c r="E493" s="789"/>
      <c r="F493" s="786"/>
      <c r="G493" s="787"/>
      <c r="H493" s="54"/>
      <c r="I493" s="54"/>
      <c r="J493" s="54"/>
      <c r="K493" s="54"/>
      <c r="L493" s="354"/>
      <c r="M493" s="54"/>
      <c r="N493" s="54"/>
      <c r="O493" s="54"/>
      <c r="P493" s="54"/>
      <c r="Q493" s="54"/>
      <c r="R493" s="54"/>
      <c r="S493" s="54"/>
      <c r="T493" s="54"/>
      <c r="U493" s="54"/>
      <c r="V493" s="54"/>
      <c r="W493" s="54"/>
    </row>
    <row r="494" spans="1:23" s="300" customFormat="1" ht="61.35" hidden="1" customHeight="1">
      <c r="A494" s="350"/>
      <c r="B494" s="788"/>
      <c r="C494" s="789"/>
      <c r="D494" s="789"/>
      <c r="E494" s="789"/>
      <c r="F494" s="786"/>
      <c r="G494" s="787"/>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36"/>
      <c r="C495" s="737"/>
      <c r="D495" s="737"/>
      <c r="E495" s="782"/>
      <c r="F495" s="777"/>
      <c r="G495" s="778"/>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36"/>
      <c r="C497" s="737"/>
      <c r="D497" s="737"/>
      <c r="E497" s="737"/>
      <c r="F497" s="777"/>
      <c r="G497" s="778"/>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79"/>
      <c r="C499" s="735"/>
      <c r="D499" s="735"/>
      <c r="E499" s="735"/>
      <c r="F499" s="780"/>
      <c r="G499" s="781"/>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54"/>
      <c r="C500" s="724"/>
      <c r="D500" s="724"/>
      <c r="E500" s="724"/>
      <c r="F500" s="773"/>
      <c r="G500" s="774"/>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54"/>
      <c r="C501" s="724"/>
      <c r="D501" s="724"/>
      <c r="E501" s="724"/>
      <c r="F501" s="773"/>
      <c r="G501" s="774"/>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54"/>
      <c r="C502" s="724"/>
      <c r="D502" s="724"/>
      <c r="E502" s="724"/>
      <c r="F502" s="773"/>
      <c r="G502" s="774"/>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75"/>
      <c r="G503" s="776"/>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75"/>
      <c r="G504" s="776"/>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70"/>
      <c r="G505" s="771"/>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72"/>
      <c r="C507" s="772"/>
      <c r="D507" s="772"/>
      <c r="E507" s="772"/>
      <c r="F507" s="765"/>
      <c r="G507" s="748"/>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72"/>
      <c r="C508" s="772"/>
      <c r="D508" s="772"/>
      <c r="E508" s="772"/>
      <c r="H508" s="41"/>
      <c r="I508" s="41"/>
      <c r="J508" s="41"/>
      <c r="K508" s="41"/>
      <c r="L508" s="41"/>
      <c r="M508" s="41"/>
      <c r="N508" s="41"/>
      <c r="O508" s="41"/>
      <c r="P508" s="41"/>
      <c r="Q508" s="41"/>
      <c r="R508" s="41"/>
      <c r="S508" s="41"/>
      <c r="T508" s="41"/>
      <c r="U508" s="41"/>
      <c r="V508" s="41"/>
      <c r="W508" s="41"/>
    </row>
    <row r="509" spans="1:23" s="300" customFormat="1" ht="41.1" hidden="1" customHeight="1">
      <c r="A509" s="350"/>
      <c r="B509" s="772"/>
      <c r="C509" s="772"/>
      <c r="D509" s="772"/>
      <c r="E509" s="772"/>
      <c r="F509" s="765"/>
      <c r="G509" s="748"/>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54"/>
      <c r="C512" s="724"/>
      <c r="D512" s="724"/>
      <c r="E512" s="724"/>
      <c r="F512" s="769"/>
      <c r="G512" s="769"/>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47"/>
      <c r="G513" s="748"/>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54"/>
      <c r="C515" s="724"/>
      <c r="D515" s="724"/>
      <c r="E515" s="724"/>
      <c r="F515" s="747"/>
      <c r="G515" s="748"/>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54"/>
      <c r="C517" s="724"/>
      <c r="D517" s="724"/>
      <c r="E517" s="724"/>
      <c r="F517" s="747"/>
      <c r="G517" s="748"/>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59"/>
      <c r="C518" s="760"/>
      <c r="D518" s="760"/>
      <c r="E518" s="761"/>
      <c r="F518" s="747"/>
      <c r="G518" s="748"/>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59"/>
      <c r="C519" s="760"/>
      <c r="D519" s="760"/>
      <c r="E519" s="761"/>
      <c r="F519" s="747"/>
      <c r="G519" s="748"/>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59"/>
      <c r="C520" s="760"/>
      <c r="D520" s="760"/>
      <c r="E520" s="761"/>
      <c r="F520" s="747"/>
      <c r="G520" s="748"/>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54"/>
      <c r="C522" s="724"/>
      <c r="D522" s="724"/>
      <c r="E522" s="724"/>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54"/>
      <c r="C523" s="724"/>
      <c r="D523" s="724"/>
      <c r="E523" s="724"/>
      <c r="F523" s="747"/>
      <c r="G523" s="748"/>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54"/>
      <c r="C524" s="724"/>
      <c r="D524" s="724"/>
      <c r="E524" s="724"/>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66"/>
      <c r="C525" s="767"/>
      <c r="D525" s="767"/>
      <c r="E525" s="768"/>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59"/>
      <c r="C526" s="760"/>
      <c r="D526" s="760"/>
      <c r="E526" s="761"/>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54"/>
      <c r="C527" s="724"/>
      <c r="D527" s="724"/>
      <c r="E527" s="724"/>
      <c r="F527" s="747"/>
      <c r="G527" s="748"/>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5.099999999999994" hidden="1" customHeight="1">
      <c r="A530" s="350"/>
      <c r="B530" s="762"/>
      <c r="C530" s="763"/>
      <c r="D530" s="763"/>
      <c r="E530" s="764"/>
      <c r="F530" s="765"/>
      <c r="G530" s="748"/>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54"/>
      <c r="C531" s="724"/>
      <c r="D531" s="724"/>
      <c r="E531" s="724"/>
      <c r="F531" s="755"/>
      <c r="G531" s="756"/>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54"/>
      <c r="C532" s="724"/>
      <c r="D532" s="724"/>
      <c r="E532" s="724"/>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54"/>
      <c r="C533" s="724"/>
      <c r="D533" s="724"/>
      <c r="E533" s="724"/>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57"/>
      <c r="G534" s="758"/>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36"/>
      <c r="C535" s="737"/>
      <c r="D535" s="737"/>
      <c r="E535" s="738"/>
      <c r="F535" s="747"/>
      <c r="G535" s="748"/>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49"/>
      <c r="C536" s="750"/>
      <c r="D536" s="750"/>
      <c r="E536" s="751"/>
      <c r="F536" s="752"/>
      <c r="G536" s="753"/>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49"/>
      <c r="C537" s="750"/>
      <c r="D537" s="750"/>
      <c r="E537" s="751"/>
      <c r="F537" s="752"/>
      <c r="G537" s="753"/>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41"/>
      <c r="C538" s="742"/>
      <c r="D538" s="742"/>
      <c r="E538" s="743"/>
      <c r="F538" s="752"/>
      <c r="G538" s="753"/>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36"/>
      <c r="C540" s="737"/>
      <c r="D540" s="737"/>
      <c r="E540" s="738"/>
      <c r="F540" s="744"/>
      <c r="G540" s="745"/>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46"/>
      <c r="C541" s="746"/>
      <c r="D541" s="746"/>
      <c r="E541" s="746"/>
      <c r="F541" s="746"/>
      <c r="G541" s="746"/>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517</v>
      </c>
      <c r="B543" s="854" t="s">
        <v>518</v>
      </c>
      <c r="C543" s="854"/>
      <c r="D543" s="854"/>
      <c r="E543" s="854"/>
      <c r="F543" s="854"/>
      <c r="G543" s="854"/>
      <c r="H543" s="58"/>
    </row>
    <row r="544" spans="1:23" s="300" customFormat="1" ht="9" customHeight="1">
      <c r="A544" s="383"/>
      <c r="B544" s="54"/>
      <c r="C544" s="54"/>
      <c r="D544" s="54"/>
      <c r="E544" s="54"/>
      <c r="F544" s="54"/>
      <c r="G544" s="54"/>
      <c r="H544" s="58"/>
    </row>
    <row r="545" spans="1:8" s="300" customFormat="1" ht="49.5" hidden="1" customHeight="1">
      <c r="A545" s="473"/>
      <c r="B545" s="855"/>
      <c r="C545" s="855"/>
      <c r="D545" s="855"/>
      <c r="E545" s="855"/>
      <c r="F545" s="855"/>
      <c r="G545" s="855"/>
    </row>
    <row r="546" spans="1:8" s="300" customFormat="1" ht="27" hidden="1" customHeight="1">
      <c r="A546" s="474"/>
      <c r="B546" s="731"/>
      <c r="C546" s="731"/>
      <c r="D546" s="731"/>
      <c r="E546" s="731"/>
      <c r="F546" s="731"/>
      <c r="G546" s="731"/>
      <c r="H546" s="58"/>
    </row>
    <row r="547" spans="1:8" s="300" customFormat="1" ht="44.25" hidden="1" customHeight="1">
      <c r="A547" s="474"/>
      <c r="B547" s="731"/>
      <c r="C547" s="731"/>
      <c r="D547" s="731"/>
      <c r="E547" s="731"/>
      <c r="F547" s="731"/>
      <c r="G547" s="731"/>
      <c r="H547" s="58"/>
    </row>
    <row r="548" spans="1:8" s="300" customFormat="1" ht="19.5" hidden="1" customHeight="1">
      <c r="A548" s="383"/>
      <c r="B548" s="853"/>
      <c r="C548" s="853"/>
      <c r="D548" s="853"/>
      <c r="E548" s="853"/>
      <c r="F548" s="853"/>
      <c r="G548" s="853"/>
      <c r="H548" s="58"/>
    </row>
    <row r="549" spans="1:8" s="300" customFormat="1" ht="19.5" hidden="1" customHeight="1">
      <c r="A549" s="383"/>
      <c r="B549" s="853"/>
      <c r="C549" s="853"/>
      <c r="D549" s="853"/>
      <c r="E549" s="853"/>
      <c r="F549" s="853"/>
      <c r="G549" s="853"/>
      <c r="H549" s="58"/>
    </row>
    <row r="550" spans="1:8" s="300" customFormat="1" ht="10.5" hidden="1" customHeight="1">
      <c r="A550" s="383"/>
      <c r="B550" s="851"/>
      <c r="C550" s="851"/>
      <c r="D550" s="851"/>
      <c r="E550" s="851"/>
      <c r="F550" s="851"/>
      <c r="G550" s="851"/>
      <c r="H550" s="58"/>
    </row>
    <row r="551" spans="1:8" s="300" customFormat="1" ht="36" hidden="1" customHeight="1">
      <c r="A551" s="383"/>
      <c r="B551" s="852"/>
      <c r="C551" s="851"/>
      <c r="D551" s="851"/>
      <c r="E551" s="851"/>
      <c r="F551" s="851"/>
      <c r="G551" s="851"/>
      <c r="H551" s="58"/>
    </row>
    <row r="552" spans="1:8" s="300" customFormat="1" hidden="1">
      <c r="A552" s="383"/>
      <c r="B552" s="54"/>
      <c r="C552" s="54"/>
      <c r="D552" s="54"/>
      <c r="E552" s="54"/>
      <c r="F552" s="54"/>
      <c r="G552" s="54"/>
      <c r="H552" s="58"/>
    </row>
    <row r="553" spans="1:8" s="300" customFormat="1" ht="43.5" hidden="1" customHeight="1">
      <c r="A553" s="474"/>
      <c r="B553" s="731"/>
      <c r="C553" s="731"/>
      <c r="D553" s="731"/>
      <c r="E553" s="731"/>
      <c r="F553" s="731"/>
      <c r="G553" s="731"/>
      <c r="H553" s="58"/>
    </row>
    <row r="554" spans="1:8" s="300" customFormat="1" ht="17.25" hidden="1" customHeight="1">
      <c r="A554" s="383"/>
      <c r="B554" s="853"/>
      <c r="C554" s="853"/>
      <c r="D554" s="853"/>
      <c r="E554" s="853"/>
      <c r="F554" s="853"/>
      <c r="G554" s="853"/>
      <c r="H554" s="58"/>
    </row>
    <row r="555" spans="1:8" s="300" customFormat="1" ht="17.25" hidden="1" customHeight="1">
      <c r="A555" s="383"/>
      <c r="B555" s="853"/>
      <c r="C555" s="853"/>
      <c r="D555" s="853"/>
      <c r="E555" s="853"/>
      <c r="F555" s="853"/>
      <c r="G555" s="853"/>
      <c r="H555" s="58"/>
    </row>
    <row r="556" spans="1:8" s="300" customFormat="1" ht="47.1" hidden="1" customHeight="1">
      <c r="A556" s="383"/>
      <c r="B556" s="851"/>
      <c r="C556" s="851"/>
      <c r="D556" s="851"/>
      <c r="E556" s="851"/>
      <c r="F556" s="851"/>
      <c r="G556" s="851"/>
      <c r="H556" s="58"/>
    </row>
    <row r="557" spans="1:8" s="300" customFormat="1" ht="72" hidden="1" customHeight="1">
      <c r="A557" s="382"/>
      <c r="B557" s="731"/>
      <c r="C557" s="731"/>
      <c r="D557" s="731"/>
      <c r="E557" s="731"/>
      <c r="F557" s="731"/>
      <c r="G557" s="731"/>
    </row>
    <row r="558" spans="1:8" s="300" customFormat="1" ht="10.5" hidden="1" customHeight="1">
      <c r="A558" s="383"/>
      <c r="B558" s="58"/>
      <c r="C558" s="58"/>
      <c r="D558" s="58"/>
      <c r="E558" s="58"/>
      <c r="F558" s="58"/>
      <c r="G558" s="58"/>
      <c r="H558" s="58"/>
    </row>
    <row r="559" spans="1:8" s="300" customFormat="1" ht="6.75" hidden="1" customHeight="1">
      <c r="A559" s="383"/>
      <c r="B559" s="731"/>
      <c r="C559" s="731"/>
      <c r="D559" s="731"/>
      <c r="E559" s="731"/>
      <c r="F559" s="731"/>
      <c r="G559" s="731"/>
      <c r="H559" s="58"/>
    </row>
    <row r="560" spans="1:8" s="300" customFormat="1" ht="9.75" hidden="1" customHeight="1">
      <c r="A560" s="383"/>
      <c r="B560" s="58"/>
      <c r="C560" s="58"/>
      <c r="D560" s="58"/>
      <c r="E560" s="58"/>
      <c r="F560" s="58"/>
      <c r="G560" s="58"/>
      <c r="H560" s="58"/>
    </row>
    <row r="561" spans="1:13" s="300" customFormat="1" ht="63" customHeight="1">
      <c r="A561" s="475">
        <v>3.1</v>
      </c>
      <c r="B561" s="732" t="s">
        <v>617</v>
      </c>
      <c r="C561" s="732"/>
      <c r="D561" s="732"/>
      <c r="E561" s="732"/>
      <c r="F561" s="732"/>
      <c r="G561" s="732"/>
      <c r="H561" s="58"/>
      <c r="K561" s="477"/>
      <c r="L561" s="477"/>
      <c r="M561" s="477"/>
    </row>
    <row r="562" spans="1:13" s="300" customFormat="1" ht="39.75" customHeight="1">
      <c r="A562" s="449"/>
      <c r="B562" s="850" t="s">
        <v>649</v>
      </c>
      <c r="C562" s="850"/>
      <c r="D562" s="850"/>
      <c r="E562" s="850"/>
      <c r="F562" s="850"/>
      <c r="G562" s="850"/>
      <c r="H562" s="58"/>
      <c r="K562" s="477"/>
      <c r="L562" s="480">
        <f>L20</f>
        <v>1</v>
      </c>
      <c r="M562" s="477"/>
    </row>
    <row r="563" spans="1:13" s="300" customFormat="1" ht="32.25" hidden="1" customHeight="1">
      <c r="A563" s="336"/>
      <c r="B563" s="842" t="e">
        <f>IF(AND(#REF!=3,L562=1),"Name of Other Partner of JV",IF(AND(#REF!=3,L562="2 or more"),"Name of Other Partner-1 of JV",""))</f>
        <v>#REF!</v>
      </c>
      <c r="C563" s="843"/>
      <c r="D563" s="843"/>
      <c r="E563" s="843"/>
      <c r="F563" s="806" t="e">
        <f>'[1]Name of Bidder'!D15</f>
        <v>#REF!</v>
      </c>
      <c r="G563" s="833"/>
      <c r="H563" s="58"/>
      <c r="K563" s="477"/>
      <c r="L563" s="477"/>
      <c r="M563" s="477"/>
    </row>
    <row r="564" spans="1:13" s="300" customFormat="1" ht="20.25" hidden="1" customHeight="1">
      <c r="A564" s="387" t="s">
        <v>29</v>
      </c>
      <c r="B564" s="840" t="s">
        <v>525</v>
      </c>
      <c r="C564" s="841"/>
      <c r="D564" s="841"/>
      <c r="E564" s="841"/>
      <c r="F564" s="841"/>
      <c r="G564" s="841"/>
      <c r="H564" s="58"/>
      <c r="K564" s="477"/>
      <c r="L564" s="477"/>
      <c r="M564" s="477"/>
    </row>
    <row r="565" spans="1:13" s="300" customFormat="1" ht="19.5" hidden="1" customHeight="1">
      <c r="A565" s="387"/>
      <c r="B565" s="388"/>
      <c r="C565" s="389"/>
      <c r="D565" s="834" t="s">
        <v>526</v>
      </c>
      <c r="E565" s="835"/>
      <c r="F565" s="836" t="s">
        <v>545</v>
      </c>
      <c r="G565" s="838" t="s">
        <v>549</v>
      </c>
      <c r="H565" s="58"/>
      <c r="K565" s="477"/>
      <c r="L565" s="477"/>
      <c r="M565" s="477"/>
    </row>
    <row r="566" spans="1:13" s="300" customFormat="1" ht="47.25" hidden="1" customHeight="1">
      <c r="A566" s="387"/>
      <c r="B566" s="388"/>
      <c r="C566" s="389"/>
      <c r="D566" s="390" t="s">
        <v>528</v>
      </c>
      <c r="E566" s="391" t="s">
        <v>529</v>
      </c>
      <c r="F566" s="837"/>
      <c r="G566" s="839"/>
      <c r="H566" s="58"/>
      <c r="K566" s="477"/>
      <c r="L566" s="477"/>
      <c r="M566" s="477"/>
    </row>
    <row r="567" spans="1:13" s="300" customFormat="1" ht="17.25" hidden="1" customHeight="1">
      <c r="A567" s="392" t="s">
        <v>530</v>
      </c>
      <c r="B567" s="820" t="s">
        <v>531</v>
      </c>
      <c r="C567" s="820"/>
      <c r="D567" s="821"/>
      <c r="E567" s="822"/>
      <c r="F567" s="821"/>
      <c r="G567" s="822"/>
      <c r="H567" s="58"/>
      <c r="K567" s="477"/>
      <c r="L567" s="477"/>
      <c r="M567" s="477"/>
    </row>
    <row r="568" spans="1:13" s="300" customFormat="1" ht="17.25" hidden="1" customHeight="1">
      <c r="A568" s="392"/>
      <c r="B568" s="823" t="s">
        <v>532</v>
      </c>
      <c r="C568" s="824"/>
      <c r="D568" s="825"/>
      <c r="E568" s="826"/>
      <c r="F568" s="393" t="s">
        <v>183</v>
      </c>
      <c r="G568" s="394"/>
      <c r="H568" s="58"/>
      <c r="K568" s="477"/>
      <c r="L568" s="477"/>
      <c r="M568" s="477"/>
    </row>
    <row r="569" spans="1:13" s="300" customFormat="1" ht="15.75" hidden="1" customHeight="1">
      <c r="A569" s="392">
        <v>1</v>
      </c>
      <c r="B569" s="823" t="str">
        <f>IF(F568="Yes", "2013-2014", "")</f>
        <v>2013-2014</v>
      </c>
      <c r="C569" s="824"/>
      <c r="D569" s="825"/>
      <c r="E569" s="826"/>
      <c r="F569" s="823"/>
      <c r="G569" s="824"/>
      <c r="H569" s="58"/>
      <c r="K569" s="477"/>
      <c r="L569" s="477"/>
      <c r="M569" s="477"/>
    </row>
    <row r="570" spans="1:13" s="300" customFormat="1" ht="15.75" hidden="1" customHeight="1">
      <c r="A570" s="392">
        <v>2</v>
      </c>
      <c r="B570" s="823" t="s">
        <v>533</v>
      </c>
      <c r="C570" s="824"/>
      <c r="D570" s="825"/>
      <c r="E570" s="826"/>
      <c r="F570" s="823"/>
      <c r="G570" s="824"/>
      <c r="K570" s="477"/>
      <c r="L570" s="477"/>
      <c r="M570" s="477"/>
    </row>
    <row r="571" spans="1:13" s="300" customFormat="1" ht="15.75" hidden="1" customHeight="1">
      <c r="A571" s="392">
        <v>3</v>
      </c>
      <c r="B571" s="823" t="s">
        <v>534</v>
      </c>
      <c r="C571" s="824"/>
      <c r="D571" s="825"/>
      <c r="E571" s="826"/>
      <c r="F571" s="823"/>
      <c r="G571" s="824"/>
      <c r="H571" s="58"/>
      <c r="K571" s="477"/>
      <c r="L571" s="477"/>
      <c r="M571" s="477"/>
    </row>
    <row r="572" spans="1:13" s="300" customFormat="1" ht="16.5" hidden="1" customHeight="1">
      <c r="A572" s="392">
        <v>4</v>
      </c>
      <c r="B572" s="823" t="s">
        <v>535</v>
      </c>
      <c r="C572" s="824"/>
      <c r="D572" s="825"/>
      <c r="E572" s="826"/>
      <c r="F572" s="823"/>
      <c r="G572" s="824"/>
      <c r="H572" s="58"/>
      <c r="K572" s="477"/>
      <c r="L572" s="477"/>
      <c r="M572" s="477"/>
    </row>
    <row r="573" spans="1:13" s="300" customFormat="1" hidden="1">
      <c r="A573" s="392">
        <v>5</v>
      </c>
      <c r="B573" s="823" t="s">
        <v>536</v>
      </c>
      <c r="C573" s="824"/>
      <c r="D573" s="825"/>
      <c r="E573" s="826"/>
      <c r="F573" s="823"/>
      <c r="G573" s="824"/>
      <c r="H573" s="58"/>
      <c r="K573" s="477"/>
      <c r="L573" s="477"/>
      <c r="M573" s="477"/>
    </row>
    <row r="574" spans="1:13" s="300" customFormat="1" ht="17.25" hidden="1" customHeight="1">
      <c r="A574" s="392">
        <v>6</v>
      </c>
      <c r="B574" s="823" t="s">
        <v>537</v>
      </c>
      <c r="C574" s="824"/>
      <c r="D574" s="825"/>
      <c r="E574" s="826"/>
      <c r="F574" s="823"/>
      <c r="G574" s="824"/>
      <c r="H574" s="58"/>
      <c r="K574" s="477"/>
      <c r="L574" s="477"/>
      <c r="M574" s="477"/>
    </row>
    <row r="575" spans="1:13" s="300" customFormat="1" ht="32.25" hidden="1" customHeight="1">
      <c r="A575" s="349"/>
      <c r="B575" s="823" t="s">
        <v>538</v>
      </c>
      <c r="C575" s="824"/>
      <c r="D575" s="825"/>
      <c r="E575" s="826"/>
      <c r="F575" s="823"/>
      <c r="G575" s="824"/>
      <c r="H575" s="58"/>
      <c r="K575" s="477"/>
      <c r="L575" s="477"/>
      <c r="M575" s="477"/>
    </row>
    <row r="576" spans="1:13" s="300" customFormat="1" ht="32.25" hidden="1" customHeight="1">
      <c r="A576" s="349"/>
      <c r="B576" s="823" t="s">
        <v>539</v>
      </c>
      <c r="C576" s="824"/>
      <c r="D576" s="825"/>
      <c r="E576" s="826"/>
      <c r="F576" s="823"/>
      <c r="G576" s="824"/>
      <c r="H576" s="58"/>
      <c r="K576" s="477"/>
      <c r="L576" s="477"/>
      <c r="M576" s="477"/>
    </row>
    <row r="577" spans="1:13" s="300" customFormat="1" ht="30.6" hidden="1" customHeight="1">
      <c r="A577" s="400" t="s">
        <v>30</v>
      </c>
      <c r="B577" s="823" t="s">
        <v>540</v>
      </c>
      <c r="C577" s="824"/>
      <c r="D577" s="825"/>
      <c r="E577" s="826"/>
      <c r="F577" s="823"/>
      <c r="G577" s="824"/>
      <c r="H577" s="58"/>
      <c r="K577" s="477"/>
      <c r="L577" s="477"/>
      <c r="M577" s="477"/>
    </row>
    <row r="578" spans="1:13" s="300" customFormat="1" ht="35.450000000000003" hidden="1" customHeight="1">
      <c r="A578" s="387"/>
      <c r="B578" s="823"/>
      <c r="C578" s="824"/>
      <c r="D578" s="825" t="s">
        <v>541</v>
      </c>
      <c r="E578" s="826"/>
      <c r="F578" s="823" t="s">
        <v>545</v>
      </c>
      <c r="G578" s="824" t="s">
        <v>549</v>
      </c>
      <c r="H578" s="58"/>
      <c r="K578" s="477"/>
      <c r="L578" s="477"/>
      <c r="M578" s="477"/>
    </row>
    <row r="579" spans="1:13" s="300" customFormat="1" ht="47.25" hidden="1" customHeight="1">
      <c r="A579" s="387"/>
      <c r="B579" s="823"/>
      <c r="C579" s="824"/>
      <c r="D579" s="825" t="s">
        <v>528</v>
      </c>
      <c r="E579" s="826" t="s">
        <v>529</v>
      </c>
      <c r="F579" s="823"/>
      <c r="G579" s="824"/>
      <c r="H579" s="58"/>
      <c r="K579" s="477"/>
      <c r="L579" s="477"/>
      <c r="M579" s="477"/>
    </row>
    <row r="580" spans="1:13" s="300" customFormat="1" ht="17.25" hidden="1" customHeight="1">
      <c r="A580" s="392" t="s">
        <v>530</v>
      </c>
      <c r="B580" s="823" t="s">
        <v>531</v>
      </c>
      <c r="C580" s="824"/>
      <c r="D580" s="825"/>
      <c r="E580" s="826"/>
      <c r="F580" s="823"/>
      <c r="G580" s="824"/>
      <c r="H580" s="58"/>
      <c r="K580" s="477"/>
      <c r="L580" s="477"/>
      <c r="M580" s="477"/>
    </row>
    <row r="581" spans="1:13" s="300" customFormat="1" ht="17.25" hidden="1" customHeight="1">
      <c r="A581" s="392"/>
      <c r="B581" s="823" t="s">
        <v>532</v>
      </c>
      <c r="C581" s="824"/>
      <c r="D581" s="825"/>
      <c r="E581" s="826"/>
      <c r="F581" s="823" t="s">
        <v>183</v>
      </c>
      <c r="G581" s="824"/>
      <c r="H581" s="58"/>
      <c r="K581" s="477"/>
      <c r="L581" s="477"/>
      <c r="M581" s="477"/>
    </row>
    <row r="582" spans="1:13" s="300" customFormat="1" ht="15.75" hidden="1" customHeight="1">
      <c r="A582" s="392">
        <v>1</v>
      </c>
      <c r="B582" s="823" t="str">
        <f>IF(F581="Yes", "2013-2014", "")</f>
        <v>2013-2014</v>
      </c>
      <c r="C582" s="824"/>
      <c r="D582" s="825"/>
      <c r="E582" s="826"/>
      <c r="F582" s="823"/>
      <c r="G582" s="824"/>
      <c r="H582" s="58"/>
      <c r="K582" s="477"/>
      <c r="L582" s="477"/>
      <c r="M582" s="477"/>
    </row>
    <row r="583" spans="1:13" s="300" customFormat="1" ht="15.75" hidden="1" customHeight="1">
      <c r="A583" s="392">
        <v>2</v>
      </c>
      <c r="B583" s="823" t="s">
        <v>533</v>
      </c>
      <c r="C583" s="824"/>
      <c r="D583" s="825"/>
      <c r="E583" s="826"/>
      <c r="F583" s="823"/>
      <c r="G583" s="824"/>
      <c r="K583" s="477"/>
      <c r="L583" s="477"/>
      <c r="M583" s="477"/>
    </row>
    <row r="584" spans="1:13" s="300" customFormat="1" ht="15.75" hidden="1" customHeight="1">
      <c r="A584" s="392">
        <v>3</v>
      </c>
      <c r="B584" s="823" t="s">
        <v>534</v>
      </c>
      <c r="C584" s="824"/>
      <c r="D584" s="825"/>
      <c r="E584" s="826"/>
      <c r="F584" s="823"/>
      <c r="G584" s="824"/>
      <c r="H584" s="58"/>
      <c r="K584" s="477"/>
      <c r="L584" s="477"/>
      <c r="M584" s="477"/>
    </row>
    <row r="585" spans="1:13" s="300" customFormat="1" ht="16.5" hidden="1" customHeight="1">
      <c r="A585" s="392">
        <v>4</v>
      </c>
      <c r="B585" s="823" t="s">
        <v>535</v>
      </c>
      <c r="C585" s="824"/>
      <c r="D585" s="825"/>
      <c r="E585" s="826"/>
      <c r="F585" s="823"/>
      <c r="G585" s="824"/>
      <c r="H585" s="58"/>
      <c r="K585" s="477"/>
      <c r="L585" s="477"/>
      <c r="M585" s="477"/>
    </row>
    <row r="586" spans="1:13" s="300" customFormat="1" ht="16.5" hidden="1" customHeight="1">
      <c r="A586" s="392">
        <v>5</v>
      </c>
      <c r="B586" s="819" t="s">
        <v>536</v>
      </c>
      <c r="C586" s="849"/>
      <c r="D586" s="845"/>
      <c r="E586" s="774"/>
      <c r="F586" s="401"/>
      <c r="G586" s="402"/>
      <c r="H586" s="58"/>
      <c r="K586" s="477"/>
      <c r="L586" s="477"/>
      <c r="M586" s="477"/>
    </row>
    <row r="587" spans="1:13" s="300" customFormat="1" ht="17.25" hidden="1" customHeight="1">
      <c r="A587" s="392">
        <v>6</v>
      </c>
      <c r="B587" s="810" t="s">
        <v>537</v>
      </c>
      <c r="C587" s="844"/>
      <c r="D587" s="845"/>
      <c r="E587" s="774"/>
      <c r="F587" s="401"/>
      <c r="G587" s="402"/>
      <c r="H587" s="58"/>
      <c r="K587" s="477"/>
      <c r="L587" s="477"/>
      <c r="M587" s="477"/>
    </row>
    <row r="588" spans="1:13" s="300" customFormat="1" ht="32.25" hidden="1" customHeight="1">
      <c r="A588" s="349"/>
      <c r="B588" s="814"/>
      <c r="C588" s="846"/>
      <c r="D588" s="847"/>
      <c r="E588" s="848"/>
      <c r="F588" s="403"/>
      <c r="G588" s="404"/>
      <c r="H588" s="58"/>
      <c r="K588" s="477"/>
      <c r="L588" s="477"/>
      <c r="M588" s="477"/>
    </row>
    <row r="589" spans="1:13" s="300" customFormat="1" ht="32.25" hidden="1" customHeight="1">
      <c r="A589" s="349"/>
      <c r="B589" s="831" t="s">
        <v>539</v>
      </c>
      <c r="C589" s="831"/>
      <c r="D589" s="831"/>
      <c r="E589" s="831"/>
      <c r="F589" s="831"/>
      <c r="G589" s="831"/>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542</v>
      </c>
      <c r="B591" s="803" t="s">
        <v>543</v>
      </c>
      <c r="C591" s="803"/>
      <c r="D591" s="804"/>
      <c r="E591" s="805"/>
      <c r="F591" s="804"/>
      <c r="G591" s="805"/>
      <c r="H591" s="58"/>
      <c r="K591" s="477"/>
      <c r="L591" s="477"/>
      <c r="M591" s="477"/>
    </row>
    <row r="592" spans="1:13" s="300" customFormat="1" ht="28.5" hidden="1" customHeight="1">
      <c r="A592" s="387"/>
      <c r="B592" s="806"/>
      <c r="C592" s="807"/>
      <c r="D592" s="808" t="s">
        <v>528</v>
      </c>
      <c r="E592" s="809"/>
      <c r="F592" s="808" t="s">
        <v>544</v>
      </c>
      <c r="G592" s="809"/>
      <c r="H592" s="58"/>
      <c r="K592" s="477"/>
      <c r="L592" s="477"/>
      <c r="M592" s="477"/>
    </row>
    <row r="593" spans="1:13" s="300" customFormat="1" ht="56.25" hidden="1" customHeight="1">
      <c r="A593" s="392"/>
      <c r="B593" s="797" t="s">
        <v>546</v>
      </c>
      <c r="C593" s="797"/>
      <c r="D593" s="798"/>
      <c r="E593" s="798"/>
      <c r="F593" s="798"/>
      <c r="G593" s="798"/>
      <c r="K593" s="477"/>
      <c r="L593" s="477"/>
      <c r="M593" s="477"/>
    </row>
    <row r="594" spans="1:13" s="300" customFormat="1" ht="15.75" hidden="1" customHeight="1">
      <c r="A594" s="392"/>
      <c r="B594" s="800" t="s">
        <v>547</v>
      </c>
      <c r="C594" s="800"/>
      <c r="D594" s="801"/>
      <c r="E594" s="802"/>
      <c r="F594" s="801"/>
      <c r="G594" s="802"/>
      <c r="H594" s="58"/>
      <c r="K594" s="477"/>
      <c r="L594" s="477"/>
      <c r="M594" s="477"/>
    </row>
    <row r="595" spans="1:13" s="300" customFormat="1" ht="49.5" hidden="1" customHeight="1">
      <c r="A595" s="392"/>
      <c r="B595" s="797" t="s">
        <v>548</v>
      </c>
      <c r="C595" s="797"/>
      <c r="D595" s="798"/>
      <c r="E595" s="798"/>
      <c r="F595" s="798"/>
      <c r="G595" s="798"/>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42" t="e">
        <f>IF(AND(#REF!=3,L562="2 or more"),"Name of Other Partner-2 of JV", "")</f>
        <v>#REF!</v>
      </c>
      <c r="C597" s="843"/>
      <c r="D597" s="843"/>
      <c r="E597" s="843"/>
      <c r="F597" s="806" t="e">
        <f>'[1]Name of Bidder'!D20</f>
        <v>#REF!</v>
      </c>
      <c r="G597" s="833"/>
      <c r="H597" s="58"/>
      <c r="K597" s="477"/>
      <c r="L597" s="477"/>
      <c r="M597" s="477"/>
    </row>
    <row r="598" spans="1:13" s="300" customFormat="1" ht="20.25" hidden="1" customHeight="1">
      <c r="A598" s="387" t="s">
        <v>29</v>
      </c>
      <c r="B598" s="840" t="s">
        <v>525</v>
      </c>
      <c r="C598" s="841"/>
      <c r="D598" s="841"/>
      <c r="E598" s="841"/>
      <c r="F598" s="841"/>
      <c r="G598" s="841"/>
      <c r="H598" s="58"/>
      <c r="K598" s="477"/>
      <c r="L598" s="477"/>
      <c r="M598" s="477"/>
    </row>
    <row r="599" spans="1:13" s="300" customFormat="1" ht="19.5" hidden="1" customHeight="1">
      <c r="A599" s="387"/>
      <c r="B599" s="388"/>
      <c r="C599" s="389"/>
      <c r="D599" s="834" t="s">
        <v>526</v>
      </c>
      <c r="E599" s="835"/>
      <c r="F599" s="836" t="s">
        <v>545</v>
      </c>
      <c r="G599" s="838" t="s">
        <v>549</v>
      </c>
      <c r="H599" s="58"/>
      <c r="K599" s="477"/>
      <c r="L599" s="477"/>
      <c r="M599" s="477"/>
    </row>
    <row r="600" spans="1:13" s="300" customFormat="1" ht="47.25" hidden="1" customHeight="1">
      <c r="A600" s="387"/>
      <c r="B600" s="388"/>
      <c r="C600" s="389"/>
      <c r="D600" s="390" t="s">
        <v>528</v>
      </c>
      <c r="E600" s="391" t="s">
        <v>529</v>
      </c>
      <c r="F600" s="837"/>
      <c r="G600" s="839"/>
      <c r="H600" s="58"/>
      <c r="K600" s="477"/>
      <c r="L600" s="477"/>
      <c r="M600" s="477"/>
    </row>
    <row r="601" spans="1:13" s="300" customFormat="1" ht="17.25" hidden="1" customHeight="1">
      <c r="A601" s="392" t="s">
        <v>530</v>
      </c>
      <c r="B601" s="820" t="s">
        <v>531</v>
      </c>
      <c r="C601" s="820"/>
      <c r="D601" s="821"/>
      <c r="E601" s="822"/>
      <c r="F601" s="821"/>
      <c r="G601" s="822"/>
      <c r="H601" s="58"/>
      <c r="K601" s="477"/>
      <c r="L601" s="477"/>
      <c r="M601" s="477"/>
    </row>
    <row r="602" spans="1:13" s="300" customFormat="1" ht="17.25" hidden="1" customHeight="1">
      <c r="A602" s="392"/>
      <c r="B602" s="823" t="s">
        <v>532</v>
      </c>
      <c r="C602" s="824"/>
      <c r="D602" s="825"/>
      <c r="E602" s="826"/>
      <c r="F602" s="393" t="s">
        <v>183</v>
      </c>
      <c r="G602" s="394"/>
      <c r="H602" s="58"/>
      <c r="K602" s="477"/>
      <c r="L602" s="477"/>
      <c r="M602" s="477"/>
    </row>
    <row r="603" spans="1:13" s="300" customFormat="1" ht="15.75" hidden="1" customHeight="1">
      <c r="A603" s="392">
        <v>1</v>
      </c>
      <c r="B603" s="827" t="str">
        <f>IF(F602="Yes", "2013-2014", "")</f>
        <v>2013-2014</v>
      </c>
      <c r="C603" s="828"/>
      <c r="D603" s="829"/>
      <c r="E603" s="830"/>
      <c r="F603" s="406"/>
      <c r="G603" s="407"/>
      <c r="H603" s="58"/>
      <c r="K603" s="477"/>
      <c r="L603" s="477"/>
      <c r="M603" s="477"/>
    </row>
    <row r="604" spans="1:13" s="300" customFormat="1" ht="15.75" hidden="1" customHeight="1">
      <c r="A604" s="392">
        <v>2</v>
      </c>
      <c r="B604" s="818" t="s">
        <v>533</v>
      </c>
      <c r="C604" s="819"/>
      <c r="D604" s="812"/>
      <c r="E604" s="813"/>
      <c r="F604" s="401"/>
      <c r="G604" s="402"/>
      <c r="K604" s="477"/>
      <c r="L604" s="477"/>
      <c r="M604" s="477"/>
    </row>
    <row r="605" spans="1:13" s="300" customFormat="1" ht="15.75" hidden="1" customHeight="1">
      <c r="A605" s="392">
        <v>3</v>
      </c>
      <c r="B605" s="818" t="s">
        <v>534</v>
      </c>
      <c r="C605" s="819"/>
      <c r="D605" s="812"/>
      <c r="E605" s="813"/>
      <c r="F605" s="401"/>
      <c r="G605" s="402"/>
      <c r="H605" s="58"/>
      <c r="K605" s="477"/>
      <c r="L605" s="477"/>
      <c r="M605" s="477"/>
    </row>
    <row r="606" spans="1:13" s="300" customFormat="1" ht="16.5" hidden="1" customHeight="1">
      <c r="A606" s="392">
        <v>4</v>
      </c>
      <c r="B606" s="818" t="s">
        <v>535</v>
      </c>
      <c r="C606" s="819"/>
      <c r="D606" s="812"/>
      <c r="E606" s="813"/>
      <c r="F606" s="401"/>
      <c r="G606" s="402"/>
      <c r="H606" s="58"/>
      <c r="K606" s="477"/>
      <c r="L606" s="477"/>
      <c r="M606" s="477"/>
    </row>
    <row r="607" spans="1:13" s="300" customFormat="1" ht="16.5" hidden="1" customHeight="1">
      <c r="A607" s="392">
        <v>5</v>
      </c>
      <c r="B607" s="818" t="s">
        <v>536</v>
      </c>
      <c r="C607" s="819"/>
      <c r="D607" s="812"/>
      <c r="E607" s="813"/>
      <c r="F607" s="401"/>
      <c r="G607" s="402"/>
      <c r="H607" s="58"/>
      <c r="K607" s="477"/>
      <c r="L607" s="477"/>
      <c r="M607" s="477"/>
    </row>
    <row r="608" spans="1:13" s="300" customFormat="1" ht="17.25" hidden="1" customHeight="1">
      <c r="A608" s="392">
        <v>6</v>
      </c>
      <c r="B608" s="810" t="s">
        <v>537</v>
      </c>
      <c r="C608" s="811"/>
      <c r="D608" s="812"/>
      <c r="E608" s="813"/>
      <c r="F608" s="401"/>
      <c r="G608" s="402"/>
      <c r="H608" s="58"/>
      <c r="K608" s="477"/>
      <c r="L608" s="477"/>
      <c r="M608" s="477"/>
    </row>
    <row r="609" spans="1:13" s="300" customFormat="1" ht="32.25" hidden="1" customHeight="1">
      <c r="A609" s="349"/>
      <c r="B609" s="814" t="s">
        <v>538</v>
      </c>
      <c r="C609" s="815"/>
      <c r="D609" s="816"/>
      <c r="E609" s="817"/>
      <c r="F609" s="403"/>
      <c r="G609" s="404"/>
      <c r="H609" s="58"/>
      <c r="K609" s="477"/>
      <c r="L609" s="477"/>
      <c r="M609" s="477"/>
    </row>
    <row r="610" spans="1:13" s="300" customFormat="1" ht="32.25" hidden="1" customHeight="1">
      <c r="A610" s="349"/>
      <c r="B610" s="831" t="s">
        <v>539</v>
      </c>
      <c r="C610" s="831"/>
      <c r="D610" s="832"/>
      <c r="E610" s="832"/>
      <c r="F610" s="832"/>
      <c r="G610" s="832"/>
      <c r="H610" s="58"/>
      <c r="K610" s="477"/>
      <c r="L610" s="477"/>
      <c r="M610" s="477"/>
    </row>
    <row r="611" spans="1:13" s="300" customFormat="1" ht="20.25" hidden="1" customHeight="1">
      <c r="A611" s="400" t="s">
        <v>30</v>
      </c>
      <c r="B611" s="806" t="s">
        <v>540</v>
      </c>
      <c r="C611" s="833"/>
      <c r="D611" s="833"/>
      <c r="E611" s="833"/>
      <c r="F611" s="833"/>
      <c r="G611" s="833"/>
      <c r="H611" s="58"/>
      <c r="K611" s="477"/>
      <c r="L611" s="477"/>
      <c r="M611" s="477"/>
    </row>
    <row r="612" spans="1:13" s="300" customFormat="1" ht="19.5" hidden="1" customHeight="1">
      <c r="A612" s="387"/>
      <c r="B612" s="388"/>
      <c r="C612" s="389"/>
      <c r="D612" s="834" t="s">
        <v>541</v>
      </c>
      <c r="E612" s="835"/>
      <c r="F612" s="836" t="s">
        <v>545</v>
      </c>
      <c r="G612" s="838" t="s">
        <v>549</v>
      </c>
      <c r="H612" s="58"/>
      <c r="K612" s="477"/>
      <c r="L612" s="477"/>
      <c r="M612" s="477"/>
    </row>
    <row r="613" spans="1:13" s="300" customFormat="1" ht="47.25" hidden="1" customHeight="1">
      <c r="A613" s="387"/>
      <c r="B613" s="388"/>
      <c r="C613" s="389"/>
      <c r="D613" s="390" t="s">
        <v>528</v>
      </c>
      <c r="E613" s="391" t="s">
        <v>529</v>
      </c>
      <c r="F613" s="837"/>
      <c r="G613" s="839"/>
      <c r="H613" s="58"/>
      <c r="K613" s="477"/>
      <c r="L613" s="477"/>
      <c r="M613" s="477"/>
    </row>
    <row r="614" spans="1:13" s="300" customFormat="1" ht="17.25" hidden="1" customHeight="1">
      <c r="A614" s="392" t="s">
        <v>530</v>
      </c>
      <c r="B614" s="820" t="s">
        <v>531</v>
      </c>
      <c r="C614" s="820"/>
      <c r="D614" s="821"/>
      <c r="E614" s="822"/>
      <c r="F614" s="821"/>
      <c r="G614" s="822"/>
      <c r="H614" s="58"/>
      <c r="K614" s="477"/>
      <c r="L614" s="477"/>
      <c r="M614" s="477"/>
    </row>
    <row r="615" spans="1:13" s="300" customFormat="1" ht="17.25" hidden="1" customHeight="1">
      <c r="A615" s="392"/>
      <c r="B615" s="823" t="s">
        <v>532</v>
      </c>
      <c r="C615" s="824"/>
      <c r="D615" s="825"/>
      <c r="E615" s="826"/>
      <c r="F615" s="393" t="s">
        <v>183</v>
      </c>
      <c r="G615" s="394"/>
      <c r="H615" s="58"/>
      <c r="K615" s="477"/>
      <c r="L615" s="477"/>
      <c r="M615" s="477"/>
    </row>
    <row r="616" spans="1:13" s="300" customFormat="1" ht="15.75" hidden="1" customHeight="1">
      <c r="A616" s="392">
        <v>1</v>
      </c>
      <c r="B616" s="827" t="str">
        <f>IF(F615="Yes", "2013-2014", "")</f>
        <v>2013-2014</v>
      </c>
      <c r="C616" s="828"/>
      <c r="D616" s="829"/>
      <c r="E616" s="830"/>
      <c r="F616" s="406"/>
      <c r="G616" s="407"/>
      <c r="H616" s="58"/>
      <c r="K616" s="477"/>
      <c r="L616" s="477"/>
      <c r="M616" s="477"/>
    </row>
    <row r="617" spans="1:13" s="300" customFormat="1" ht="15.75" hidden="1" customHeight="1">
      <c r="A617" s="392">
        <v>2</v>
      </c>
      <c r="B617" s="818" t="s">
        <v>533</v>
      </c>
      <c r="C617" s="819"/>
      <c r="D617" s="812"/>
      <c r="E617" s="813"/>
      <c r="F617" s="401"/>
      <c r="G617" s="402"/>
      <c r="K617" s="477"/>
      <c r="L617" s="477"/>
      <c r="M617" s="477"/>
    </row>
    <row r="618" spans="1:13" s="300" customFormat="1" ht="15.75" hidden="1" customHeight="1">
      <c r="A618" s="392">
        <v>3</v>
      </c>
      <c r="B618" s="818" t="s">
        <v>534</v>
      </c>
      <c r="C618" s="819"/>
      <c r="D618" s="812"/>
      <c r="E618" s="813"/>
      <c r="F618" s="401"/>
      <c r="G618" s="402"/>
      <c r="H618" s="58"/>
      <c r="K618" s="477"/>
      <c r="L618" s="477"/>
      <c r="M618" s="477"/>
    </row>
    <row r="619" spans="1:13" s="300" customFormat="1" ht="16.5" hidden="1" customHeight="1">
      <c r="A619" s="392">
        <v>4</v>
      </c>
      <c r="B619" s="818" t="s">
        <v>535</v>
      </c>
      <c r="C619" s="819"/>
      <c r="D619" s="812"/>
      <c r="E619" s="813"/>
      <c r="F619" s="401"/>
      <c r="G619" s="402"/>
      <c r="H619" s="58"/>
      <c r="K619" s="477"/>
      <c r="L619" s="477"/>
      <c r="M619" s="477"/>
    </row>
    <row r="620" spans="1:13" s="300" customFormat="1" ht="16.5" hidden="1" customHeight="1">
      <c r="A620" s="392">
        <v>5</v>
      </c>
      <c r="B620" s="818" t="s">
        <v>536</v>
      </c>
      <c r="C620" s="819"/>
      <c r="D620" s="812"/>
      <c r="E620" s="813"/>
      <c r="F620" s="401"/>
      <c r="G620" s="402"/>
      <c r="H620" s="58"/>
      <c r="K620" s="477"/>
      <c r="L620" s="477"/>
      <c r="M620" s="477"/>
    </row>
    <row r="621" spans="1:13" s="300" customFormat="1" ht="17.25" hidden="1" customHeight="1">
      <c r="A621" s="392">
        <v>6</v>
      </c>
      <c r="B621" s="810" t="s">
        <v>537</v>
      </c>
      <c r="C621" s="811"/>
      <c r="D621" s="812"/>
      <c r="E621" s="813"/>
      <c r="F621" s="401"/>
      <c r="G621" s="402"/>
      <c r="H621" s="58"/>
      <c r="K621" s="477"/>
      <c r="L621" s="477"/>
      <c r="M621" s="477"/>
    </row>
    <row r="622" spans="1:13" s="300" customFormat="1" ht="32.25" hidden="1" customHeight="1">
      <c r="A622" s="349"/>
      <c r="B622" s="814" t="s">
        <v>538</v>
      </c>
      <c r="C622" s="815"/>
      <c r="D622" s="816"/>
      <c r="E622" s="817"/>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542</v>
      </c>
      <c r="B624" s="803" t="s">
        <v>543</v>
      </c>
      <c r="C624" s="803"/>
      <c r="D624" s="804"/>
      <c r="E624" s="805"/>
      <c r="F624" s="804"/>
      <c r="G624" s="805"/>
      <c r="H624" s="58"/>
      <c r="K624" s="477"/>
      <c r="L624" s="477"/>
      <c r="M624" s="477"/>
    </row>
    <row r="625" spans="1:13" s="300" customFormat="1" ht="28.5" hidden="1" customHeight="1">
      <c r="A625" s="387"/>
      <c r="B625" s="806"/>
      <c r="C625" s="807"/>
      <c r="D625" s="808" t="s">
        <v>528</v>
      </c>
      <c r="E625" s="809"/>
      <c r="F625" s="808" t="s">
        <v>544</v>
      </c>
      <c r="G625" s="809"/>
      <c r="H625" s="58"/>
      <c r="K625" s="477"/>
      <c r="L625" s="477"/>
      <c r="M625" s="477"/>
    </row>
    <row r="626" spans="1:13" s="300" customFormat="1" ht="56.25" hidden="1" customHeight="1">
      <c r="A626" s="392"/>
      <c r="B626" s="797" t="s">
        <v>546</v>
      </c>
      <c r="C626" s="797"/>
      <c r="D626" s="798"/>
      <c r="E626" s="798"/>
      <c r="F626" s="798"/>
      <c r="G626" s="798"/>
      <c r="K626" s="477"/>
      <c r="L626" s="477"/>
      <c r="M626" s="477"/>
    </row>
    <row r="627" spans="1:13" s="300" customFormat="1" ht="15.75" hidden="1" customHeight="1">
      <c r="A627" s="392"/>
      <c r="B627" s="800" t="s">
        <v>547</v>
      </c>
      <c r="C627" s="800"/>
      <c r="D627" s="801"/>
      <c r="E627" s="802"/>
      <c r="F627" s="801"/>
      <c r="G627" s="802"/>
      <c r="H627" s="58"/>
      <c r="K627" s="477"/>
      <c r="L627" s="477"/>
      <c r="M627" s="477"/>
    </row>
    <row r="628" spans="1:13" s="300" customFormat="1" ht="49.5" hidden="1" customHeight="1">
      <c r="A628" s="392"/>
      <c r="B628" s="797" t="s">
        <v>548</v>
      </c>
      <c r="C628" s="797"/>
      <c r="D628" s="798"/>
      <c r="E628" s="798"/>
      <c r="F628" s="798"/>
      <c r="G628" s="798"/>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550</v>
      </c>
      <c r="B630" s="799" t="s">
        <v>551</v>
      </c>
      <c r="C630" s="799"/>
      <c r="D630" s="799"/>
      <c r="E630" s="799"/>
      <c r="F630" s="799"/>
      <c r="G630" s="799"/>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95" t="s">
        <v>552</v>
      </c>
      <c r="C632" s="795"/>
      <c r="D632" s="795"/>
      <c r="E632" s="795"/>
      <c r="F632" s="795"/>
      <c r="G632" s="795"/>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57</v>
      </c>
      <c r="B634" s="795" t="s">
        <v>553</v>
      </c>
      <c r="C634" s="795"/>
      <c r="D634" s="795"/>
      <c r="E634" s="795"/>
      <c r="F634" s="795"/>
      <c r="G634" s="795"/>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59</v>
      </c>
      <c r="B636" s="795" t="s">
        <v>554</v>
      </c>
      <c r="C636" s="795"/>
      <c r="D636" s="795"/>
      <c r="E636" s="795"/>
      <c r="F636" s="795"/>
      <c r="G636" s="795"/>
      <c r="H636" s="58"/>
      <c r="K636" s="477"/>
      <c r="L636" s="477"/>
      <c r="M636" s="477"/>
    </row>
    <row r="637" spans="1:13" s="300" customFormat="1" hidden="1">
      <c r="B637" s="54"/>
      <c r="C637" s="54"/>
      <c r="D637" s="54"/>
      <c r="E637" s="54"/>
      <c r="F637" s="54"/>
      <c r="G637" s="54"/>
      <c r="K637" s="477"/>
      <c r="L637" s="477"/>
      <c r="M637" s="477"/>
    </row>
    <row r="638" spans="1:13" s="300" customFormat="1" ht="53.1" hidden="1" customHeight="1">
      <c r="A638" s="274" t="s">
        <v>461</v>
      </c>
      <c r="B638" s="795" t="s">
        <v>555</v>
      </c>
      <c r="C638" s="795"/>
      <c r="D638" s="795"/>
      <c r="E638" s="795"/>
      <c r="F638" s="795"/>
      <c r="G638" s="795"/>
      <c r="H638" s="58"/>
      <c r="K638" s="477"/>
      <c r="L638" s="477"/>
      <c r="M638" s="477"/>
    </row>
    <row r="639" spans="1:13" s="300" customFormat="1" ht="67.349999999999994" hidden="1" customHeight="1">
      <c r="A639" s="274"/>
      <c r="B639" s="795" t="s">
        <v>556</v>
      </c>
      <c r="C639" s="795"/>
      <c r="D639" s="795"/>
      <c r="E639" s="795"/>
      <c r="F639" s="795"/>
      <c r="G639" s="795"/>
      <c r="H639" s="58"/>
      <c r="K639" s="477"/>
      <c r="L639" s="477"/>
      <c r="M639" s="477"/>
    </row>
    <row r="640" spans="1:13" s="300" customFormat="1" ht="18" hidden="1" customHeight="1">
      <c r="A640" s="274"/>
      <c r="B640" s="795"/>
      <c r="C640" s="795"/>
      <c r="D640" s="795"/>
      <c r="E640" s="795"/>
      <c r="F640" s="795"/>
      <c r="G640" s="795"/>
      <c r="H640" s="58"/>
      <c r="K640" s="477"/>
      <c r="L640" s="477"/>
      <c r="M640" s="477"/>
    </row>
    <row r="641" spans="1:23" s="300" customFormat="1" hidden="1">
      <c r="A641" s="334"/>
      <c r="B641" s="795"/>
      <c r="C641" s="795"/>
      <c r="D641" s="795"/>
      <c r="E641" s="795"/>
      <c r="F641" s="795"/>
      <c r="G641" s="795"/>
      <c r="H641" s="58"/>
      <c r="K641" s="477"/>
      <c r="L641" s="477"/>
      <c r="M641" s="477"/>
    </row>
    <row r="642" spans="1:23" s="300" customFormat="1" ht="33" hidden="1" customHeight="1">
      <c r="A642" s="274"/>
      <c r="B642" s="731"/>
      <c r="C642" s="731"/>
      <c r="D642" s="731"/>
      <c r="E642" s="731"/>
      <c r="F642" s="731"/>
      <c r="G642" s="731"/>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9.1" hidden="1" customHeight="1">
      <c r="A644" s="274"/>
      <c r="B644" s="795"/>
      <c r="C644" s="795"/>
      <c r="D644" s="795"/>
      <c r="E644" s="795"/>
      <c r="F644" s="795"/>
      <c r="G644" s="795"/>
      <c r="K644" s="477"/>
      <c r="L644" s="477"/>
      <c r="M644" s="477"/>
    </row>
    <row r="645" spans="1:23" s="300" customFormat="1" hidden="1">
      <c r="A645" s="58"/>
      <c r="B645" s="58"/>
      <c r="C645" s="58"/>
      <c r="D645" s="58"/>
      <c r="E645" s="58"/>
      <c r="F645" s="58"/>
      <c r="G645" s="58"/>
      <c r="H645" s="58"/>
      <c r="K645" s="477"/>
      <c r="L645" s="477"/>
      <c r="M645" s="477"/>
    </row>
    <row r="646" spans="1:23" s="300" customFormat="1" ht="49.35" hidden="1" customHeight="1">
      <c r="A646" s="274"/>
      <c r="B646" s="795"/>
      <c r="C646" s="795"/>
      <c r="D646" s="795"/>
      <c r="E646" s="795"/>
      <c r="F646" s="795"/>
      <c r="G646" s="795"/>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95"/>
      <c r="C648" s="795"/>
      <c r="D648" s="795"/>
      <c r="E648" s="795"/>
      <c r="F648" s="795"/>
      <c r="G648" s="795"/>
      <c r="H648" s="58"/>
      <c r="K648" s="477"/>
      <c r="L648" s="477"/>
      <c r="M648" s="477"/>
    </row>
    <row r="649" spans="1:23" s="300" customFormat="1" ht="48.6" hidden="1" customHeight="1">
      <c r="A649" s="274"/>
      <c r="B649" s="795"/>
      <c r="C649" s="795"/>
      <c r="D649" s="795"/>
      <c r="E649" s="795"/>
      <c r="F649" s="795"/>
      <c r="G649" s="795"/>
      <c r="H649" s="58"/>
      <c r="K649" s="477"/>
      <c r="L649" s="477"/>
      <c r="M649" s="477"/>
    </row>
    <row r="650" spans="1:23" s="300" customFormat="1" ht="24" hidden="1" customHeight="1">
      <c r="A650" s="382"/>
      <c r="B650" s="796" t="s">
        <v>557</v>
      </c>
      <c r="C650" s="796"/>
      <c r="D650" s="206"/>
      <c r="E650" s="206"/>
      <c r="F650" s="206"/>
      <c r="G650" s="206"/>
      <c r="K650" s="477"/>
      <c r="L650" s="477"/>
      <c r="M650" s="477"/>
    </row>
    <row r="651" spans="1:23" s="300" customFormat="1" ht="18.600000000000001" hidden="1" customHeight="1">
      <c r="A651" s="383"/>
      <c r="B651" s="790" t="s">
        <v>558</v>
      </c>
      <c r="C651" s="790"/>
      <c r="D651" s="790"/>
      <c r="E651" s="790"/>
      <c r="F651" s="790"/>
      <c r="G651" s="790"/>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88" t="s">
        <v>559</v>
      </c>
      <c r="C653" s="789"/>
      <c r="D653" s="789"/>
      <c r="E653" s="789"/>
      <c r="F653" s="786"/>
      <c r="G653" s="787"/>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791" t="s">
        <v>495</v>
      </c>
      <c r="C654" s="792"/>
      <c r="D654" s="792"/>
      <c r="E654" s="792"/>
      <c r="F654" s="793"/>
      <c r="G654" s="794"/>
      <c r="H654" s="54"/>
      <c r="I654" s="54"/>
      <c r="J654" s="54"/>
      <c r="K654" s="478"/>
      <c r="L654" s="482" t="e">
        <f>'[1]Name of Bidder'!D236</f>
        <v>#REF!</v>
      </c>
      <c r="M654" s="478"/>
      <c r="N654" s="54"/>
      <c r="O654" s="54"/>
      <c r="P654" s="54"/>
      <c r="Q654" s="54"/>
      <c r="R654" s="54"/>
      <c r="S654" s="54"/>
      <c r="T654" s="54"/>
      <c r="U654" s="54"/>
      <c r="V654" s="54"/>
      <c r="W654" s="54"/>
    </row>
    <row r="655" spans="1:23" s="300" customFormat="1" ht="22.35" hidden="1" customHeight="1">
      <c r="A655" s="350">
        <v>2</v>
      </c>
      <c r="B655" s="783" t="s">
        <v>560</v>
      </c>
      <c r="C655" s="784"/>
      <c r="D655" s="784"/>
      <c r="E655" s="785"/>
      <c r="F655" s="786"/>
      <c r="G655" s="787"/>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83"/>
      <c r="C656" s="784"/>
      <c r="D656" s="784"/>
      <c r="E656" s="785"/>
      <c r="F656" s="351"/>
      <c r="G656" s="352"/>
      <c r="H656" s="54"/>
      <c r="I656" s="54"/>
      <c r="J656" s="54"/>
      <c r="K656" s="478"/>
      <c r="L656" s="482"/>
      <c r="M656" s="478"/>
      <c r="N656" s="54"/>
      <c r="O656" s="54"/>
      <c r="P656" s="54"/>
      <c r="Q656" s="54"/>
      <c r="R656" s="54"/>
      <c r="S656" s="54"/>
      <c r="T656" s="54"/>
      <c r="U656" s="54"/>
      <c r="V656" s="54"/>
      <c r="W656" s="54"/>
    </row>
    <row r="657" spans="1:23" s="300" customFormat="1" ht="61.35" hidden="1" customHeight="1">
      <c r="A657" s="350"/>
      <c r="B657" s="788"/>
      <c r="C657" s="789"/>
      <c r="D657" s="789"/>
      <c r="E657" s="789"/>
      <c r="F657" s="786"/>
      <c r="G657" s="787"/>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561</v>
      </c>
      <c r="B658" s="736" t="s">
        <v>562</v>
      </c>
      <c r="C658" s="737"/>
      <c r="D658" s="737"/>
      <c r="E658" s="782"/>
      <c r="F658" s="777"/>
      <c r="G658" s="778"/>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563</v>
      </c>
      <c r="B660" s="736" t="s">
        <v>497</v>
      </c>
      <c r="C660" s="737"/>
      <c r="D660" s="737"/>
      <c r="E660" s="737"/>
      <c r="F660" s="777"/>
      <c r="G660" s="778"/>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564</v>
      </c>
      <c r="B662" s="779" t="e">
        <f>IF([1]Cover!D227 = "Sole Bidder", "Name and Address of the Employer/Utility for whom the Contract was executed by the firm ", " Name and Address of the Employer/Utility for whom the Contract was executed by the firm/Partner of a JV")</f>
        <v>#REF!</v>
      </c>
      <c r="C662" s="735"/>
      <c r="D662" s="735"/>
      <c r="E662" s="735"/>
      <c r="F662" s="780"/>
      <c r="G662" s="781"/>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54"/>
      <c r="C663" s="724"/>
      <c r="D663" s="724"/>
      <c r="E663" s="724"/>
      <c r="F663" s="773"/>
      <c r="G663" s="774"/>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54"/>
      <c r="C664" s="724"/>
      <c r="D664" s="724"/>
      <c r="E664" s="724"/>
      <c r="F664" s="773"/>
      <c r="G664" s="774"/>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54"/>
      <c r="C665" s="724"/>
      <c r="D665" s="724"/>
      <c r="E665" s="724"/>
      <c r="F665" s="773"/>
      <c r="G665" s="774"/>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498</v>
      </c>
      <c r="F666" s="775"/>
      <c r="G666" s="776"/>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58</v>
      </c>
      <c r="F667" s="775"/>
      <c r="G667" s="776"/>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499</v>
      </c>
      <c r="F668" s="770"/>
      <c r="G668" s="771"/>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565</v>
      </c>
      <c r="B670" s="772" t="s">
        <v>500</v>
      </c>
      <c r="C670" s="772"/>
      <c r="D670" s="772"/>
      <c r="E670" s="772"/>
      <c r="F670" s="765"/>
      <c r="G670" s="748"/>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566</v>
      </c>
      <c r="B671" s="772" t="s">
        <v>501</v>
      </c>
      <c r="C671" s="772"/>
      <c r="D671" s="772"/>
      <c r="E671" s="772"/>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54"/>
      <c r="C674" s="724"/>
      <c r="D674" s="724"/>
      <c r="E674" s="724"/>
      <c r="F674" s="769"/>
      <c r="G674" s="769"/>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47"/>
      <c r="G675" s="748"/>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54" t="s">
        <v>502</v>
      </c>
      <c r="C677" s="724"/>
      <c r="D677" s="724"/>
      <c r="E677" s="724"/>
      <c r="F677" s="747"/>
      <c r="G677" s="748"/>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54" t="s">
        <v>503</v>
      </c>
      <c r="C679" s="724"/>
      <c r="D679" s="724"/>
      <c r="E679" s="724"/>
      <c r="F679" s="747"/>
      <c r="G679" s="748"/>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59" t="s">
        <v>504</v>
      </c>
      <c r="C680" s="760"/>
      <c r="D680" s="760"/>
      <c r="E680" s="761"/>
      <c r="F680" s="747"/>
      <c r="G680" s="748"/>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59" t="s">
        <v>505</v>
      </c>
      <c r="C681" s="760"/>
      <c r="D681" s="760"/>
      <c r="E681" s="761"/>
      <c r="F681" s="747"/>
      <c r="G681" s="748"/>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59" t="s">
        <v>506</v>
      </c>
      <c r="C682" s="760"/>
      <c r="D682" s="760"/>
      <c r="E682" s="761"/>
      <c r="F682" s="747"/>
      <c r="G682" s="748"/>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54" t="s">
        <v>507</v>
      </c>
      <c r="C684" s="724"/>
      <c r="D684" s="724"/>
      <c r="E684" s="724"/>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54" t="s">
        <v>508</v>
      </c>
      <c r="C685" s="724"/>
      <c r="D685" s="724"/>
      <c r="E685" s="724"/>
      <c r="F685" s="747"/>
      <c r="G685" s="748"/>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54" t="s">
        <v>509</v>
      </c>
      <c r="C686" s="724"/>
      <c r="D686" s="724"/>
      <c r="E686" s="724"/>
      <c r="F686" s="57" t="s">
        <v>504</v>
      </c>
      <c r="G686" s="57" t="s">
        <v>505</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66"/>
      <c r="C687" s="767"/>
      <c r="D687" s="767"/>
      <c r="E687" s="768"/>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59" t="s">
        <v>506</v>
      </c>
      <c r="C688" s="760"/>
      <c r="D688" s="760"/>
      <c r="E688" s="761"/>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54" t="s">
        <v>510</v>
      </c>
      <c r="C689" s="724"/>
      <c r="D689" s="724"/>
      <c r="E689" s="724"/>
      <c r="F689" s="747"/>
      <c r="G689" s="748"/>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62" t="s">
        <v>567</v>
      </c>
      <c r="C692" s="763"/>
      <c r="D692" s="763"/>
      <c r="E692" s="764"/>
      <c r="F692" s="765"/>
      <c r="G692" s="748"/>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568</v>
      </c>
      <c r="B693" s="754" t="s">
        <v>511</v>
      </c>
      <c r="C693" s="724"/>
      <c r="D693" s="724"/>
      <c r="E693" s="724"/>
      <c r="F693" s="755"/>
      <c r="G693" s="756"/>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54" t="s">
        <v>512</v>
      </c>
      <c r="C694" s="724"/>
      <c r="D694" s="724"/>
      <c r="E694" s="724"/>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54"/>
      <c r="C695" s="724"/>
      <c r="D695" s="724"/>
      <c r="E695" s="724"/>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57"/>
      <c r="G696" s="758"/>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569</v>
      </c>
      <c r="B697" s="736" t="s">
        <v>513</v>
      </c>
      <c r="C697" s="737"/>
      <c r="D697" s="737"/>
      <c r="E697" s="738"/>
      <c r="F697" s="747"/>
      <c r="G697" s="748"/>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570</v>
      </c>
      <c r="B698" s="749" t="s">
        <v>514</v>
      </c>
      <c r="C698" s="750"/>
      <c r="D698" s="750"/>
      <c r="E698" s="751"/>
      <c r="F698" s="752"/>
      <c r="G698" s="753"/>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571</v>
      </c>
      <c r="B700" s="736" t="s">
        <v>572</v>
      </c>
      <c r="C700" s="737"/>
      <c r="D700" s="737"/>
      <c r="E700" s="782"/>
      <c r="F700" s="777"/>
      <c r="G700" s="778"/>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573</v>
      </c>
      <c r="B702" s="736" t="s">
        <v>497</v>
      </c>
      <c r="C702" s="737"/>
      <c r="D702" s="737"/>
      <c r="E702" s="737"/>
      <c r="F702" s="777"/>
      <c r="G702" s="778"/>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574</v>
      </c>
      <c r="B704" s="779" t="e">
        <f>IF([1]Cover!D268 = "Sole Bidder", "Name and Address of the Employer/Utility for whom the Contract was executed by the firm ", " Name and Address of the Employer/Utility for whom the Contract was executed by the firm/Partner of a JV")</f>
        <v>#REF!</v>
      </c>
      <c r="C704" s="735"/>
      <c r="D704" s="735"/>
      <c r="E704" s="735"/>
      <c r="F704" s="780"/>
      <c r="G704" s="781"/>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54"/>
      <c r="C705" s="724"/>
      <c r="D705" s="724"/>
      <c r="E705" s="724"/>
      <c r="F705" s="773"/>
      <c r="G705" s="774"/>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54"/>
      <c r="C706" s="724"/>
      <c r="D706" s="724"/>
      <c r="E706" s="724"/>
      <c r="F706" s="773"/>
      <c r="G706" s="774"/>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54"/>
      <c r="C707" s="724"/>
      <c r="D707" s="724"/>
      <c r="E707" s="724"/>
      <c r="F707" s="773"/>
      <c r="G707" s="774"/>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498</v>
      </c>
      <c r="F708" s="775"/>
      <c r="G708" s="776"/>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58</v>
      </c>
      <c r="F709" s="775"/>
      <c r="G709" s="776"/>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499</v>
      </c>
      <c r="F710" s="770"/>
      <c r="G710" s="771"/>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575</v>
      </c>
      <c r="B712" s="772" t="s">
        <v>500</v>
      </c>
      <c r="C712" s="772"/>
      <c r="D712" s="772"/>
      <c r="E712" s="772"/>
      <c r="F712" s="765"/>
      <c r="G712" s="748"/>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576</v>
      </c>
      <c r="B713" s="772" t="s">
        <v>501</v>
      </c>
      <c r="C713" s="772"/>
      <c r="D713" s="772"/>
      <c r="E713" s="772"/>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54"/>
      <c r="C716" s="724"/>
      <c r="D716" s="724"/>
      <c r="E716" s="724"/>
      <c r="F716" s="769"/>
      <c r="G716" s="769"/>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47"/>
      <c r="G717" s="748"/>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54" t="s">
        <v>502</v>
      </c>
      <c r="C719" s="724"/>
      <c r="D719" s="724"/>
      <c r="E719" s="724"/>
      <c r="F719" s="747"/>
      <c r="G719" s="748"/>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54" t="s">
        <v>503</v>
      </c>
      <c r="C721" s="724"/>
      <c r="D721" s="724"/>
      <c r="E721" s="724"/>
      <c r="F721" s="747"/>
      <c r="G721" s="748"/>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59" t="s">
        <v>504</v>
      </c>
      <c r="C722" s="760"/>
      <c r="D722" s="760"/>
      <c r="E722" s="761"/>
      <c r="F722" s="747"/>
      <c r="G722" s="748"/>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59" t="s">
        <v>505</v>
      </c>
      <c r="C723" s="760"/>
      <c r="D723" s="760"/>
      <c r="E723" s="761"/>
      <c r="F723" s="747"/>
      <c r="G723" s="748"/>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59" t="s">
        <v>506</v>
      </c>
      <c r="C724" s="760"/>
      <c r="D724" s="760"/>
      <c r="E724" s="761"/>
      <c r="F724" s="747"/>
      <c r="G724" s="748"/>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54" t="s">
        <v>507</v>
      </c>
      <c r="C726" s="724"/>
      <c r="D726" s="724"/>
      <c r="E726" s="724"/>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54" t="s">
        <v>508</v>
      </c>
      <c r="C727" s="724"/>
      <c r="D727" s="724"/>
      <c r="E727" s="724"/>
      <c r="F727" s="747"/>
      <c r="G727" s="748"/>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54" t="s">
        <v>509</v>
      </c>
      <c r="C728" s="724"/>
      <c r="D728" s="724"/>
      <c r="E728" s="724"/>
      <c r="F728" s="57" t="s">
        <v>504</v>
      </c>
      <c r="G728" s="57" t="s">
        <v>505</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66"/>
      <c r="C729" s="767"/>
      <c r="D729" s="767"/>
      <c r="E729" s="768"/>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59" t="s">
        <v>506</v>
      </c>
      <c r="C730" s="760"/>
      <c r="D730" s="760"/>
      <c r="E730" s="761"/>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54" t="s">
        <v>510</v>
      </c>
      <c r="C731" s="724"/>
      <c r="D731" s="724"/>
      <c r="E731" s="724"/>
      <c r="F731" s="747"/>
      <c r="G731" s="748"/>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62" t="s">
        <v>577</v>
      </c>
      <c r="C734" s="763"/>
      <c r="D734" s="763"/>
      <c r="E734" s="764"/>
      <c r="F734" s="765"/>
      <c r="G734" s="748"/>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578</v>
      </c>
      <c r="B735" s="754" t="s">
        <v>511</v>
      </c>
      <c r="C735" s="724"/>
      <c r="D735" s="724"/>
      <c r="E735" s="724"/>
      <c r="F735" s="755"/>
      <c r="G735" s="756"/>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54" t="s">
        <v>512</v>
      </c>
      <c r="C736" s="724"/>
      <c r="D736" s="724"/>
      <c r="E736" s="724"/>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54"/>
      <c r="C737" s="724"/>
      <c r="D737" s="724"/>
      <c r="E737" s="724"/>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57"/>
      <c r="G738" s="758"/>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579</v>
      </c>
      <c r="B739" s="736" t="s">
        <v>513</v>
      </c>
      <c r="C739" s="737"/>
      <c r="D739" s="737"/>
      <c r="E739" s="738"/>
      <c r="F739" s="747"/>
      <c r="G739" s="748"/>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580</v>
      </c>
      <c r="B740" s="749" t="s">
        <v>514</v>
      </c>
      <c r="C740" s="750"/>
      <c r="D740" s="750"/>
      <c r="E740" s="751"/>
      <c r="F740" s="752"/>
      <c r="G740" s="753"/>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36" t="s">
        <v>581</v>
      </c>
      <c r="C752" s="737"/>
      <c r="D752" s="737"/>
      <c r="E752" s="738"/>
      <c r="F752" s="739"/>
      <c r="G752" s="740"/>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41" t="s">
        <v>582</v>
      </c>
      <c r="C753" s="742"/>
      <c r="D753" s="742"/>
      <c r="E753" s="743"/>
      <c r="F753" s="739"/>
      <c r="G753" s="740"/>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36" t="s">
        <v>515</v>
      </c>
      <c r="C755" s="737"/>
      <c r="D755" s="737"/>
      <c r="E755" s="738"/>
      <c r="F755" s="744"/>
      <c r="G755" s="745"/>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46" t="s">
        <v>516</v>
      </c>
      <c r="C756" s="746"/>
      <c r="D756" s="746"/>
      <c r="E756" s="746"/>
      <c r="F756" s="746"/>
      <c r="G756" s="746"/>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35" t="s">
        <v>583</v>
      </c>
      <c r="C757" s="735"/>
      <c r="D757" s="735"/>
      <c r="E757" s="735"/>
      <c r="F757" s="735"/>
      <c r="G757" s="735"/>
      <c r="K757" s="477"/>
      <c r="L757" s="477"/>
      <c r="M757" s="477"/>
    </row>
    <row r="758" spans="1:23" s="300" customFormat="1" hidden="1">
      <c r="A758" s="410" t="s">
        <v>29</v>
      </c>
      <c r="B758" s="733" t="e">
        <f>"For  "&amp;#REF!</f>
        <v>#REF!</v>
      </c>
      <c r="C758" s="733"/>
      <c r="D758" s="733"/>
      <c r="E758" s="733"/>
      <c r="F758" s="733"/>
      <c r="G758" s="733"/>
      <c r="H758" s="58"/>
      <c r="K758" s="477"/>
      <c r="L758" s="477"/>
      <c r="M758" s="477"/>
    </row>
    <row r="759" spans="1:23" s="300" customFormat="1" hidden="1">
      <c r="A759" s="58"/>
      <c r="B759" s="411" t="s">
        <v>57</v>
      </c>
      <c r="C759" s="725"/>
      <c r="D759" s="726"/>
      <c r="E759" s="726"/>
      <c r="F759" s="726"/>
      <c r="G759" s="726"/>
      <c r="H759" s="58"/>
      <c r="K759" s="477"/>
      <c r="L759" s="477"/>
      <c r="M759" s="477"/>
    </row>
    <row r="760" spans="1:23" s="300" customFormat="1" hidden="1">
      <c r="A760" s="58"/>
      <c r="B760" s="411" t="s">
        <v>59</v>
      </c>
      <c r="C760" s="725"/>
      <c r="D760" s="726"/>
      <c r="E760" s="726"/>
      <c r="F760" s="726"/>
      <c r="G760" s="726"/>
      <c r="H760" s="58"/>
      <c r="K760" s="477"/>
      <c r="L760" s="477"/>
      <c r="M760" s="477"/>
    </row>
    <row r="761" spans="1:23" s="300" customFormat="1" hidden="1">
      <c r="A761" s="58"/>
      <c r="B761" s="411" t="s">
        <v>461</v>
      </c>
      <c r="C761" s="725"/>
      <c r="D761" s="726"/>
      <c r="E761" s="726"/>
      <c r="F761" s="726"/>
      <c r="G761" s="726"/>
      <c r="H761" s="58"/>
      <c r="K761" s="477"/>
      <c r="L761" s="477"/>
      <c r="M761" s="477"/>
    </row>
    <row r="762" spans="1:23" s="300" customFormat="1" hidden="1">
      <c r="A762" s="58"/>
      <c r="B762" s="411" t="s">
        <v>584</v>
      </c>
      <c r="C762" s="725"/>
      <c r="D762" s="726"/>
      <c r="E762" s="726"/>
      <c r="F762" s="726"/>
      <c r="G762" s="726"/>
      <c r="H762" s="58"/>
      <c r="K762" s="477"/>
      <c r="L762" s="477"/>
      <c r="M762" s="477"/>
    </row>
    <row r="763" spans="1:23" s="300" customFormat="1" hidden="1">
      <c r="A763" s="58"/>
      <c r="B763" s="411" t="s">
        <v>585</v>
      </c>
      <c r="C763" s="725"/>
      <c r="D763" s="726"/>
      <c r="E763" s="726"/>
      <c r="F763" s="726"/>
      <c r="G763" s="726"/>
      <c r="H763" s="58"/>
      <c r="K763" s="477"/>
      <c r="L763" s="477"/>
      <c r="M763" s="477"/>
    </row>
    <row r="764" spans="1:23" s="300" customFormat="1" hidden="1">
      <c r="A764" s="58"/>
      <c r="B764" s="411" t="s">
        <v>586</v>
      </c>
      <c r="C764" s="725"/>
      <c r="D764" s="726"/>
      <c r="E764" s="726"/>
      <c r="F764" s="726"/>
      <c r="G764" s="726"/>
      <c r="H764" s="58"/>
      <c r="K764" s="477"/>
      <c r="L764" s="477"/>
      <c r="M764" s="477"/>
    </row>
    <row r="765" spans="1:23" s="300" customFormat="1" hidden="1">
      <c r="A765" s="58"/>
      <c r="B765" s="411" t="s">
        <v>587</v>
      </c>
      <c r="C765" s="725"/>
      <c r="D765" s="726"/>
      <c r="E765" s="726"/>
      <c r="F765" s="726"/>
      <c r="G765" s="726"/>
      <c r="H765" s="58"/>
      <c r="K765" s="477"/>
      <c r="L765" s="477"/>
      <c r="M765" s="477"/>
    </row>
    <row r="766" spans="1:23" s="300" customFormat="1" hidden="1">
      <c r="A766" s="58"/>
      <c r="B766" s="411" t="s">
        <v>588</v>
      </c>
      <c r="C766" s="725"/>
      <c r="D766" s="726"/>
      <c r="E766" s="726"/>
      <c r="F766" s="726"/>
      <c r="G766" s="726"/>
      <c r="H766" s="58"/>
      <c r="K766" s="477"/>
      <c r="L766" s="477"/>
      <c r="M766" s="477"/>
    </row>
    <row r="767" spans="1:23" s="300" customFormat="1" hidden="1">
      <c r="A767" s="58"/>
      <c r="B767" s="411" t="s">
        <v>589</v>
      </c>
      <c r="C767" s="725"/>
      <c r="D767" s="726"/>
      <c r="E767" s="726"/>
      <c r="F767" s="726"/>
      <c r="G767" s="726"/>
      <c r="H767" s="58"/>
      <c r="K767" s="477"/>
      <c r="L767" s="477"/>
      <c r="M767" s="477"/>
    </row>
    <row r="768" spans="1:23" s="300" customFormat="1" hidden="1">
      <c r="A768" s="58"/>
      <c r="B768" s="411" t="s">
        <v>590</v>
      </c>
      <c r="C768" s="725"/>
      <c r="D768" s="726"/>
      <c r="E768" s="726"/>
      <c r="F768" s="726"/>
      <c r="G768" s="726"/>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30</v>
      </c>
      <c r="B770" s="733" t="e">
        <f>"For  "&amp;F563</f>
        <v>#REF!</v>
      </c>
      <c r="C770" s="733"/>
      <c r="D770" s="733"/>
      <c r="E770" s="733"/>
      <c r="F770" s="733"/>
      <c r="G770" s="733"/>
      <c r="H770" s="58"/>
      <c r="K770" s="477"/>
      <c r="L770" s="477"/>
      <c r="M770" s="477"/>
    </row>
    <row r="771" spans="1:13" s="300" customFormat="1" hidden="1">
      <c r="A771" s="58"/>
      <c r="B771" s="411" t="s">
        <v>57</v>
      </c>
      <c r="C771" s="725"/>
      <c r="D771" s="726"/>
      <c r="E771" s="726"/>
      <c r="F771" s="726"/>
      <c r="G771" s="726"/>
      <c r="H771" s="58"/>
      <c r="K771" s="477"/>
      <c r="L771" s="477"/>
      <c r="M771" s="477"/>
    </row>
    <row r="772" spans="1:13" s="300" customFormat="1" hidden="1">
      <c r="A772" s="58"/>
      <c r="B772" s="411" t="s">
        <v>59</v>
      </c>
      <c r="C772" s="725"/>
      <c r="D772" s="726"/>
      <c r="E772" s="726"/>
      <c r="F772" s="726"/>
      <c r="G772" s="726"/>
      <c r="H772" s="58"/>
      <c r="K772" s="477"/>
      <c r="L772" s="477"/>
      <c r="M772" s="477"/>
    </row>
    <row r="773" spans="1:13" s="300" customFormat="1" hidden="1">
      <c r="A773" s="58"/>
      <c r="B773" s="411" t="s">
        <v>461</v>
      </c>
      <c r="C773" s="725"/>
      <c r="D773" s="726"/>
      <c r="E773" s="726"/>
      <c r="F773" s="726"/>
      <c r="G773" s="726"/>
      <c r="H773" s="58"/>
      <c r="K773" s="477"/>
      <c r="L773" s="477"/>
      <c r="M773" s="477"/>
    </row>
    <row r="774" spans="1:13" s="300" customFormat="1" hidden="1">
      <c r="A774" s="58"/>
      <c r="B774" s="411" t="s">
        <v>584</v>
      </c>
      <c r="C774" s="725"/>
      <c r="D774" s="726"/>
      <c r="E774" s="726"/>
      <c r="F774" s="726"/>
      <c r="G774" s="726"/>
      <c r="H774" s="58"/>
      <c r="K774" s="477"/>
      <c r="L774" s="477"/>
      <c r="M774" s="477"/>
    </row>
    <row r="775" spans="1:13" s="300" customFormat="1" hidden="1">
      <c r="A775" s="58"/>
      <c r="B775" s="411" t="s">
        <v>585</v>
      </c>
      <c r="C775" s="725"/>
      <c r="D775" s="726"/>
      <c r="E775" s="726"/>
      <c r="F775" s="726"/>
      <c r="G775" s="726"/>
      <c r="H775" s="58"/>
      <c r="K775" s="477"/>
      <c r="L775" s="477"/>
      <c r="M775" s="477"/>
    </row>
    <row r="776" spans="1:13" s="300" customFormat="1" hidden="1">
      <c r="A776" s="58"/>
      <c r="B776" s="411" t="s">
        <v>586</v>
      </c>
      <c r="C776" s="725"/>
      <c r="D776" s="726"/>
      <c r="E776" s="726"/>
      <c r="F776" s="726"/>
      <c r="G776" s="726"/>
      <c r="H776" s="58"/>
      <c r="K776" s="477"/>
      <c r="L776" s="477"/>
      <c r="M776" s="477"/>
    </row>
    <row r="777" spans="1:13" s="300" customFormat="1" hidden="1">
      <c r="A777" s="58"/>
      <c r="B777" s="411" t="s">
        <v>587</v>
      </c>
      <c r="C777" s="725"/>
      <c r="D777" s="726"/>
      <c r="E777" s="726"/>
      <c r="F777" s="726"/>
      <c r="G777" s="726"/>
      <c r="H777" s="58"/>
      <c r="K777" s="477"/>
      <c r="L777" s="477"/>
      <c r="M777" s="477"/>
    </row>
    <row r="778" spans="1:13" s="300" customFormat="1" hidden="1">
      <c r="A778" s="58"/>
      <c r="B778" s="411" t="s">
        <v>588</v>
      </c>
      <c r="C778" s="725"/>
      <c r="D778" s="726"/>
      <c r="E778" s="726"/>
      <c r="F778" s="726"/>
      <c r="G778" s="726"/>
      <c r="H778" s="58"/>
      <c r="K778" s="477"/>
      <c r="L778" s="477"/>
      <c r="M778" s="477"/>
    </row>
    <row r="779" spans="1:13" s="300" customFormat="1" hidden="1">
      <c r="A779" s="58"/>
      <c r="B779" s="411" t="s">
        <v>589</v>
      </c>
      <c r="C779" s="725"/>
      <c r="D779" s="726"/>
      <c r="E779" s="726"/>
      <c r="F779" s="726"/>
      <c r="G779" s="726"/>
      <c r="H779" s="58"/>
      <c r="K779" s="477"/>
      <c r="L779" s="477"/>
      <c r="M779" s="477"/>
    </row>
    <row r="780" spans="1:13" s="300" customFormat="1" hidden="1">
      <c r="A780" s="58"/>
      <c r="B780" s="411" t="s">
        <v>590</v>
      </c>
      <c r="C780" s="725"/>
      <c r="D780" s="726"/>
      <c r="E780" s="726"/>
      <c r="F780" s="726"/>
      <c r="G780" s="726"/>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542</v>
      </c>
      <c r="B782" s="733" t="e">
        <f>"For  "&amp;F597</f>
        <v>#REF!</v>
      </c>
      <c r="C782" s="733"/>
      <c r="D782" s="733"/>
      <c r="E782" s="733"/>
      <c r="F782" s="733"/>
      <c r="G782" s="733"/>
      <c r="H782" s="58"/>
      <c r="K782" s="477"/>
      <c r="L782" s="477"/>
      <c r="M782" s="477"/>
    </row>
    <row r="783" spans="1:13" s="300" customFormat="1" hidden="1">
      <c r="A783" s="58"/>
      <c r="B783" s="411" t="s">
        <v>57</v>
      </c>
      <c r="C783" s="734"/>
      <c r="D783" s="734"/>
      <c r="E783" s="734"/>
      <c r="F783" s="734"/>
      <c r="G783" s="734"/>
      <c r="H783" s="58"/>
      <c r="K783" s="477"/>
      <c r="L783" s="477"/>
      <c r="M783" s="477"/>
    </row>
    <row r="784" spans="1:13" s="300" customFormat="1" hidden="1">
      <c r="A784" s="58"/>
      <c r="B784" s="411" t="s">
        <v>59</v>
      </c>
      <c r="C784" s="734"/>
      <c r="D784" s="734"/>
      <c r="E784" s="734"/>
      <c r="F784" s="734"/>
      <c r="G784" s="734"/>
      <c r="H784" s="58"/>
      <c r="K784" s="477"/>
      <c r="L784" s="477"/>
      <c r="M784" s="477"/>
    </row>
    <row r="785" spans="1:13" s="300" customFormat="1" hidden="1">
      <c r="A785" s="58"/>
      <c r="B785" s="411" t="s">
        <v>461</v>
      </c>
      <c r="C785" s="725"/>
      <c r="D785" s="726"/>
      <c r="E785" s="726"/>
      <c r="F785" s="726"/>
      <c r="G785" s="726"/>
      <c r="H785" s="58"/>
      <c r="K785" s="477"/>
      <c r="L785" s="477"/>
      <c r="M785" s="477"/>
    </row>
    <row r="786" spans="1:13" s="300" customFormat="1" hidden="1">
      <c r="A786" s="58"/>
      <c r="B786" s="411" t="s">
        <v>584</v>
      </c>
      <c r="C786" s="734"/>
      <c r="D786" s="734"/>
      <c r="E786" s="734"/>
      <c r="F786" s="734"/>
      <c r="G786" s="734"/>
      <c r="H786" s="58"/>
      <c r="K786" s="477"/>
      <c r="L786" s="477"/>
      <c r="M786" s="477"/>
    </row>
    <row r="787" spans="1:13" s="300" customFormat="1" hidden="1">
      <c r="A787" s="58"/>
      <c r="B787" s="411" t="s">
        <v>585</v>
      </c>
      <c r="C787" s="734"/>
      <c r="D787" s="734"/>
      <c r="E787" s="734"/>
      <c r="F787" s="734"/>
      <c r="G787" s="734"/>
      <c r="H787" s="58"/>
      <c r="K787" s="477"/>
      <c r="L787" s="477"/>
      <c r="M787" s="477"/>
    </row>
    <row r="788" spans="1:13" s="300" customFormat="1" hidden="1">
      <c r="A788" s="58"/>
      <c r="B788" s="411" t="s">
        <v>586</v>
      </c>
      <c r="C788" s="734"/>
      <c r="D788" s="734"/>
      <c r="E788" s="734"/>
      <c r="F788" s="734"/>
      <c r="G788" s="734"/>
      <c r="H788" s="58"/>
      <c r="K788" s="477"/>
      <c r="L788" s="477"/>
      <c r="M788" s="477"/>
    </row>
    <row r="789" spans="1:13" s="300" customFormat="1" hidden="1">
      <c r="A789" s="58"/>
      <c r="B789" s="411" t="s">
        <v>587</v>
      </c>
      <c r="C789" s="734"/>
      <c r="D789" s="734"/>
      <c r="E789" s="734"/>
      <c r="F789" s="734"/>
      <c r="G789" s="734"/>
      <c r="H789" s="58"/>
      <c r="K789" s="477"/>
      <c r="L789" s="477"/>
      <c r="M789" s="477"/>
    </row>
    <row r="790" spans="1:13" s="300" customFormat="1" hidden="1">
      <c r="A790" s="58"/>
      <c r="B790" s="411" t="s">
        <v>588</v>
      </c>
      <c r="C790" s="734"/>
      <c r="D790" s="734"/>
      <c r="E790" s="734"/>
      <c r="F790" s="734"/>
      <c r="G790" s="734"/>
      <c r="H790" s="58"/>
      <c r="K790" s="477"/>
      <c r="L790" s="477"/>
      <c r="M790" s="477"/>
    </row>
    <row r="791" spans="1:13" s="300" customFormat="1" hidden="1">
      <c r="A791" s="58"/>
      <c r="B791" s="411" t="s">
        <v>589</v>
      </c>
      <c r="C791" s="734"/>
      <c r="D791" s="734"/>
      <c r="E791" s="734"/>
      <c r="F791" s="734"/>
      <c r="G791" s="734"/>
      <c r="H791" s="58"/>
      <c r="K791" s="477"/>
      <c r="L791" s="477"/>
      <c r="M791" s="477"/>
    </row>
    <row r="792" spans="1:13" s="300" customFormat="1" hidden="1">
      <c r="A792" s="58"/>
      <c r="B792" s="411" t="s">
        <v>590</v>
      </c>
      <c r="C792" s="734"/>
      <c r="D792" s="734"/>
      <c r="E792" s="734"/>
      <c r="F792" s="734"/>
      <c r="G792" s="734"/>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616</v>
      </c>
      <c r="B794" s="724" t="s">
        <v>591</v>
      </c>
      <c r="C794" s="724"/>
      <c r="D794" s="724"/>
      <c r="E794" s="724"/>
      <c r="F794" s="724"/>
      <c r="G794" s="724"/>
      <c r="H794" s="58"/>
      <c r="K794" s="477"/>
      <c r="L794" s="477"/>
      <c r="M794" s="477"/>
    </row>
    <row r="795" spans="1:13" s="300" customFormat="1" ht="36" customHeight="1">
      <c r="A795" s="349">
        <v>4.0999999999999996</v>
      </c>
      <c r="B795" s="731" t="s">
        <v>592</v>
      </c>
      <c r="C795" s="731"/>
      <c r="D795" s="731"/>
      <c r="E795" s="731"/>
      <c r="F795" s="731"/>
      <c r="G795" s="731"/>
    </row>
    <row r="796" spans="1:13" s="300" customFormat="1" ht="112.5" customHeight="1">
      <c r="A796" s="58"/>
      <c r="B796" s="274" t="s">
        <v>593</v>
      </c>
      <c r="C796" s="731" t="s">
        <v>594</v>
      </c>
      <c r="D796" s="731"/>
      <c r="E796" s="731"/>
      <c r="F796" s="731"/>
      <c r="G796" s="731"/>
      <c r="H796" s="414"/>
    </row>
    <row r="797" spans="1:13" s="300" customFormat="1">
      <c r="A797" s="58"/>
      <c r="B797" s="415"/>
      <c r="C797" s="58"/>
      <c r="D797" s="58"/>
      <c r="E797" s="58"/>
      <c r="F797" s="58"/>
      <c r="G797" s="58"/>
      <c r="H797" s="58"/>
    </row>
    <row r="798" spans="1:13" s="300" customFormat="1" ht="74.25" customHeight="1">
      <c r="A798" s="58"/>
      <c r="B798" s="274" t="s">
        <v>595</v>
      </c>
      <c r="C798" s="731" t="s">
        <v>596</v>
      </c>
      <c r="D798" s="731"/>
      <c r="E798" s="731"/>
      <c r="F798" s="731"/>
      <c r="G798" s="731"/>
      <c r="H798" s="58"/>
    </row>
    <row r="799" spans="1:13" s="300" customFormat="1">
      <c r="A799" s="58"/>
      <c r="B799" s="58"/>
      <c r="C799" s="58"/>
      <c r="D799" s="58"/>
      <c r="E799" s="58"/>
      <c r="F799" s="58"/>
      <c r="G799" s="58"/>
      <c r="H799" s="58"/>
    </row>
    <row r="800" spans="1:13" s="300" customFormat="1" ht="36.75" customHeight="1">
      <c r="A800" s="349">
        <v>4.2</v>
      </c>
      <c r="B800" s="732" t="s">
        <v>618</v>
      </c>
      <c r="C800" s="732"/>
      <c r="D800" s="732"/>
      <c r="E800" s="732"/>
      <c r="F800" s="732"/>
      <c r="G800" s="732"/>
    </row>
    <row r="801" spans="1:11" s="300" customFormat="1">
      <c r="A801" s="58"/>
      <c r="B801" s="58"/>
      <c r="C801" s="58"/>
      <c r="D801" s="58"/>
      <c r="E801" s="58"/>
      <c r="F801" s="58"/>
      <c r="G801" s="58"/>
      <c r="H801" s="58"/>
    </row>
    <row r="802" spans="1:11" s="300" customFormat="1" ht="24" customHeight="1" thickBot="1">
      <c r="A802" s="58"/>
      <c r="B802" s="732" t="s">
        <v>597</v>
      </c>
      <c r="C802" s="732"/>
      <c r="D802" s="732"/>
      <c r="E802" s="732"/>
      <c r="F802" s="732"/>
      <c r="G802" s="732"/>
      <c r="H802" s="58"/>
    </row>
    <row r="803" spans="1:11" s="300" customFormat="1" ht="55.5" customHeight="1">
      <c r="A803" s="483" t="s">
        <v>29</v>
      </c>
      <c r="B803" s="727" t="s">
        <v>598</v>
      </c>
      <c r="C803" s="728"/>
      <c r="D803" s="729" t="s">
        <v>599</v>
      </c>
      <c r="E803" s="730"/>
      <c r="F803" s="427"/>
      <c r="G803" s="427"/>
      <c r="H803" s="425"/>
      <c r="I803" s="426"/>
      <c r="J803" s="426"/>
      <c r="K803" s="426"/>
    </row>
    <row r="804" spans="1:11" s="300" customFormat="1" ht="21" customHeight="1">
      <c r="A804" s="420"/>
      <c r="B804" s="718" t="s">
        <v>600</v>
      </c>
      <c r="C804" s="719"/>
      <c r="D804" s="716"/>
      <c r="E804" s="717"/>
      <c r="F804" s="427"/>
      <c r="G804" s="427"/>
      <c r="H804" s="427"/>
      <c r="I804" s="427"/>
      <c r="J804" s="427"/>
      <c r="K804" s="426"/>
    </row>
    <row r="805" spans="1:11" s="300" customFormat="1" ht="23.25" customHeight="1">
      <c r="A805" s="420"/>
      <c r="B805" s="718" t="s">
        <v>601</v>
      </c>
      <c r="C805" s="719"/>
      <c r="D805" s="716"/>
      <c r="E805" s="717"/>
      <c r="F805" s="427"/>
      <c r="G805" s="427"/>
      <c r="H805" s="426"/>
      <c r="I805" s="426"/>
      <c r="J805" s="426"/>
      <c r="K805" s="426"/>
    </row>
    <row r="806" spans="1:11" s="300" customFormat="1" ht="21.75" customHeight="1">
      <c r="A806" s="420"/>
      <c r="B806" s="718" t="s">
        <v>602</v>
      </c>
      <c r="C806" s="719"/>
      <c r="D806" s="716"/>
      <c r="E806" s="717"/>
      <c r="F806" s="427"/>
      <c r="G806" s="427"/>
      <c r="H806" s="427"/>
      <c r="I806" s="427"/>
      <c r="J806" s="427"/>
      <c r="K806" s="427"/>
    </row>
    <row r="807" spans="1:11" s="300" customFormat="1" ht="20.25" customHeight="1">
      <c r="A807" s="420"/>
      <c r="B807" s="718" t="s">
        <v>603</v>
      </c>
      <c r="C807" s="719"/>
      <c r="D807" s="716"/>
      <c r="E807" s="717"/>
      <c r="F807" s="427"/>
      <c r="G807" s="427"/>
      <c r="H807" s="427"/>
      <c r="I807" s="427"/>
      <c r="J807" s="427"/>
      <c r="K807" s="427"/>
    </row>
    <row r="808" spans="1:11" s="300" customFormat="1" ht="21.75" customHeight="1" thickBot="1">
      <c r="A808" s="421"/>
      <c r="B808" s="720" t="s">
        <v>604</v>
      </c>
      <c r="C808" s="721"/>
      <c r="D808" s="722"/>
      <c r="E808" s="723"/>
      <c r="F808" s="427"/>
      <c r="G808" s="427"/>
      <c r="H808" s="427"/>
      <c r="I808" s="427"/>
      <c r="J808" s="427"/>
      <c r="K808" s="427"/>
    </row>
    <row r="809" spans="1:11" ht="45" customHeight="1">
      <c r="A809" s="715" t="s">
        <v>654</v>
      </c>
      <c r="B809" s="715"/>
      <c r="C809" s="715"/>
      <c r="D809" s="715"/>
      <c r="E809" s="715"/>
      <c r="F809" s="715"/>
      <c r="G809" s="715"/>
    </row>
    <row r="810" spans="1:11" ht="33" customHeight="1">
      <c r="A810" s="39" t="s">
        <v>47</v>
      </c>
      <c r="B810" s="60" t="str">
        <f>'Attach 3(JV)'!B24</f>
        <v/>
      </c>
      <c r="C810" s="36"/>
      <c r="D810" s="40" t="s">
        <v>45</v>
      </c>
      <c r="E810" s="42" t="str">
        <f>'Attach 3(JV)'!E24</f>
        <v/>
      </c>
    </row>
    <row r="811" spans="1:11" ht="33" customHeight="1">
      <c r="A811" s="39" t="s">
        <v>48</v>
      </c>
      <c r="B811" s="42" t="str">
        <f>'Attach 3(JV)'!B25</f>
        <v/>
      </c>
      <c r="C811" s="36"/>
      <c r="D811" s="40" t="s">
        <v>46</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A18">
    <cfRule type="expression" dxfId="70" priority="28" stopIfTrue="1">
      <formula>$L$17="Sole Bidder"</formula>
    </cfRule>
    <cfRule type="expression" dxfId="69" priority="29" stopIfTrue="1">
      <formula>$L$17=1</formula>
    </cfRule>
  </conditionalFormatting>
  <conditionalFormatting sqref="A223 D223:G223">
    <cfRule type="expression" dxfId="68" priority="11" stopIfTrue="1">
      <formula>#REF!="No"</formula>
    </cfRule>
  </conditionalFormatting>
  <conditionalFormatting sqref="A19:G20">
    <cfRule type="expression" dxfId="67" priority="32" stopIfTrue="1">
      <formula>$L$19=3</formula>
    </cfRule>
  </conditionalFormatting>
  <conditionalFormatting sqref="A21:G21">
    <cfRule type="expression" dxfId="66" priority="31" stopIfTrue="1">
      <formula>AND($L$19=3,$L$20="2 or more")</formula>
    </cfRule>
  </conditionalFormatting>
  <conditionalFormatting sqref="A26:G26 A34:G35 F596:G596 F629:G629">
    <cfRule type="expression" dxfId="65" priority="25" stopIfTrue="1">
      <formula>$L$17="Sole Bidder"</formula>
    </cfRule>
  </conditionalFormatting>
  <conditionalFormatting sqref="A36:G36">
    <cfRule type="expression" dxfId="64" priority="34" stopIfTrue="1">
      <formula>$L$19&lt;3</formula>
    </cfRule>
  </conditionalFormatting>
  <conditionalFormatting sqref="A210:G210">
    <cfRule type="expression" dxfId="63" priority="14" stopIfTrue="1">
      <formula>#REF!="No"</formula>
    </cfRule>
  </conditionalFormatting>
  <conditionalFormatting sqref="A597:G628">
    <cfRule type="expression" dxfId="62" priority="38" stopIfTrue="1">
      <formula>#REF!&lt;3</formula>
    </cfRule>
    <cfRule type="expression" dxfId="61" priority="39" stopIfTrue="1">
      <formula>$L$562=1</formula>
    </cfRule>
  </conditionalFormatting>
  <conditionalFormatting sqref="A630:G649 A757:G757 A781:G781 A793:G793 A794">
    <cfRule type="expression" dxfId="60" priority="26" stopIfTrue="1">
      <formula>$L$17="Sole Bidder"</formula>
    </cfRule>
  </conditionalFormatting>
  <conditionalFormatting sqref="A782:G792">
    <cfRule type="expression" dxfId="59" priority="41" stopIfTrue="1">
      <formula>#REF!&lt;3</formula>
    </cfRule>
    <cfRule type="expression" dxfId="58" priority="42" stopIfTrue="1">
      <formula>$L$562=1</formula>
    </cfRule>
  </conditionalFormatting>
  <conditionalFormatting sqref="A271:I302">
    <cfRule type="expression" dxfId="57" priority="16" stopIfTrue="1">
      <formula>$N$203&lt;3</formula>
    </cfRule>
    <cfRule type="expression" dxfId="56" priority="17" stopIfTrue="1">
      <formula>$N$204=1</formula>
    </cfRule>
  </conditionalFormatting>
  <conditionalFormatting sqref="A304:I323 A431:I431 A455:I455 A467:I467 A468">
    <cfRule type="expression" dxfId="55" priority="13" stopIfTrue="1">
      <formula>$N$17="Sole Bidder"</formula>
    </cfRule>
  </conditionalFormatting>
  <conditionalFormatting sqref="A456:I466">
    <cfRule type="expression" dxfId="54" priority="19" stopIfTrue="1">
      <formula>$N$203&lt;3</formula>
    </cfRule>
    <cfRule type="expression" dxfId="53" priority="20" stopIfTrue="1">
      <formula>$N$204=1</formula>
    </cfRule>
  </conditionalFormatting>
  <conditionalFormatting sqref="B213:B214">
    <cfRule type="expression" dxfId="52" priority="1" stopIfTrue="1">
      <formula>#REF!="No"</formula>
    </cfRule>
  </conditionalFormatting>
  <conditionalFormatting sqref="B211:C212">
    <cfRule type="expression" dxfId="51" priority="2" stopIfTrue="1">
      <formula>#REF!="No"</formula>
    </cfRule>
  </conditionalFormatting>
  <conditionalFormatting sqref="B224:C224">
    <cfRule type="expression" dxfId="50" priority="4" stopIfTrue="1">
      <formula>#REF!="No"</formula>
    </cfRule>
  </conditionalFormatting>
  <conditionalFormatting sqref="B17:G17">
    <cfRule type="expression" dxfId="49" priority="33" stopIfTrue="1">
      <formula>$L$19=3</formula>
    </cfRule>
  </conditionalFormatting>
  <conditionalFormatting sqref="B18:G18">
    <cfRule type="expression" dxfId="48" priority="30" stopIfTrue="1">
      <formula>$L$19&lt;3</formula>
    </cfRule>
  </conditionalFormatting>
  <conditionalFormatting sqref="C237:C259 E237:E259 I237:I259 D237:D262 F237:H262 A237:B269 C264:I269">
    <cfRule type="expression" dxfId="47" priority="15" stopIfTrue="1">
      <formula>$N$203&lt;3</formula>
    </cfRule>
  </conditionalFormatting>
  <conditionalFormatting sqref="C563:C585 E563:E585 D563:D588 F563:G588 A563:B595 C590:G595">
    <cfRule type="expression" dxfId="46" priority="37" stopIfTrue="1">
      <formula>#REF!&lt;3</formula>
    </cfRule>
  </conditionalFormatting>
  <conditionalFormatting sqref="D770:G772 A770:C780 D774:G780">
    <cfRule type="expression" dxfId="45" priority="40" stopIfTrue="1">
      <formula>#REF!&lt;3</formula>
    </cfRule>
  </conditionalFormatting>
  <conditionalFormatting sqref="D444:I446 A444:C454 D448:I454">
    <cfRule type="expression" dxfId="44" priority="18" stopIfTrue="1">
      <formula>$N$203&lt;3</formula>
    </cfRule>
  </conditionalFormatting>
  <conditionalFormatting sqref="F223:G225 B74:I74 D206:F206 D207 F208:G208 F210:G216 D220:F220 D221 F226:I230 F233:G235 F270:I270 F303:I303">
    <cfRule type="expression" dxfId="43"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152400</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152400</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9"/>
  <sheetViews>
    <sheetView topLeftCell="A192" zoomScale="90" zoomScaleNormal="90" workbookViewId="0">
      <selection activeCell="D219" sqref="D219:E219"/>
    </sheetView>
  </sheetViews>
  <sheetFormatPr defaultColWidth="9.140625" defaultRowHeight="16.5"/>
  <cols>
    <col min="1" max="1" width="10" style="300" customWidth="1"/>
    <col min="2" max="2" width="12.85546875" style="300" customWidth="1"/>
    <col min="3" max="3" width="11.42578125" style="300" customWidth="1"/>
    <col min="4" max="4" width="12.85546875" style="300" customWidth="1"/>
    <col min="5" max="5" width="18" style="300" customWidth="1"/>
    <col min="6" max="6" width="5.140625" style="300" customWidth="1"/>
    <col min="7" max="7" width="33.140625" style="300" customWidth="1"/>
    <col min="8" max="8" width="14.42578125" style="300" customWidth="1"/>
    <col min="9" max="9" width="16" style="300" customWidth="1"/>
    <col min="10" max="10" width="12.85546875" style="300" customWidth="1"/>
    <col min="11" max="11" width="10.5703125" style="300" customWidth="1"/>
    <col min="12" max="12" width="10.140625" style="300" customWidth="1"/>
    <col min="13" max="13" width="11.85546875" style="300" customWidth="1"/>
    <col min="14" max="14" width="34.5703125" style="300" hidden="1" customWidth="1"/>
    <col min="15" max="15" width="10.42578125" style="300" customWidth="1"/>
    <col min="16" max="16" width="11.42578125" style="300" customWidth="1"/>
    <col min="17" max="17" width="10.85546875" style="300" customWidth="1"/>
    <col min="18" max="18" width="13.85546875" style="300" customWidth="1"/>
    <col min="19" max="21" width="9.140625" style="300"/>
    <col min="22" max="22" width="13.5703125" style="300" customWidth="1"/>
    <col min="23" max="16384" width="9.140625" style="300"/>
  </cols>
  <sheetData>
    <row r="1" spans="1:10" ht="24" customHeight="1">
      <c r="A1" s="24" t="str">
        <f>Cover!B3</f>
        <v>Specification No.WR1/NT/S-MISC/DOM/ZA3/25/04276</v>
      </c>
      <c r="B1" s="324"/>
      <c r="C1" s="324"/>
      <c r="D1" s="324"/>
      <c r="E1" s="324"/>
      <c r="F1" s="324"/>
      <c r="G1" s="324"/>
      <c r="H1" s="324"/>
      <c r="I1" s="325" t="s">
        <v>455</v>
      </c>
    </row>
    <row r="2" spans="1:10" ht="16.5" customHeight="1"/>
    <row r="3" spans="1:10" ht="86.25" customHeight="1">
      <c r="A3" s="956" t="str">
        <f>Cover!B2</f>
        <v>Procurement of 40/33mm PLB HDPE Duct for NTAMC Project in Vadodara</v>
      </c>
      <c r="B3" s="956"/>
      <c r="C3" s="956"/>
      <c r="D3" s="956"/>
      <c r="E3" s="956"/>
      <c r="F3" s="956"/>
      <c r="G3" s="956"/>
      <c r="H3" s="956"/>
      <c r="I3" s="956"/>
      <c r="J3" s="450"/>
    </row>
    <row r="5" spans="1:10" ht="21.75" customHeight="1">
      <c r="A5" s="710" t="s">
        <v>384</v>
      </c>
      <c r="B5" s="710"/>
      <c r="C5" s="710"/>
      <c r="D5" s="710"/>
      <c r="E5" s="710"/>
      <c r="F5" s="710"/>
      <c r="G5" s="710"/>
      <c r="H5" s="710"/>
      <c r="I5" s="710"/>
    </row>
    <row r="7" spans="1:10">
      <c r="A7" s="36" t="s">
        <v>791</v>
      </c>
      <c r="F7" s="41" t="s">
        <v>378</v>
      </c>
      <c r="G7" s="16"/>
    </row>
    <row r="8" spans="1:10" ht="21.75" customHeight="1">
      <c r="A8" s="957"/>
      <c r="B8" s="957"/>
      <c r="C8" s="957"/>
      <c r="D8" s="957"/>
      <c r="E8" s="957"/>
      <c r="F8" s="958" t="s">
        <v>1047</v>
      </c>
      <c r="G8" s="958"/>
      <c r="H8" s="958"/>
    </row>
    <row r="9" spans="1:10" ht="18" customHeight="1">
      <c r="A9" s="36" t="s">
        <v>456</v>
      </c>
      <c r="B9" s="880">
        <f>'Names of Bidder'!D8</f>
        <v>0</v>
      </c>
      <c r="C9" s="880"/>
      <c r="D9" s="880"/>
      <c r="F9" s="958"/>
      <c r="G9" s="958"/>
      <c r="H9" s="958"/>
    </row>
    <row r="10" spans="1:10" ht="18" customHeight="1">
      <c r="A10" s="36" t="s">
        <v>457</v>
      </c>
      <c r="B10" s="880">
        <f>'Names of Bidder'!D9</f>
        <v>0</v>
      </c>
      <c r="C10" s="880"/>
      <c r="D10" s="880"/>
      <c r="F10" s="958"/>
      <c r="G10" s="958"/>
      <c r="H10" s="958"/>
    </row>
    <row r="11" spans="1:10" ht="17.25" customHeight="1">
      <c r="B11" s="880">
        <f>'Names of Bidder'!D10</f>
        <v>0</v>
      </c>
      <c r="C11" s="880"/>
      <c r="D11" s="880"/>
      <c r="F11" s="958"/>
      <c r="G11" s="958"/>
      <c r="H11" s="958"/>
    </row>
    <row r="12" spans="1:10">
      <c r="B12" s="880">
        <f>'Names of Bidder'!D11</f>
        <v>0</v>
      </c>
      <c r="C12" s="880"/>
      <c r="D12" s="880"/>
      <c r="F12" s="958"/>
      <c r="G12" s="958"/>
      <c r="H12" s="958"/>
    </row>
    <row r="13" spans="1:10">
      <c r="A13" s="300" t="s">
        <v>373</v>
      </c>
    </row>
    <row r="15" spans="1:10" ht="75" customHeight="1">
      <c r="A15" s="732" t="s">
        <v>458</v>
      </c>
      <c r="B15" s="732"/>
      <c r="C15" s="732"/>
      <c r="D15" s="732"/>
      <c r="E15" s="732"/>
      <c r="F15" s="732"/>
      <c r="G15" s="732"/>
      <c r="H15" s="732"/>
      <c r="I15" s="732"/>
    </row>
    <row r="16" spans="1:10" ht="17.100000000000001" customHeight="1"/>
    <row r="17" spans="1:14" ht="17.25" customHeight="1">
      <c r="B17" s="724" t="s">
        <v>459</v>
      </c>
      <c r="C17" s="724"/>
      <c r="D17" s="724"/>
      <c r="E17" s="724"/>
      <c r="F17" s="724"/>
      <c r="G17" s="724"/>
      <c r="N17" s="326"/>
    </row>
    <row r="18" spans="1:14" ht="17.25" hidden="1" customHeight="1">
      <c r="A18" s="327"/>
      <c r="B18" s="724" t="s">
        <v>460</v>
      </c>
      <c r="C18" s="724"/>
      <c r="D18" s="724"/>
      <c r="E18" s="724"/>
      <c r="F18" s="724"/>
      <c r="G18" s="724"/>
      <c r="H18" s="724"/>
      <c r="I18" s="724"/>
      <c r="N18" s="326"/>
    </row>
    <row r="19" spans="1:14" hidden="1">
      <c r="A19" s="328" t="s">
        <v>57</v>
      </c>
      <c r="B19" s="955" t="e">
        <f>#REF!</f>
        <v>#REF!</v>
      </c>
      <c r="C19" s="955"/>
      <c r="D19" s="955"/>
      <c r="E19" s="955"/>
      <c r="F19" s="955"/>
      <c r="G19" s="955"/>
      <c r="H19" s="955"/>
      <c r="I19" s="955"/>
      <c r="N19" s="329" t="e">
        <f>#REF!</f>
        <v>#REF!</v>
      </c>
    </row>
    <row r="20" spans="1:14" hidden="1">
      <c r="A20" s="328" t="s">
        <v>59</v>
      </c>
      <c r="B20" s="955" t="e">
        <f>#REF!</f>
        <v>#REF!</v>
      </c>
      <c r="C20" s="955"/>
      <c r="D20" s="955"/>
      <c r="E20" s="955"/>
      <c r="F20" s="955"/>
      <c r="G20" s="955"/>
      <c r="H20" s="955"/>
      <c r="I20" s="955"/>
      <c r="N20" s="329" t="e">
        <f>#REF!</f>
        <v>#REF!</v>
      </c>
    </row>
    <row r="21" spans="1:14" ht="17.25" hidden="1" customHeight="1">
      <c r="A21" s="328" t="s">
        <v>461</v>
      </c>
      <c r="B21" s="955" t="e">
        <f>#REF!</f>
        <v>#REF!</v>
      </c>
      <c r="C21" s="955"/>
      <c r="D21" s="955"/>
      <c r="E21" s="955"/>
      <c r="F21" s="955"/>
      <c r="G21" s="955"/>
      <c r="H21" s="955"/>
      <c r="I21" s="955"/>
      <c r="J21" s="58"/>
    </row>
    <row r="22" spans="1:14" ht="15.75" customHeight="1"/>
    <row r="23" spans="1:14" ht="57" customHeight="1">
      <c r="A23" s="732" t="s">
        <v>462</v>
      </c>
      <c r="B23" s="732"/>
      <c r="C23" s="732"/>
      <c r="D23" s="732"/>
      <c r="E23" s="732"/>
      <c r="F23" s="732"/>
      <c r="G23" s="732"/>
      <c r="H23" s="732"/>
      <c r="I23" s="732"/>
    </row>
    <row r="24" spans="1:14" ht="15.75" customHeight="1"/>
    <row r="25" spans="1:14" ht="15.75" customHeight="1"/>
    <row r="26" spans="1:14" ht="25.5" hidden="1" customHeight="1">
      <c r="A26" s="724" t="s">
        <v>463</v>
      </c>
      <c r="B26" s="724"/>
      <c r="C26" s="724"/>
      <c r="D26" s="724"/>
      <c r="E26" s="724"/>
      <c r="F26" s="724"/>
      <c r="G26" s="724"/>
      <c r="H26" s="724"/>
      <c r="I26" s="724"/>
    </row>
    <row r="27" spans="1:14">
      <c r="A27" s="330"/>
      <c r="B27" s="330"/>
      <c r="C27" s="330"/>
      <c r="D27" s="330"/>
      <c r="E27" s="330"/>
      <c r="F27" s="330"/>
      <c r="G27" s="330"/>
      <c r="H27" s="330"/>
      <c r="I27" s="330"/>
    </row>
    <row r="28" spans="1:14" ht="26.25" customHeight="1">
      <c r="A28" s="732" t="s">
        <v>464</v>
      </c>
      <c r="B28" s="732"/>
      <c r="C28" s="732"/>
      <c r="D28" s="732"/>
      <c r="E28" s="732"/>
      <c r="F28" s="732"/>
      <c r="G28" s="732"/>
      <c r="H28" s="732"/>
      <c r="I28" s="732"/>
      <c r="J28" s="58"/>
    </row>
    <row r="29" spans="1:14" ht="26.25" customHeight="1">
      <c r="A29" s="331" t="s">
        <v>29</v>
      </c>
      <c r="B29" s="732" t="s">
        <v>465</v>
      </c>
      <c r="C29" s="732"/>
      <c r="D29" s="732"/>
      <c r="E29" s="732"/>
      <c r="F29" s="732"/>
      <c r="G29" s="732"/>
      <c r="H29" s="732"/>
      <c r="I29" s="732"/>
      <c r="J29" s="58"/>
    </row>
    <row r="30" spans="1:14" ht="26.25" customHeight="1">
      <c r="A30" s="332" t="s">
        <v>466</v>
      </c>
      <c r="B30" s="876" t="s">
        <v>467</v>
      </c>
      <c r="C30" s="876"/>
      <c r="D30" s="876"/>
      <c r="E30" s="876"/>
      <c r="F30" s="876"/>
      <c r="G30" s="876"/>
      <c r="H30" s="876"/>
      <c r="I30" s="876"/>
    </row>
    <row r="31" spans="1:14" ht="26.25" customHeight="1">
      <c r="A31" s="332" t="s">
        <v>468</v>
      </c>
      <c r="B31" s="876" t="s">
        <v>469</v>
      </c>
      <c r="C31" s="876"/>
      <c r="D31" s="876"/>
      <c r="E31" s="876"/>
      <c r="F31" s="876"/>
      <c r="G31" s="876"/>
      <c r="H31" s="876"/>
      <c r="I31" s="876"/>
    </row>
    <row r="32" spans="1:14" ht="33.75" customHeight="1">
      <c r="A32" s="332" t="s">
        <v>470</v>
      </c>
      <c r="B32" s="876" t="s">
        <v>471</v>
      </c>
      <c r="C32" s="876"/>
      <c r="D32" s="876"/>
      <c r="E32" s="876"/>
      <c r="F32" s="876"/>
      <c r="G32" s="876"/>
      <c r="H32" s="876"/>
      <c r="I32" s="876"/>
    </row>
    <row r="33" spans="1:10" ht="9.75" customHeight="1">
      <c r="A33" s="332"/>
      <c r="B33" s="58"/>
      <c r="C33" s="58"/>
      <c r="D33" s="58"/>
      <c r="E33" s="58"/>
      <c r="F33" s="58"/>
      <c r="G33" s="58"/>
      <c r="H33" s="58"/>
      <c r="I33" s="58"/>
      <c r="J33" s="58"/>
    </row>
    <row r="34" spans="1:10" ht="25.5" customHeight="1">
      <c r="A34" s="331" t="s">
        <v>30</v>
      </c>
      <c r="B34" s="877" t="s">
        <v>472</v>
      </c>
      <c r="C34" s="877"/>
      <c r="D34" s="877"/>
      <c r="E34" s="877"/>
      <c r="F34" s="877"/>
      <c r="G34" s="877"/>
      <c r="H34" s="877"/>
      <c r="I34" s="877"/>
      <c r="J34" s="58"/>
    </row>
    <row r="35" spans="1:10" ht="24.75" customHeight="1">
      <c r="A35" s="332" t="s">
        <v>466</v>
      </c>
      <c r="B35" s="732" t="s">
        <v>473</v>
      </c>
      <c r="C35" s="732"/>
      <c r="D35" s="732"/>
      <c r="E35" s="732"/>
      <c r="F35" s="732"/>
      <c r="G35" s="732"/>
      <c r="H35" s="732"/>
      <c r="I35" s="732"/>
      <c r="J35" s="58"/>
    </row>
    <row r="36" spans="1:10" ht="24.75" hidden="1" customHeight="1">
      <c r="A36" s="332" t="s">
        <v>468</v>
      </c>
      <c r="B36" s="732" t="s">
        <v>474</v>
      </c>
      <c r="C36" s="732"/>
      <c r="D36" s="732"/>
      <c r="E36" s="732"/>
      <c r="F36" s="732"/>
      <c r="G36" s="732"/>
      <c r="H36" s="732"/>
      <c r="I36" s="732"/>
      <c r="J36" s="58"/>
    </row>
    <row r="37" spans="1:10" ht="12" customHeight="1">
      <c r="A37" s="58"/>
      <c r="B37" s="58"/>
      <c r="C37" s="58"/>
      <c r="D37" s="58"/>
      <c r="E37" s="58"/>
      <c r="F37" s="58"/>
      <c r="G37" s="58"/>
      <c r="H37" s="58"/>
      <c r="I37" s="58"/>
      <c r="J37" s="58"/>
    </row>
    <row r="38" spans="1:10" s="335" customFormat="1" ht="24.75" customHeight="1">
      <c r="A38" s="333" t="s">
        <v>475</v>
      </c>
      <c r="B38" s="878" t="s">
        <v>476</v>
      </c>
      <c r="C38" s="878"/>
      <c r="D38" s="878"/>
      <c r="E38" s="878"/>
      <c r="F38" s="878"/>
      <c r="G38" s="878"/>
      <c r="H38" s="878"/>
      <c r="I38" s="878"/>
      <c r="J38" s="334"/>
    </row>
    <row r="39" spans="1:10" ht="24" customHeight="1">
      <c r="A39" s="58"/>
      <c r="B39" s="877" t="s">
        <v>477</v>
      </c>
      <c r="C39" s="877"/>
      <c r="D39" s="877"/>
      <c r="E39" s="877"/>
      <c r="F39" s="877"/>
      <c r="G39" s="877"/>
      <c r="H39" s="877"/>
      <c r="I39" s="877"/>
      <c r="J39" s="58"/>
    </row>
    <row r="40" spans="1:10" ht="57.75" customHeight="1">
      <c r="A40" s="58"/>
      <c r="B40" s="732" t="s">
        <v>478</v>
      </c>
      <c r="C40" s="732"/>
      <c r="D40" s="732"/>
      <c r="E40" s="732"/>
      <c r="F40" s="732"/>
      <c r="G40" s="732"/>
      <c r="H40" s="732"/>
      <c r="I40" s="732"/>
      <c r="J40" s="58"/>
    </row>
    <row r="42" spans="1:10" ht="19.5" customHeight="1">
      <c r="A42" s="875" t="s">
        <v>479</v>
      </c>
      <c r="B42" s="875" t="s">
        <v>480</v>
      </c>
      <c r="C42" s="875"/>
      <c r="D42" s="875" t="s">
        <v>792</v>
      </c>
      <c r="E42" s="875"/>
      <c r="F42" s="875"/>
      <c r="G42" s="875"/>
      <c r="H42" s="714"/>
      <c r="I42" s="714"/>
      <c r="J42" s="58"/>
    </row>
    <row r="43" spans="1:10" ht="20.25" customHeight="1">
      <c r="A43" s="875"/>
      <c r="B43" s="875"/>
      <c r="C43" s="875"/>
      <c r="D43" s="875"/>
      <c r="E43" s="875"/>
      <c r="F43" s="875"/>
      <c r="G43" s="875"/>
      <c r="H43" s="714"/>
      <c r="I43" s="714"/>
      <c r="J43" s="58"/>
    </row>
    <row r="44" spans="1:10" ht="30.75" customHeight="1">
      <c r="A44" s="336">
        <v>1</v>
      </c>
      <c r="B44" s="866" t="s">
        <v>481</v>
      </c>
      <c r="C44" s="866"/>
      <c r="D44" s="769">
        <f>B9</f>
        <v>0</v>
      </c>
      <c r="E44" s="769"/>
      <c r="F44" s="769"/>
      <c r="G44" s="769"/>
      <c r="H44" s="954" t="e">
        <f>#REF!</f>
        <v>#REF!</v>
      </c>
      <c r="I44" s="954"/>
      <c r="J44" s="58"/>
    </row>
    <row r="45" spans="1:10" ht="15.75" customHeight="1">
      <c r="A45" s="874">
        <v>2</v>
      </c>
      <c r="B45" s="866" t="s">
        <v>482</v>
      </c>
      <c r="C45" s="866"/>
      <c r="D45" s="769">
        <f>B10</f>
        <v>0</v>
      </c>
      <c r="E45" s="769"/>
      <c r="F45" s="769"/>
      <c r="G45" s="769"/>
      <c r="H45" s="954" t="e">
        <f>#REF!</f>
        <v>#REF!</v>
      </c>
      <c r="I45" s="954"/>
      <c r="J45" s="58"/>
    </row>
    <row r="46" spans="1:10" ht="15.75" customHeight="1">
      <c r="A46" s="874"/>
      <c r="B46" s="866"/>
      <c r="C46" s="866"/>
      <c r="D46" s="769">
        <f>B11</f>
        <v>0</v>
      </c>
      <c r="E46" s="769"/>
      <c r="F46" s="769"/>
      <c r="G46" s="769"/>
      <c r="H46" s="954" t="e">
        <f>#REF!</f>
        <v>#REF!</v>
      </c>
      <c r="I46" s="954"/>
      <c r="J46" s="58"/>
    </row>
    <row r="47" spans="1:10" ht="15.75" customHeight="1">
      <c r="A47" s="874"/>
      <c r="B47" s="866"/>
      <c r="C47" s="866"/>
      <c r="D47" s="769">
        <f>B12</f>
        <v>0</v>
      </c>
      <c r="E47" s="769"/>
      <c r="F47" s="769"/>
      <c r="G47" s="769"/>
      <c r="H47" s="954" t="e">
        <f>#REF!</f>
        <v>#REF!</v>
      </c>
      <c r="I47" s="954"/>
      <c r="J47" s="58"/>
    </row>
    <row r="48" spans="1:10" ht="18.75" customHeight="1">
      <c r="A48" s="336">
        <v>3</v>
      </c>
      <c r="B48" s="866" t="s">
        <v>483</v>
      </c>
      <c r="C48" s="866"/>
      <c r="D48" s="865"/>
      <c r="E48" s="865"/>
      <c r="F48" s="865"/>
      <c r="G48" s="865"/>
      <c r="H48" s="892"/>
      <c r="I48" s="892"/>
      <c r="J48" s="58"/>
    </row>
    <row r="49" spans="1:10" ht="20.25" customHeight="1">
      <c r="A49" s="336">
        <v>4</v>
      </c>
      <c r="B49" s="866" t="s">
        <v>484</v>
      </c>
      <c r="C49" s="866"/>
      <c r="D49" s="865"/>
      <c r="E49" s="865"/>
      <c r="F49" s="865"/>
      <c r="G49" s="865"/>
      <c r="H49" s="892"/>
      <c r="I49" s="892"/>
      <c r="J49" s="58"/>
    </row>
    <row r="50" spans="1:10" ht="19.5" customHeight="1">
      <c r="A50" s="337">
        <v>5</v>
      </c>
      <c r="B50" s="866" t="s">
        <v>485</v>
      </c>
      <c r="C50" s="866"/>
      <c r="D50" s="865"/>
      <c r="E50" s="865"/>
      <c r="F50" s="865"/>
      <c r="G50" s="865"/>
      <c r="H50" s="892"/>
      <c r="I50" s="892"/>
    </row>
    <row r="51" spans="1:10" ht="51.75" customHeight="1">
      <c r="A51" s="336">
        <v>6</v>
      </c>
      <c r="B51" s="866" t="s">
        <v>486</v>
      </c>
      <c r="C51" s="866"/>
      <c r="D51" s="865"/>
      <c r="E51" s="865"/>
      <c r="F51" s="865"/>
      <c r="G51" s="865"/>
      <c r="H51" s="892"/>
      <c r="I51" s="892"/>
      <c r="J51" s="58"/>
    </row>
    <row r="52" spans="1:10" ht="49.5" customHeight="1">
      <c r="A52" s="336">
        <v>7</v>
      </c>
      <c r="B52" s="866" t="s">
        <v>487</v>
      </c>
      <c r="C52" s="866"/>
      <c r="D52" s="865"/>
      <c r="E52" s="865"/>
      <c r="F52" s="865"/>
      <c r="G52" s="865"/>
      <c r="H52" s="892"/>
      <c r="I52" s="892"/>
      <c r="J52" s="58"/>
    </row>
    <row r="53" spans="1:10" ht="18" customHeight="1">
      <c r="A53" s="336">
        <v>8</v>
      </c>
      <c r="B53" s="866" t="s">
        <v>488</v>
      </c>
      <c r="C53" s="866"/>
      <c r="D53" s="865"/>
      <c r="E53" s="865"/>
      <c r="F53" s="865"/>
      <c r="G53" s="865"/>
      <c r="H53" s="892"/>
      <c r="I53" s="892"/>
      <c r="J53" s="58"/>
    </row>
    <row r="54" spans="1:10" ht="18" customHeight="1">
      <c r="A54" s="338"/>
      <c r="B54" s="339" t="s">
        <v>489</v>
      </c>
      <c r="C54" s="340"/>
      <c r="D54" s="865"/>
      <c r="E54" s="865"/>
      <c r="F54" s="865"/>
      <c r="G54" s="865"/>
      <c r="H54" s="892"/>
      <c r="I54" s="892"/>
      <c r="J54" s="58"/>
    </row>
    <row r="55" spans="1:10" ht="18" customHeight="1">
      <c r="A55" s="338"/>
      <c r="B55" s="339" t="s">
        <v>490</v>
      </c>
      <c r="C55" s="340"/>
      <c r="D55" s="865"/>
      <c r="E55" s="865"/>
      <c r="F55" s="865"/>
      <c r="G55" s="865"/>
      <c r="H55" s="892"/>
      <c r="I55" s="892"/>
      <c r="J55" s="58"/>
    </row>
    <row r="56" spans="1:10" ht="18" customHeight="1">
      <c r="A56" s="341"/>
      <c r="B56" s="339" t="s">
        <v>491</v>
      </c>
      <c r="C56" s="342"/>
      <c r="D56" s="865"/>
      <c r="E56" s="865"/>
      <c r="F56" s="865"/>
      <c r="G56" s="865"/>
      <c r="H56" s="892"/>
      <c r="I56" s="892"/>
    </row>
    <row r="57" spans="1:10">
      <c r="A57" s="58"/>
      <c r="B57" s="58"/>
      <c r="C57" s="58"/>
      <c r="D57" s="58"/>
      <c r="E57" s="58"/>
      <c r="F57" s="58"/>
      <c r="G57" s="58"/>
      <c r="H57" s="58"/>
      <c r="I57" s="58"/>
      <c r="J57" s="58"/>
    </row>
    <row r="58" spans="1:10" ht="24" customHeight="1">
      <c r="A58" s="456">
        <v>2</v>
      </c>
      <c r="B58" s="857" t="s">
        <v>605</v>
      </c>
      <c r="C58" s="857"/>
      <c r="D58" s="857"/>
      <c r="E58" s="857"/>
      <c r="F58" s="857"/>
      <c r="G58" s="857"/>
      <c r="H58" s="857"/>
      <c r="I58" s="857"/>
      <c r="J58" s="58"/>
    </row>
    <row r="59" spans="1:10">
      <c r="A59" s="54"/>
      <c r="B59" s="58"/>
      <c r="C59" s="58"/>
      <c r="D59" s="58"/>
      <c r="E59" s="58"/>
      <c r="F59" s="58"/>
      <c r="G59" s="58"/>
      <c r="H59" s="58"/>
      <c r="I59" s="58"/>
      <c r="J59" s="58"/>
    </row>
    <row r="60" spans="1:10" ht="24" customHeight="1">
      <c r="A60" s="457" t="s">
        <v>492</v>
      </c>
      <c r="B60" s="878" t="s">
        <v>493</v>
      </c>
      <c r="C60" s="878"/>
      <c r="D60" s="878"/>
      <c r="E60" s="878"/>
      <c r="F60" s="878"/>
      <c r="G60" s="878"/>
      <c r="H60" s="878"/>
      <c r="I60" s="878"/>
      <c r="J60" s="58"/>
    </row>
    <row r="61" spans="1:10" ht="10.5" hidden="1" customHeight="1">
      <c r="A61" s="58"/>
      <c r="B61" s="58"/>
      <c r="C61" s="58"/>
      <c r="D61" s="58"/>
      <c r="E61" s="58"/>
      <c r="F61" s="58"/>
      <c r="G61" s="58"/>
      <c r="H61" s="58"/>
      <c r="I61" s="58"/>
      <c r="J61" s="58"/>
    </row>
    <row r="62" spans="1:10" hidden="1">
      <c r="A62" s="343"/>
      <c r="B62" s="858"/>
      <c r="C62" s="858"/>
      <c r="D62" s="858"/>
      <c r="E62" s="858"/>
      <c r="F62" s="858"/>
      <c r="G62" s="858"/>
      <c r="H62" s="858"/>
      <c r="I62" s="858"/>
    </row>
    <row r="63" spans="1:10" ht="9.75" customHeight="1">
      <c r="B63" s="859"/>
      <c r="C63" s="859"/>
      <c r="D63" s="859"/>
      <c r="E63" s="859"/>
      <c r="F63" s="859"/>
      <c r="G63" s="859"/>
      <c r="H63" s="859"/>
      <c r="I63" s="859"/>
      <c r="J63" s="58"/>
    </row>
    <row r="64" spans="1:10" ht="3" customHeight="1">
      <c r="A64" s="410"/>
      <c r="B64" s="959"/>
      <c r="C64" s="959"/>
      <c r="D64" s="959"/>
      <c r="E64" s="959"/>
      <c r="F64" s="959"/>
      <c r="G64" s="959"/>
      <c r="H64" s="959"/>
      <c r="I64" s="959"/>
      <c r="J64" s="58"/>
    </row>
    <row r="65" spans="1:10" s="345" customFormat="1" ht="5.25" customHeight="1">
      <c r="A65" s="451"/>
      <c r="B65" s="960"/>
      <c r="C65" s="960"/>
      <c r="D65" s="960"/>
      <c r="E65" s="960"/>
      <c r="F65" s="960"/>
      <c r="G65" s="960"/>
      <c r="H65" s="960"/>
      <c r="I65" s="960"/>
      <c r="J65" s="344"/>
    </row>
    <row r="66" spans="1:10">
      <c r="A66" s="452"/>
      <c r="B66" s="953"/>
      <c r="C66" s="953"/>
      <c r="D66" s="953"/>
      <c r="E66" s="953"/>
      <c r="F66" s="953"/>
      <c r="G66" s="953"/>
      <c r="H66" s="953"/>
      <c r="I66" s="953"/>
      <c r="J66" s="58"/>
    </row>
    <row r="67" spans="1:10" ht="2.25" customHeight="1">
      <c r="A67" s="346"/>
      <c r="B67" s="867"/>
      <c r="C67" s="867"/>
      <c r="D67" s="867"/>
      <c r="E67" s="867"/>
      <c r="F67" s="867"/>
      <c r="G67" s="867"/>
      <c r="H67" s="867"/>
      <c r="I67" s="867"/>
      <c r="J67" s="58"/>
    </row>
    <row r="68" spans="1:10" ht="1.5" hidden="1" customHeight="1">
      <c r="A68" s="346"/>
      <c r="B68" s="867"/>
      <c r="C68" s="867"/>
      <c r="D68" s="867"/>
      <c r="E68" s="867"/>
      <c r="F68" s="867"/>
      <c r="G68" s="867"/>
      <c r="H68" s="867"/>
      <c r="I68" s="867"/>
      <c r="J68" s="58"/>
    </row>
    <row r="69" spans="1:10" ht="136.5" customHeight="1">
      <c r="A69" s="346" t="s">
        <v>1041</v>
      </c>
      <c r="B69" s="953" t="s">
        <v>1081</v>
      </c>
      <c r="C69" s="953"/>
      <c r="D69" s="953"/>
      <c r="E69" s="953"/>
      <c r="F69" s="953"/>
      <c r="G69" s="953"/>
      <c r="H69" s="953"/>
      <c r="I69" s="953"/>
      <c r="J69" s="58"/>
    </row>
    <row r="70" spans="1:10" ht="61.5" customHeight="1">
      <c r="A70" s="346"/>
      <c r="B70" s="867" t="s">
        <v>621</v>
      </c>
      <c r="C70" s="867"/>
      <c r="D70" s="867"/>
      <c r="E70" s="867"/>
      <c r="F70" s="867"/>
      <c r="G70" s="867"/>
      <c r="H70" s="867"/>
      <c r="I70" s="867"/>
      <c r="J70" s="58"/>
    </row>
    <row r="71" spans="1:10">
      <c r="A71" s="346"/>
      <c r="B71" s="347"/>
      <c r="C71" s="347"/>
      <c r="D71" s="347"/>
      <c r="E71" s="347"/>
      <c r="F71" s="347"/>
      <c r="G71" s="347"/>
      <c r="H71" s="347"/>
      <c r="I71" s="347"/>
      <c r="J71" s="58"/>
    </row>
    <row r="72" spans="1:10">
      <c r="A72" s="346"/>
      <c r="B72" s="863" t="s">
        <v>1082</v>
      </c>
      <c r="C72" s="863"/>
      <c r="D72" s="863"/>
      <c r="E72" s="863"/>
      <c r="F72" s="863"/>
      <c r="G72" s="863"/>
      <c r="H72" s="863"/>
      <c r="I72" s="863"/>
      <c r="J72" s="58"/>
    </row>
    <row r="73" spans="1:10">
      <c r="A73" s="346"/>
      <c r="B73" s="863"/>
      <c r="C73" s="863"/>
      <c r="D73" s="863"/>
      <c r="E73" s="863"/>
      <c r="F73" s="863"/>
      <c r="G73" s="863"/>
      <c r="H73" s="863"/>
      <c r="I73" s="863"/>
      <c r="J73" s="58"/>
    </row>
    <row r="74" spans="1:10" ht="16.350000000000001" customHeight="1">
      <c r="A74" s="348"/>
      <c r="B74" s="864"/>
      <c r="C74" s="864"/>
      <c r="D74" s="864"/>
      <c r="E74" s="864"/>
      <c r="F74" s="864"/>
      <c r="G74" s="864"/>
      <c r="H74" s="864"/>
      <c r="I74" s="864"/>
      <c r="J74" s="58"/>
    </row>
    <row r="75" spans="1:10" ht="80.25" customHeight="1">
      <c r="A75" s="346"/>
      <c r="B75" s="863" t="s">
        <v>606</v>
      </c>
      <c r="C75" s="863"/>
      <c r="D75" s="863"/>
      <c r="E75" s="863"/>
      <c r="F75" s="863"/>
      <c r="G75" s="863"/>
      <c r="H75" s="863"/>
      <c r="I75" s="863"/>
      <c r="J75" s="58"/>
    </row>
    <row r="76" spans="1:10" hidden="1">
      <c r="A76" s="346"/>
      <c r="B76" s="867"/>
      <c r="C76" s="867"/>
      <c r="D76" s="867"/>
      <c r="E76" s="867"/>
      <c r="F76" s="867"/>
      <c r="G76" s="867"/>
      <c r="H76" s="867"/>
      <c r="I76" s="867"/>
      <c r="J76" s="58"/>
    </row>
    <row r="77" spans="1:10" ht="17.25" hidden="1" customHeight="1">
      <c r="A77" s="346"/>
      <c r="B77" s="867"/>
      <c r="C77" s="867"/>
      <c r="D77" s="867"/>
      <c r="E77" s="867"/>
      <c r="F77" s="867"/>
      <c r="G77" s="867"/>
      <c r="H77" s="867"/>
      <c r="I77" s="867"/>
      <c r="J77" s="58"/>
    </row>
    <row r="78" spans="1:10" hidden="1">
      <c r="A78" s="346"/>
      <c r="B78" s="867"/>
      <c r="C78" s="867"/>
      <c r="D78" s="867"/>
      <c r="E78" s="867"/>
      <c r="F78" s="867"/>
      <c r="G78" s="867"/>
      <c r="H78" s="867"/>
      <c r="I78" s="867"/>
      <c r="J78" s="58"/>
    </row>
    <row r="79" spans="1:10" hidden="1">
      <c r="A79" s="346"/>
      <c r="B79" s="867"/>
      <c r="C79" s="867"/>
      <c r="D79" s="867"/>
      <c r="E79" s="867"/>
      <c r="F79" s="867"/>
      <c r="G79" s="867"/>
      <c r="H79" s="867"/>
      <c r="I79" s="867"/>
      <c r="J79" s="58"/>
    </row>
    <row r="80" spans="1:10" hidden="1">
      <c r="A80" s="346"/>
      <c r="B80" s="867"/>
      <c r="C80" s="867"/>
      <c r="D80" s="867"/>
      <c r="E80" s="867"/>
      <c r="F80" s="867"/>
      <c r="G80" s="867"/>
      <c r="H80" s="867"/>
      <c r="I80" s="867"/>
      <c r="J80" s="58"/>
    </row>
    <row r="81" spans="1:25" hidden="1">
      <c r="A81" s="58"/>
      <c r="B81" s="868"/>
      <c r="C81" s="868"/>
      <c r="D81" s="868"/>
      <c r="E81" s="868"/>
      <c r="F81" s="868"/>
      <c r="G81" s="868"/>
      <c r="H81" s="868"/>
      <c r="I81" s="868"/>
      <c r="J81" s="58"/>
    </row>
    <row r="82" spans="1:25" hidden="1">
      <c r="A82" s="58"/>
      <c r="B82" s="58"/>
      <c r="C82" s="58"/>
      <c r="D82" s="58"/>
      <c r="E82" s="58"/>
      <c r="F82" s="58"/>
      <c r="G82" s="58"/>
      <c r="H82" s="58"/>
      <c r="I82" s="58"/>
      <c r="J82" s="58"/>
    </row>
    <row r="83" spans="1:25" hidden="1">
      <c r="A83" s="349"/>
      <c r="B83" s="732"/>
      <c r="C83" s="732"/>
      <c r="D83" s="732"/>
      <c r="E83" s="732"/>
      <c r="F83" s="732"/>
      <c r="G83" s="732"/>
      <c r="H83" s="732"/>
      <c r="I83" s="732"/>
      <c r="J83" s="58"/>
    </row>
    <row r="84" spans="1:25">
      <c r="B84" s="732"/>
      <c r="C84" s="732"/>
      <c r="D84" s="732"/>
      <c r="E84" s="732"/>
      <c r="F84" s="732"/>
      <c r="G84" s="732"/>
      <c r="H84" s="732"/>
      <c r="I84" s="732"/>
    </row>
    <row r="85" spans="1:25" ht="24" customHeight="1">
      <c r="B85" s="796" t="s">
        <v>607</v>
      </c>
      <c r="C85" s="796"/>
      <c r="D85" s="796"/>
      <c r="E85" s="796"/>
      <c r="F85" s="206"/>
      <c r="G85" s="206"/>
      <c r="H85" s="206"/>
      <c r="I85" s="206"/>
    </row>
    <row r="86" spans="1:25" ht="40.35" customHeight="1">
      <c r="A86" s="58"/>
      <c r="B86" s="790" t="s">
        <v>608</v>
      </c>
      <c r="C86" s="790"/>
      <c r="D86" s="790"/>
      <c r="E86" s="790"/>
      <c r="F86" s="790"/>
      <c r="G86" s="790"/>
      <c r="H86" s="790"/>
      <c r="I86" s="790"/>
      <c r="J86" s="58"/>
    </row>
    <row r="87" spans="1:25" ht="15.75" customHeight="1">
      <c r="A87" s="58"/>
      <c r="B87" s="32"/>
      <c r="C87" s="88"/>
      <c r="D87" s="88"/>
      <c r="E87" s="88"/>
      <c r="F87" s="88"/>
      <c r="G87" s="88"/>
      <c r="H87" s="88"/>
      <c r="I87" s="88"/>
      <c r="J87" s="58"/>
    </row>
    <row r="88" spans="1:25" ht="38.25" customHeight="1">
      <c r="A88" s="440">
        <v>1</v>
      </c>
      <c r="B88" s="783" t="s">
        <v>494</v>
      </c>
      <c r="C88" s="784"/>
      <c r="D88" s="784"/>
      <c r="E88" s="784"/>
      <c r="F88" s="869"/>
      <c r="G88" s="870"/>
      <c r="H88" s="41"/>
      <c r="I88" s="41"/>
      <c r="J88" s="54"/>
      <c r="K88" s="54"/>
      <c r="L88" s="54"/>
      <c r="M88" s="54"/>
      <c r="N88" s="353"/>
      <c r="O88" s="54"/>
      <c r="P88" s="54"/>
      <c r="Q88" s="54"/>
      <c r="R88" s="54"/>
      <c r="S88" s="54"/>
      <c r="T88" s="54"/>
      <c r="U88" s="54"/>
      <c r="V88" s="54"/>
      <c r="W88" s="54"/>
      <c r="X88" s="54"/>
      <c r="Y88" s="54"/>
    </row>
    <row r="89" spans="1:25" ht="22.5" customHeight="1">
      <c r="A89" s="350"/>
      <c r="B89" s="872" t="s">
        <v>495</v>
      </c>
      <c r="C89" s="873"/>
      <c r="D89" s="873"/>
      <c r="E89" s="873"/>
      <c r="F89" s="881"/>
      <c r="G89" s="882"/>
      <c r="H89" s="41"/>
      <c r="I89" s="41"/>
      <c r="J89" s="54"/>
      <c r="K89" s="54"/>
      <c r="L89" s="54"/>
      <c r="M89" s="54"/>
      <c r="N89" s="354"/>
      <c r="O89" s="54"/>
      <c r="P89" s="54"/>
      <c r="Q89" s="54"/>
      <c r="R89" s="54"/>
      <c r="S89" s="54"/>
      <c r="T89" s="54"/>
      <c r="U89" s="54"/>
      <c r="V89" s="54"/>
      <c r="W89" s="54"/>
      <c r="X89" s="54"/>
      <c r="Y89" s="54"/>
    </row>
    <row r="90" spans="1:25" ht="53.1" hidden="1" customHeight="1">
      <c r="A90" s="350"/>
      <c r="B90" s="788"/>
      <c r="C90" s="789"/>
      <c r="D90" s="789"/>
      <c r="E90" s="789"/>
      <c r="F90" s="884"/>
      <c r="G90" s="787"/>
      <c r="H90" s="41"/>
      <c r="I90" s="41"/>
      <c r="J90" s="54"/>
      <c r="K90" s="54"/>
      <c r="L90" s="54"/>
      <c r="M90" s="54"/>
      <c r="N90" s="354"/>
      <c r="O90" s="54"/>
      <c r="P90" s="54"/>
      <c r="Q90" s="54"/>
      <c r="R90" s="54"/>
      <c r="S90" s="54"/>
      <c r="T90" s="54"/>
      <c r="U90" s="54"/>
      <c r="V90" s="54"/>
      <c r="W90" s="54"/>
      <c r="X90" s="54"/>
      <c r="Y90" s="54"/>
    </row>
    <row r="91" spans="1:25" ht="62.1" hidden="1" customHeight="1">
      <c r="A91" s="350"/>
      <c r="B91" s="885"/>
      <c r="C91" s="886"/>
      <c r="D91" s="886"/>
      <c r="E91" s="886"/>
      <c r="F91" s="887"/>
      <c r="G91" s="888"/>
      <c r="H91" s="41"/>
      <c r="I91" s="41"/>
      <c r="J91" s="54"/>
      <c r="K91" s="54"/>
      <c r="L91" s="54"/>
      <c r="M91" s="54"/>
      <c r="N91" s="355"/>
      <c r="O91" s="54"/>
      <c r="P91" s="54"/>
      <c r="Q91" s="54"/>
      <c r="R91" s="54"/>
      <c r="S91" s="54"/>
      <c r="T91" s="54"/>
      <c r="U91" s="54"/>
      <c r="V91" s="54"/>
      <c r="W91" s="54"/>
      <c r="X91" s="54"/>
      <c r="Y91" s="54"/>
    </row>
    <row r="92" spans="1:25" ht="44.25" customHeight="1">
      <c r="A92" s="440">
        <v>2</v>
      </c>
      <c r="B92" s="736" t="s">
        <v>496</v>
      </c>
      <c r="C92" s="737"/>
      <c r="D92" s="737"/>
      <c r="E92" s="737"/>
      <c r="F92" s="889"/>
      <c r="G92" s="778"/>
      <c r="H92" s="41"/>
      <c r="I92" s="41"/>
      <c r="J92" s="41"/>
      <c r="K92" s="41"/>
      <c r="L92" s="41"/>
      <c r="M92" s="41"/>
      <c r="O92" s="41"/>
      <c r="P92" s="41"/>
      <c r="Q92" s="41"/>
      <c r="R92" s="41"/>
      <c r="S92" s="41"/>
      <c r="T92" s="41"/>
      <c r="U92" s="41"/>
      <c r="V92" s="41"/>
      <c r="W92" s="41"/>
      <c r="X92" s="41"/>
      <c r="Y92" s="41"/>
    </row>
    <row r="93" spans="1:25" ht="14.25" customHeight="1">
      <c r="A93" s="350"/>
      <c r="B93" s="80"/>
      <c r="C93" s="80"/>
      <c r="D93" s="80"/>
      <c r="E93" s="80"/>
      <c r="F93" s="83"/>
      <c r="G93" s="447"/>
      <c r="H93" s="41"/>
      <c r="I93" s="41"/>
      <c r="J93" s="41"/>
      <c r="K93" s="41"/>
      <c r="L93" s="41"/>
      <c r="M93" s="41"/>
      <c r="N93" s="41"/>
      <c r="O93" s="41"/>
      <c r="P93" s="41"/>
      <c r="Q93" s="41"/>
      <c r="R93" s="41"/>
      <c r="S93" s="41"/>
      <c r="T93" s="41"/>
      <c r="U93" s="41"/>
      <c r="V93" s="41"/>
      <c r="W93" s="41"/>
      <c r="X93" s="41"/>
      <c r="Y93" s="41"/>
    </row>
    <row r="94" spans="1:25" ht="36.75" customHeight="1">
      <c r="A94" s="440">
        <v>3</v>
      </c>
      <c r="B94" s="736" t="s">
        <v>497</v>
      </c>
      <c r="C94" s="737"/>
      <c r="D94" s="737"/>
      <c r="E94" s="737"/>
      <c r="F94" s="889"/>
      <c r="G94" s="778"/>
      <c r="H94" s="41"/>
      <c r="I94" s="41"/>
      <c r="J94" s="41"/>
      <c r="K94" s="41"/>
      <c r="L94" s="41"/>
      <c r="M94" s="41"/>
      <c r="N94" s="41"/>
      <c r="O94" s="41"/>
      <c r="P94" s="41"/>
      <c r="Q94" s="41"/>
      <c r="R94" s="41"/>
      <c r="S94" s="41"/>
      <c r="T94" s="41"/>
      <c r="U94" s="41"/>
      <c r="V94" s="41"/>
      <c r="W94" s="41"/>
      <c r="X94" s="41"/>
      <c r="Y94" s="41"/>
    </row>
    <row r="95" spans="1:25" ht="14.25" customHeight="1">
      <c r="A95" s="350"/>
      <c r="B95" s="84"/>
      <c r="C95" s="84"/>
      <c r="D95" s="84"/>
      <c r="E95" s="84"/>
      <c r="F95" s="83"/>
      <c r="G95" s="447"/>
      <c r="H95" s="41"/>
      <c r="I95" s="41"/>
      <c r="J95" s="41"/>
      <c r="K95" s="41"/>
      <c r="L95" s="41"/>
      <c r="M95" s="41"/>
      <c r="N95" s="41"/>
      <c r="O95" s="41"/>
      <c r="P95" s="41"/>
      <c r="Q95" s="41"/>
      <c r="R95" s="41"/>
      <c r="S95" s="41"/>
      <c r="T95" s="41"/>
      <c r="U95" s="41"/>
      <c r="V95" s="41"/>
      <c r="W95" s="41"/>
      <c r="X95" s="41"/>
      <c r="Y95" s="41"/>
    </row>
    <row r="96" spans="1:25" ht="23.25" customHeight="1">
      <c r="A96" s="443">
        <v>4</v>
      </c>
      <c r="B96" s="949" t="s">
        <v>656</v>
      </c>
      <c r="C96" s="950"/>
      <c r="D96" s="950"/>
      <c r="E96" s="950"/>
      <c r="F96" s="891"/>
      <c r="G96" s="781"/>
      <c r="H96" s="41"/>
      <c r="I96" s="41"/>
      <c r="J96" s="41"/>
      <c r="K96" s="41"/>
      <c r="L96" s="41"/>
      <c r="M96" s="41"/>
      <c r="N96" s="41"/>
      <c r="O96" s="41"/>
      <c r="P96" s="41"/>
      <c r="Q96" s="41"/>
      <c r="R96" s="41"/>
      <c r="S96" s="41"/>
      <c r="T96" s="41"/>
      <c r="U96" s="41"/>
      <c r="V96" s="41"/>
      <c r="W96" s="41"/>
      <c r="X96" s="41"/>
      <c r="Y96" s="41"/>
    </row>
    <row r="97" spans="1:25" ht="21" customHeight="1">
      <c r="A97" s="446"/>
      <c r="B97" s="951"/>
      <c r="C97" s="952"/>
      <c r="D97" s="952"/>
      <c r="E97" s="952"/>
      <c r="F97" s="845"/>
      <c r="G97" s="774"/>
      <c r="H97" s="41"/>
      <c r="I97" s="41"/>
      <c r="J97" s="41"/>
      <c r="K97" s="41"/>
      <c r="L97" s="41"/>
      <c r="M97" s="41"/>
      <c r="N97" s="41"/>
      <c r="O97" s="41"/>
      <c r="P97" s="41"/>
      <c r="Q97" s="41"/>
      <c r="R97" s="41"/>
      <c r="S97" s="41"/>
      <c r="T97" s="41"/>
      <c r="U97" s="41"/>
      <c r="V97" s="41"/>
      <c r="W97" s="41"/>
      <c r="X97" s="41"/>
      <c r="Y97" s="41"/>
    </row>
    <row r="98" spans="1:25" ht="20.25" customHeight="1">
      <c r="A98" s="446"/>
      <c r="B98" s="951"/>
      <c r="C98" s="952"/>
      <c r="D98" s="952"/>
      <c r="E98" s="952"/>
      <c r="F98" s="845"/>
      <c r="G98" s="774"/>
      <c r="H98" s="41"/>
      <c r="I98" s="41"/>
      <c r="J98" s="41"/>
      <c r="K98" s="41"/>
      <c r="L98" s="41"/>
      <c r="M98" s="41"/>
      <c r="N98" s="41"/>
      <c r="O98" s="41"/>
      <c r="P98" s="41"/>
      <c r="Q98" s="41"/>
      <c r="R98" s="41"/>
      <c r="S98" s="41"/>
      <c r="T98" s="41"/>
      <c r="U98" s="41"/>
      <c r="V98" s="41"/>
      <c r="W98" s="41"/>
      <c r="X98" s="41"/>
      <c r="Y98" s="41"/>
    </row>
    <row r="99" spans="1:25" ht="21" customHeight="1">
      <c r="A99" s="446"/>
      <c r="B99" s="951"/>
      <c r="C99" s="952"/>
      <c r="D99" s="952"/>
      <c r="E99" s="952"/>
      <c r="F99" s="845"/>
      <c r="G99" s="774"/>
      <c r="H99" s="41"/>
      <c r="I99" s="41"/>
      <c r="J99" s="41"/>
      <c r="K99" s="41"/>
      <c r="L99" s="41"/>
      <c r="M99" s="41"/>
      <c r="N99" s="41"/>
      <c r="O99" s="41"/>
      <c r="P99" s="41"/>
      <c r="Q99" s="41"/>
      <c r="R99" s="41"/>
      <c r="S99" s="41"/>
      <c r="T99" s="41"/>
      <c r="U99" s="41"/>
      <c r="V99" s="41"/>
      <c r="W99" s="41"/>
      <c r="X99" s="41"/>
      <c r="Y99" s="41"/>
    </row>
    <row r="100" spans="1:25" ht="24.95" customHeight="1">
      <c r="A100" s="444"/>
      <c r="B100" s="357"/>
      <c r="E100" s="46" t="s">
        <v>498</v>
      </c>
      <c r="F100" s="893"/>
      <c r="G100" s="776"/>
      <c r="H100" s="41"/>
      <c r="I100" s="41"/>
      <c r="J100" s="41"/>
      <c r="K100" s="41"/>
      <c r="L100" s="41"/>
      <c r="M100" s="41"/>
      <c r="N100" s="41"/>
      <c r="O100" s="41"/>
      <c r="P100" s="41"/>
      <c r="Q100" s="41"/>
      <c r="R100" s="41"/>
      <c r="S100" s="41"/>
      <c r="T100" s="41"/>
      <c r="U100" s="41"/>
      <c r="V100" s="41"/>
      <c r="W100" s="41"/>
      <c r="X100" s="41"/>
      <c r="Y100" s="41"/>
    </row>
    <row r="101" spans="1:25" ht="24.95" customHeight="1">
      <c r="A101" s="444"/>
      <c r="B101" s="357"/>
      <c r="E101" s="46" t="s">
        <v>58</v>
      </c>
      <c r="F101" s="893"/>
      <c r="G101" s="776"/>
      <c r="H101" s="41"/>
      <c r="I101" s="41"/>
      <c r="J101" s="41"/>
      <c r="K101" s="41"/>
      <c r="L101" s="41"/>
      <c r="M101" s="41"/>
      <c r="N101" s="41"/>
      <c r="O101" s="41"/>
      <c r="P101" s="41"/>
      <c r="Q101" s="41"/>
      <c r="R101" s="41"/>
      <c r="S101" s="41"/>
      <c r="T101" s="41"/>
      <c r="U101" s="41"/>
      <c r="V101" s="41"/>
      <c r="W101" s="41"/>
      <c r="X101" s="41"/>
      <c r="Y101" s="41"/>
    </row>
    <row r="102" spans="1:25" ht="24.95" customHeight="1">
      <c r="A102" s="445"/>
      <c r="B102" s="358"/>
      <c r="C102" s="359"/>
      <c r="D102" s="359"/>
      <c r="E102" s="360" t="s">
        <v>499</v>
      </c>
      <c r="F102" s="894"/>
      <c r="G102" s="771"/>
      <c r="H102" s="41"/>
      <c r="I102" s="41"/>
      <c r="J102" s="41"/>
      <c r="K102" s="41"/>
      <c r="L102" s="41"/>
      <c r="M102" s="41"/>
      <c r="N102" s="41"/>
      <c r="O102" s="41"/>
      <c r="P102" s="41"/>
      <c r="Q102" s="41"/>
      <c r="R102" s="41"/>
      <c r="S102" s="41"/>
      <c r="T102" s="41"/>
      <c r="U102" s="41"/>
      <c r="V102" s="41"/>
      <c r="W102" s="41"/>
      <c r="X102" s="41"/>
      <c r="Y102" s="41"/>
    </row>
    <row r="103" spans="1:25" ht="20.25" customHeight="1">
      <c r="A103" s="356"/>
      <c r="B103" s="58"/>
      <c r="C103" s="58"/>
      <c r="D103" s="58"/>
      <c r="E103" s="46"/>
      <c r="F103" s="417"/>
      <c r="G103" s="365"/>
      <c r="H103" s="41"/>
      <c r="I103" s="41"/>
      <c r="J103" s="41"/>
      <c r="K103" s="41"/>
      <c r="L103" s="41"/>
      <c r="M103" s="41"/>
      <c r="N103" s="41"/>
      <c r="O103" s="41"/>
      <c r="P103" s="41"/>
      <c r="Q103" s="41"/>
      <c r="R103" s="41"/>
      <c r="S103" s="41"/>
      <c r="T103" s="41"/>
      <c r="U103" s="41"/>
      <c r="V103" s="41"/>
      <c r="W103" s="41"/>
      <c r="X103" s="41"/>
      <c r="Y103" s="41"/>
    </row>
    <row r="104" spans="1:25" ht="72" customHeight="1">
      <c r="A104" s="440">
        <v>5</v>
      </c>
      <c r="B104" s="772" t="s">
        <v>500</v>
      </c>
      <c r="C104" s="772"/>
      <c r="D104" s="772"/>
      <c r="E104" s="736"/>
      <c r="F104" s="747"/>
      <c r="G104" s="748"/>
      <c r="H104" s="41"/>
      <c r="I104" s="41"/>
      <c r="J104" s="41"/>
      <c r="K104" s="41"/>
      <c r="L104" s="41"/>
      <c r="M104" s="41"/>
      <c r="N104" s="41"/>
      <c r="O104" s="41"/>
      <c r="P104" s="41"/>
      <c r="Q104" s="41"/>
      <c r="R104" s="41"/>
      <c r="S104" s="41"/>
      <c r="T104" s="41"/>
      <c r="U104" s="41"/>
      <c r="V104" s="41"/>
      <c r="W104" s="41"/>
      <c r="X104" s="41"/>
      <c r="Y104" s="41"/>
    </row>
    <row r="105" spans="1:25" ht="32.25" customHeight="1">
      <c r="A105" s="440">
        <v>6</v>
      </c>
      <c r="B105" s="772" t="s">
        <v>501</v>
      </c>
      <c r="C105" s="772"/>
      <c r="D105" s="772"/>
      <c r="E105" s="736"/>
      <c r="F105" s="747"/>
      <c r="G105" s="748"/>
      <c r="H105" s="41"/>
      <c r="I105" s="41"/>
      <c r="J105" s="41"/>
      <c r="K105" s="41"/>
      <c r="L105" s="41"/>
      <c r="M105" s="41"/>
      <c r="N105" s="41"/>
      <c r="O105" s="41"/>
      <c r="P105" s="41"/>
      <c r="Q105" s="41"/>
      <c r="R105" s="41"/>
      <c r="S105" s="41"/>
      <c r="T105" s="41"/>
      <c r="U105" s="41"/>
      <c r="V105" s="41"/>
      <c r="W105" s="41"/>
      <c r="X105" s="41"/>
      <c r="Y105" s="41"/>
    </row>
    <row r="106" spans="1:25" ht="62.1" hidden="1" customHeight="1">
      <c r="A106" s="350"/>
      <c r="B106" s="896"/>
      <c r="C106" s="896"/>
      <c r="D106" s="896"/>
      <c r="E106" s="749"/>
      <c r="F106" s="747"/>
      <c r="G106" s="748"/>
      <c r="H106" s="41"/>
      <c r="I106" s="41"/>
      <c r="J106" s="41"/>
      <c r="K106" s="41"/>
      <c r="L106" s="41"/>
      <c r="M106" s="41"/>
      <c r="N106" s="41"/>
      <c r="O106" s="41"/>
      <c r="P106" s="41"/>
      <c r="Q106" s="41"/>
      <c r="R106" s="41"/>
      <c r="S106" s="41"/>
      <c r="T106" s="41"/>
      <c r="U106" s="41"/>
      <c r="V106" s="41"/>
      <c r="W106" s="41"/>
      <c r="X106" s="41"/>
      <c r="Y106" s="41"/>
    </row>
    <row r="107" spans="1:25" ht="21.75" hidden="1" customHeight="1">
      <c r="A107" s="350"/>
      <c r="B107" s="364"/>
      <c r="C107" s="58"/>
      <c r="D107" s="58"/>
      <c r="E107" s="46"/>
      <c r="F107" s="747"/>
      <c r="G107" s="748"/>
      <c r="H107" s="41"/>
      <c r="I107" s="41"/>
      <c r="J107" s="41"/>
      <c r="K107" s="41"/>
      <c r="L107" s="41"/>
      <c r="M107" s="41"/>
      <c r="N107" s="41"/>
      <c r="O107" s="41"/>
      <c r="P107" s="41"/>
      <c r="Q107" s="41"/>
      <c r="R107" s="41"/>
      <c r="S107" s="41"/>
      <c r="T107" s="41"/>
      <c r="U107" s="41"/>
      <c r="V107" s="41"/>
      <c r="W107" s="41"/>
      <c r="X107" s="41"/>
      <c r="Y107" s="41"/>
    </row>
    <row r="108" spans="1:25" ht="21.75" hidden="1" customHeight="1">
      <c r="A108" s="350"/>
      <c r="B108" s="364"/>
      <c r="C108" s="58"/>
      <c r="D108" s="58"/>
      <c r="E108" s="46"/>
      <c r="F108" s="747"/>
      <c r="G108" s="748"/>
      <c r="H108" s="41"/>
      <c r="I108" s="41"/>
      <c r="J108" s="41"/>
      <c r="K108" s="41"/>
      <c r="L108" s="41"/>
      <c r="M108" s="41"/>
      <c r="N108" s="41"/>
      <c r="O108" s="41"/>
      <c r="P108" s="41"/>
      <c r="Q108" s="41"/>
      <c r="R108" s="41"/>
      <c r="S108" s="41"/>
      <c r="T108" s="41"/>
      <c r="U108" s="41"/>
      <c r="V108" s="41"/>
      <c r="W108" s="41"/>
      <c r="X108" s="41"/>
      <c r="Y108" s="41"/>
    </row>
    <row r="109" spans="1:25" ht="21.75" hidden="1" customHeight="1">
      <c r="A109" s="350"/>
      <c r="B109" s="754"/>
      <c r="C109" s="724"/>
      <c r="D109" s="724"/>
      <c r="E109" s="724"/>
      <c r="F109" s="747"/>
      <c r="G109" s="748"/>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366"/>
      <c r="C110" s="367"/>
      <c r="D110" s="367"/>
      <c r="E110" s="367"/>
      <c r="F110" s="747"/>
      <c r="G110" s="748"/>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4"/>
      <c r="C111" s="58"/>
      <c r="D111" s="58"/>
      <c r="E111" s="46"/>
      <c r="F111" s="747"/>
      <c r="G111" s="748"/>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754" t="s">
        <v>502</v>
      </c>
      <c r="C112" s="724"/>
      <c r="D112" s="724"/>
      <c r="E112" s="724"/>
      <c r="F112" s="747"/>
      <c r="G112" s="748"/>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364"/>
      <c r="C113" s="58"/>
      <c r="D113" s="58"/>
      <c r="E113" s="46"/>
      <c r="F113" s="747"/>
      <c r="G113" s="748"/>
      <c r="H113" s="41"/>
      <c r="I113" s="41"/>
      <c r="J113" s="41"/>
      <c r="K113" s="41"/>
      <c r="L113" s="41"/>
      <c r="M113" s="41"/>
      <c r="N113" s="41"/>
      <c r="O113" s="41"/>
      <c r="P113" s="41"/>
      <c r="Q113" s="41"/>
      <c r="R113" s="41"/>
      <c r="S113" s="41"/>
      <c r="T113" s="41"/>
      <c r="U113" s="41"/>
      <c r="V113" s="41"/>
      <c r="W113" s="41"/>
      <c r="X113" s="41"/>
      <c r="Y113" s="41"/>
    </row>
    <row r="114" spans="1:25" ht="21.75" hidden="1" customHeight="1">
      <c r="A114" s="350"/>
      <c r="B114" s="754" t="s">
        <v>503</v>
      </c>
      <c r="C114" s="724"/>
      <c r="D114" s="724"/>
      <c r="E114" s="724"/>
      <c r="F114" s="747"/>
      <c r="G114" s="748"/>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59" t="s">
        <v>504</v>
      </c>
      <c r="C115" s="760"/>
      <c r="D115" s="760"/>
      <c r="E115" s="760"/>
      <c r="F115" s="747"/>
      <c r="G115" s="748"/>
      <c r="H115" s="41"/>
      <c r="I115" s="41"/>
      <c r="J115" s="41"/>
      <c r="K115" s="41"/>
      <c r="L115" s="41"/>
      <c r="M115" s="41"/>
      <c r="N115" s="41"/>
      <c r="O115" s="41"/>
      <c r="P115" s="41"/>
      <c r="Q115" s="41"/>
      <c r="R115" s="41"/>
      <c r="S115" s="41"/>
      <c r="T115" s="41"/>
      <c r="U115" s="41"/>
      <c r="V115" s="41"/>
      <c r="W115" s="41"/>
      <c r="X115" s="41"/>
      <c r="Y115" s="41"/>
    </row>
    <row r="116" spans="1:25" ht="21" hidden="1" customHeight="1">
      <c r="A116" s="350"/>
      <c r="B116" s="759" t="s">
        <v>505</v>
      </c>
      <c r="C116" s="760"/>
      <c r="D116" s="760"/>
      <c r="E116" s="760"/>
      <c r="F116" s="747"/>
      <c r="G116" s="748"/>
      <c r="H116" s="41"/>
      <c r="I116" s="41"/>
      <c r="J116" s="41"/>
      <c r="K116" s="41"/>
      <c r="L116" s="41"/>
      <c r="M116" s="41"/>
      <c r="N116" s="41"/>
      <c r="O116" s="41"/>
      <c r="P116" s="41"/>
      <c r="Q116" s="41"/>
      <c r="R116" s="41"/>
      <c r="S116" s="41"/>
      <c r="T116" s="41"/>
      <c r="U116" s="41"/>
      <c r="V116" s="41"/>
      <c r="W116" s="41"/>
      <c r="X116" s="41"/>
      <c r="Y116" s="41"/>
    </row>
    <row r="117" spans="1:25" ht="21.75" hidden="1" customHeight="1">
      <c r="A117" s="350"/>
      <c r="B117" s="759" t="s">
        <v>506</v>
      </c>
      <c r="C117" s="760"/>
      <c r="D117" s="760"/>
      <c r="E117" s="760"/>
      <c r="F117" s="747"/>
      <c r="G117" s="748"/>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368"/>
      <c r="C118" s="369"/>
      <c r="D118" s="369"/>
      <c r="E118" s="369"/>
      <c r="F118" s="747"/>
      <c r="G118" s="748"/>
      <c r="H118" s="41"/>
      <c r="I118" s="41"/>
      <c r="J118" s="41"/>
      <c r="K118" s="41"/>
      <c r="L118" s="41"/>
      <c r="M118" s="41"/>
      <c r="N118" s="41"/>
      <c r="O118" s="41"/>
      <c r="P118" s="41"/>
      <c r="Q118" s="41"/>
      <c r="R118" s="41"/>
      <c r="S118" s="41"/>
      <c r="T118" s="41"/>
      <c r="U118" s="41"/>
      <c r="V118" s="41"/>
      <c r="W118" s="41"/>
      <c r="X118" s="41"/>
      <c r="Y118" s="41"/>
    </row>
    <row r="119" spans="1:25" ht="21.75" hidden="1" customHeight="1">
      <c r="A119" s="350"/>
      <c r="B119" s="754" t="s">
        <v>507</v>
      </c>
      <c r="C119" s="724"/>
      <c r="D119" s="724"/>
      <c r="E119" s="724"/>
      <c r="F119" s="747"/>
      <c r="G119" s="748"/>
      <c r="H119" s="41"/>
      <c r="I119" s="41"/>
      <c r="J119" s="41"/>
      <c r="K119" s="41"/>
      <c r="L119" s="41"/>
      <c r="M119" s="41"/>
      <c r="N119" s="41"/>
      <c r="O119" s="41"/>
      <c r="P119" s="41"/>
      <c r="Q119" s="41"/>
      <c r="R119" s="41"/>
      <c r="S119" s="41"/>
      <c r="T119" s="41"/>
      <c r="U119" s="41"/>
      <c r="V119" s="41"/>
      <c r="W119" s="41"/>
      <c r="X119" s="41"/>
      <c r="Y119" s="41"/>
    </row>
    <row r="120" spans="1:25" ht="21.75" hidden="1" customHeight="1">
      <c r="A120" s="350"/>
      <c r="B120" s="754" t="s">
        <v>508</v>
      </c>
      <c r="C120" s="724"/>
      <c r="D120" s="724"/>
      <c r="E120" s="724"/>
      <c r="F120" s="747"/>
      <c r="G120" s="748"/>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754" t="s">
        <v>509</v>
      </c>
      <c r="C121" s="724"/>
      <c r="D121" s="724"/>
      <c r="E121" s="724"/>
      <c r="F121" s="747" t="s">
        <v>504</v>
      </c>
      <c r="G121" s="748" t="s">
        <v>505</v>
      </c>
      <c r="H121" s="41" t="s">
        <v>504</v>
      </c>
      <c r="I121" s="41" t="s">
        <v>505</v>
      </c>
      <c r="J121" s="41"/>
      <c r="K121" s="41"/>
      <c r="L121" s="41"/>
      <c r="M121" s="41"/>
      <c r="N121" s="41"/>
      <c r="O121" s="41"/>
      <c r="P121" s="41"/>
      <c r="Q121" s="41"/>
      <c r="R121" s="41"/>
      <c r="S121" s="41"/>
      <c r="T121" s="41"/>
      <c r="U121" s="41"/>
      <c r="V121" s="41"/>
      <c r="W121" s="41"/>
      <c r="X121" s="41"/>
      <c r="Y121" s="41"/>
    </row>
    <row r="122" spans="1:25" ht="21.75" hidden="1" customHeight="1">
      <c r="A122" s="350"/>
      <c r="B122" s="766"/>
      <c r="C122" s="767"/>
      <c r="D122" s="767"/>
      <c r="E122" s="767"/>
      <c r="F122" s="747"/>
      <c r="G122" s="748"/>
      <c r="H122" s="41"/>
      <c r="I122" s="41"/>
      <c r="J122" s="41"/>
      <c r="K122" s="41"/>
      <c r="L122" s="41"/>
      <c r="M122" s="41"/>
      <c r="N122" s="41"/>
      <c r="O122" s="41"/>
      <c r="P122" s="41"/>
      <c r="Q122" s="41"/>
      <c r="R122" s="41"/>
      <c r="S122" s="41"/>
      <c r="T122" s="41"/>
      <c r="U122" s="41"/>
      <c r="V122" s="41"/>
      <c r="W122" s="41"/>
      <c r="X122" s="41"/>
      <c r="Y122" s="41"/>
    </row>
    <row r="123" spans="1:25" ht="21.75" hidden="1" customHeight="1">
      <c r="A123" s="350"/>
      <c r="B123" s="759" t="s">
        <v>506</v>
      </c>
      <c r="C123" s="760"/>
      <c r="D123" s="760"/>
      <c r="E123" s="760"/>
      <c r="F123" s="747"/>
      <c r="G123" s="748"/>
      <c r="H123" s="41"/>
      <c r="I123" s="41"/>
      <c r="J123" s="41"/>
      <c r="K123" s="41"/>
      <c r="L123" s="41"/>
      <c r="M123" s="41"/>
      <c r="N123" s="41"/>
      <c r="O123" s="41"/>
      <c r="P123" s="41"/>
      <c r="Q123" s="41"/>
      <c r="R123" s="41"/>
      <c r="S123" s="41"/>
      <c r="T123" s="41"/>
      <c r="U123" s="41"/>
      <c r="V123" s="41"/>
      <c r="W123" s="41"/>
      <c r="X123" s="41"/>
      <c r="Y123" s="41"/>
    </row>
    <row r="124" spans="1:25" ht="35.450000000000003" hidden="1" customHeight="1">
      <c r="A124" s="350"/>
      <c r="B124" s="754" t="s">
        <v>510</v>
      </c>
      <c r="C124" s="724"/>
      <c r="D124" s="724"/>
      <c r="E124" s="724"/>
      <c r="F124" s="747"/>
      <c r="G124" s="748"/>
      <c r="H124" s="41"/>
      <c r="I124" s="41"/>
      <c r="J124" s="41"/>
      <c r="K124" s="41"/>
      <c r="L124" s="41"/>
      <c r="M124" s="41"/>
      <c r="N124" s="41"/>
      <c r="O124" s="41"/>
      <c r="P124" s="41"/>
      <c r="Q124" s="41"/>
      <c r="R124" s="41"/>
      <c r="S124" s="41"/>
      <c r="T124" s="41"/>
      <c r="U124" s="41"/>
      <c r="V124" s="41"/>
      <c r="W124" s="41"/>
      <c r="X124" s="41"/>
      <c r="Y124" s="41"/>
    </row>
    <row r="125" spans="1:25" ht="21.75" hidden="1" customHeight="1">
      <c r="A125" s="350"/>
      <c r="B125" s="368"/>
      <c r="C125" s="369"/>
      <c r="D125" s="369"/>
      <c r="E125" s="369"/>
      <c r="F125" s="747"/>
      <c r="G125" s="748"/>
      <c r="H125" s="41"/>
      <c r="I125" s="41"/>
      <c r="J125" s="41"/>
      <c r="K125" s="41"/>
      <c r="L125" s="41"/>
      <c r="M125" s="41"/>
      <c r="N125" s="41"/>
      <c r="O125" s="41"/>
      <c r="P125" s="41"/>
      <c r="Q125" s="41"/>
      <c r="R125" s="41"/>
      <c r="S125" s="41"/>
      <c r="T125" s="41"/>
      <c r="U125" s="41"/>
      <c r="V125" s="41"/>
      <c r="W125" s="41"/>
      <c r="X125" s="41"/>
      <c r="Y125" s="41"/>
    </row>
    <row r="126" spans="1:25" ht="10.35" hidden="1" customHeight="1">
      <c r="A126" s="350"/>
      <c r="B126" s="364"/>
      <c r="C126" s="58"/>
      <c r="D126" s="58"/>
      <c r="E126" s="46"/>
      <c r="F126" s="747"/>
      <c r="G126" s="748"/>
      <c r="H126" s="41"/>
      <c r="I126" s="41"/>
      <c r="J126" s="41"/>
      <c r="K126" s="41"/>
      <c r="L126" s="41"/>
      <c r="M126" s="41"/>
      <c r="N126" s="41"/>
      <c r="O126" s="41"/>
      <c r="P126" s="41"/>
      <c r="Q126" s="41"/>
      <c r="R126" s="41"/>
      <c r="S126" s="41"/>
      <c r="T126" s="41"/>
      <c r="U126" s="41"/>
      <c r="V126" s="41"/>
      <c r="W126" s="41"/>
      <c r="X126" s="41"/>
      <c r="Y126" s="41"/>
    </row>
    <row r="127" spans="1:25" ht="38.25" customHeight="1">
      <c r="A127" s="443">
        <v>7</v>
      </c>
      <c r="B127" s="779" t="s">
        <v>511</v>
      </c>
      <c r="C127" s="735"/>
      <c r="D127" s="735"/>
      <c r="E127" s="735"/>
      <c r="F127" s="747"/>
      <c r="G127" s="748"/>
      <c r="H127" s="41"/>
      <c r="I127" s="41"/>
      <c r="J127" s="41"/>
      <c r="K127" s="41"/>
      <c r="L127" s="41"/>
      <c r="M127" s="41"/>
      <c r="N127" s="41"/>
      <c r="O127" s="41"/>
      <c r="P127" s="41"/>
      <c r="Q127" s="41"/>
      <c r="R127" s="41"/>
      <c r="S127" s="41"/>
      <c r="T127" s="41"/>
      <c r="U127" s="41"/>
      <c r="V127" s="41"/>
      <c r="W127" s="41"/>
      <c r="X127" s="41"/>
      <c r="Y127" s="41"/>
    </row>
    <row r="128" spans="1:25" ht="24" customHeight="1">
      <c r="A128" s="444"/>
      <c r="B128" s="754" t="s">
        <v>512</v>
      </c>
      <c r="C128" s="724"/>
      <c r="D128" s="724"/>
      <c r="E128" s="724"/>
      <c r="F128" s="370"/>
      <c r="G128" s="372"/>
      <c r="H128" s="41"/>
      <c r="I128" s="41"/>
      <c r="J128" s="41"/>
      <c r="K128" s="41"/>
      <c r="L128" s="41"/>
      <c r="M128" s="41"/>
      <c r="N128" s="41"/>
      <c r="O128" s="41"/>
      <c r="P128" s="41"/>
      <c r="Q128" s="41"/>
      <c r="R128" s="41"/>
      <c r="S128" s="41"/>
      <c r="T128" s="41"/>
      <c r="U128" s="41"/>
      <c r="V128" s="41"/>
      <c r="W128" s="41"/>
      <c r="X128" s="41"/>
      <c r="Y128" s="41"/>
    </row>
    <row r="129" spans="1:25" ht="40.5" customHeight="1">
      <c r="A129" s="444"/>
      <c r="B129" s="754"/>
      <c r="C129" s="724"/>
      <c r="D129" s="724"/>
      <c r="E129" s="724"/>
      <c r="F129" s="373"/>
      <c r="G129" s="375"/>
      <c r="H129" s="41"/>
      <c r="I129" s="41"/>
      <c r="J129" s="41"/>
      <c r="K129" s="41"/>
      <c r="L129" s="41"/>
      <c r="M129" s="41"/>
      <c r="N129" s="41"/>
      <c r="O129" s="41"/>
      <c r="P129" s="41"/>
      <c r="Q129" s="41"/>
      <c r="R129" s="41"/>
      <c r="S129" s="41"/>
      <c r="T129" s="41"/>
      <c r="U129" s="41"/>
      <c r="V129" s="41"/>
      <c r="W129" s="41"/>
      <c r="X129" s="41"/>
      <c r="Y129" s="41"/>
    </row>
    <row r="130" spans="1:25" ht="15.75" hidden="1" customHeight="1">
      <c r="A130" s="445"/>
      <c r="B130" s="384"/>
      <c r="C130" s="385"/>
      <c r="D130" s="385"/>
      <c r="E130" s="385"/>
      <c r="F130" s="752"/>
      <c r="G130" s="899"/>
      <c r="H130" s="41"/>
      <c r="I130" s="41"/>
      <c r="J130" s="41"/>
      <c r="K130" s="41"/>
      <c r="L130" s="41"/>
      <c r="M130" s="41"/>
      <c r="N130" s="41"/>
      <c r="O130" s="41"/>
      <c r="P130" s="41"/>
      <c r="Q130" s="41"/>
      <c r="R130" s="41"/>
      <c r="S130" s="41"/>
      <c r="T130" s="41"/>
      <c r="U130" s="41"/>
      <c r="V130" s="41"/>
      <c r="W130" s="41"/>
      <c r="X130" s="41"/>
      <c r="Y130" s="41"/>
    </row>
    <row r="131" spans="1:25" ht="21" customHeight="1">
      <c r="A131" s="440">
        <v>8</v>
      </c>
      <c r="B131" s="736" t="s">
        <v>609</v>
      </c>
      <c r="C131" s="737"/>
      <c r="D131" s="737"/>
      <c r="E131" s="737"/>
      <c r="F131" s="747"/>
      <c r="G131" s="748"/>
      <c r="H131" s="41"/>
      <c r="I131" s="41"/>
      <c r="J131" s="41"/>
      <c r="K131" s="41"/>
      <c r="L131" s="41"/>
      <c r="M131" s="41"/>
      <c r="N131" s="41"/>
      <c r="O131" s="41"/>
      <c r="P131" s="41"/>
      <c r="Q131" s="41"/>
      <c r="R131" s="41"/>
      <c r="S131" s="41"/>
      <c r="T131" s="41"/>
      <c r="U131" s="41"/>
      <c r="V131" s="41"/>
      <c r="W131" s="41"/>
      <c r="X131" s="41"/>
      <c r="Y131" s="41"/>
    </row>
    <row r="132" spans="1:25" ht="18.75" hidden="1" customHeight="1">
      <c r="A132" s="350"/>
      <c r="B132" s="749"/>
      <c r="C132" s="750"/>
      <c r="D132" s="750"/>
      <c r="E132" s="750"/>
      <c r="F132" s="752"/>
      <c r="G132" s="899"/>
      <c r="H132" s="41"/>
      <c r="I132" s="41"/>
      <c r="J132" s="41"/>
      <c r="K132" s="41"/>
      <c r="L132" s="41"/>
      <c r="M132" s="41"/>
      <c r="N132" s="41"/>
      <c r="O132" s="41"/>
      <c r="P132" s="41"/>
      <c r="Q132" s="41"/>
      <c r="R132" s="41"/>
      <c r="S132" s="41"/>
      <c r="T132" s="41"/>
      <c r="U132" s="41"/>
      <c r="V132" s="41"/>
      <c r="W132" s="41"/>
      <c r="X132" s="41"/>
      <c r="Y132" s="41"/>
    </row>
    <row r="133" spans="1:25" ht="18.75" customHeight="1">
      <c r="A133" s="356"/>
      <c r="B133" s="367"/>
      <c r="C133" s="367"/>
      <c r="D133" s="367"/>
      <c r="E133" s="367"/>
      <c r="F133" s="423"/>
      <c r="G133" s="448"/>
      <c r="H133" s="41"/>
      <c r="I133" s="41"/>
      <c r="J133" s="41"/>
      <c r="K133" s="41"/>
      <c r="L133" s="41"/>
      <c r="M133" s="41"/>
      <c r="N133" s="41"/>
      <c r="O133" s="41"/>
      <c r="P133" s="41"/>
      <c r="Q133" s="41"/>
      <c r="R133" s="41"/>
      <c r="S133" s="41"/>
      <c r="T133" s="41"/>
      <c r="U133" s="41"/>
      <c r="V133" s="41"/>
      <c r="W133" s="41"/>
      <c r="X133" s="41"/>
      <c r="Y133" s="41"/>
    </row>
    <row r="134" spans="1:25" ht="36.75" customHeight="1">
      <c r="A134" s="440">
        <v>9</v>
      </c>
      <c r="B134" s="736" t="s">
        <v>515</v>
      </c>
      <c r="C134" s="737"/>
      <c r="D134" s="737"/>
      <c r="E134" s="737"/>
      <c r="F134" s="441"/>
      <c r="G134" s="442"/>
      <c r="H134" s="41"/>
      <c r="I134" s="41"/>
      <c r="J134" s="41"/>
      <c r="K134" s="41"/>
      <c r="L134" s="41"/>
      <c r="M134" s="41"/>
      <c r="N134" s="41"/>
      <c r="O134" s="41"/>
      <c r="P134" s="41"/>
      <c r="Q134" s="41"/>
      <c r="R134" s="41"/>
      <c r="S134" s="41"/>
      <c r="T134" s="41"/>
      <c r="U134" s="41"/>
      <c r="V134" s="41"/>
      <c r="W134" s="41"/>
      <c r="X134" s="41"/>
      <c r="Y134" s="41"/>
    </row>
    <row r="135" spans="1:25" ht="19.5" customHeight="1">
      <c r="A135" s="356"/>
      <c r="B135" s="947" t="s">
        <v>516</v>
      </c>
      <c r="C135" s="947"/>
      <c r="D135" s="947"/>
      <c r="E135" s="947"/>
      <c r="F135" s="947"/>
      <c r="G135" s="947"/>
      <c r="H135" s="948"/>
      <c r="I135" s="948"/>
      <c r="J135" s="41"/>
      <c r="K135" s="41"/>
      <c r="L135" s="41"/>
      <c r="M135" s="41"/>
      <c r="N135" s="41"/>
      <c r="O135" s="41"/>
      <c r="P135" s="41"/>
      <c r="Q135" s="41"/>
      <c r="R135" s="41"/>
      <c r="S135" s="41"/>
      <c r="T135" s="41"/>
      <c r="U135" s="41"/>
      <c r="V135" s="41"/>
      <c r="W135" s="41"/>
      <c r="X135" s="41"/>
      <c r="Y135" s="41"/>
    </row>
    <row r="136" spans="1:25" ht="24" customHeight="1">
      <c r="A136" s="382"/>
      <c r="B136" s="796"/>
      <c r="C136" s="796"/>
      <c r="D136" s="206"/>
      <c r="E136" s="206"/>
      <c r="F136" s="206"/>
      <c r="G136" s="206"/>
      <c r="H136" s="206"/>
      <c r="I136" s="206"/>
    </row>
    <row r="137" spans="1:25" ht="16.350000000000001" hidden="1" customHeight="1">
      <c r="A137" s="383"/>
      <c r="B137" s="790"/>
      <c r="C137" s="790"/>
      <c r="D137" s="790"/>
      <c r="E137" s="790"/>
      <c r="F137" s="790"/>
      <c r="G137" s="790"/>
      <c r="H137" s="790"/>
      <c r="I137" s="790"/>
      <c r="J137" s="58"/>
    </row>
    <row r="138" spans="1:25" ht="15.75" hidden="1" customHeight="1">
      <c r="A138" s="383"/>
      <c r="B138" s="32"/>
      <c r="C138" s="88"/>
      <c r="D138" s="88"/>
      <c r="E138" s="88"/>
      <c r="F138" s="88"/>
      <c r="G138" s="88"/>
      <c r="H138" s="88"/>
      <c r="I138" s="88"/>
      <c r="J138" s="58"/>
    </row>
    <row r="139" spans="1:25" ht="38.25" hidden="1" customHeight="1">
      <c r="A139" s="350"/>
      <c r="B139" s="788"/>
      <c r="C139" s="789"/>
      <c r="D139" s="789"/>
      <c r="E139" s="789"/>
      <c r="F139" s="786"/>
      <c r="G139" s="787"/>
      <c r="H139" s="901"/>
      <c r="I139" s="902"/>
      <c r="J139" s="54"/>
      <c r="K139" s="54"/>
      <c r="L139" s="54"/>
      <c r="M139" s="54"/>
      <c r="N139" s="353"/>
      <c r="O139" s="54"/>
      <c r="P139" s="54"/>
      <c r="Q139" s="54"/>
      <c r="R139" s="54"/>
      <c r="S139" s="54"/>
      <c r="T139" s="54"/>
      <c r="U139" s="54"/>
      <c r="V139" s="54"/>
      <c r="W139" s="54"/>
      <c r="X139" s="54"/>
      <c r="Y139" s="54"/>
    </row>
    <row r="140" spans="1:25" ht="22.5" hidden="1" customHeight="1">
      <c r="A140" s="350"/>
      <c r="B140" s="903"/>
      <c r="C140" s="904"/>
      <c r="D140" s="904"/>
      <c r="E140" s="904"/>
      <c r="F140" s="793"/>
      <c r="G140" s="794"/>
      <c r="H140" s="793"/>
      <c r="I140" s="794"/>
      <c r="J140" s="54"/>
      <c r="K140" s="54"/>
      <c r="L140" s="54"/>
      <c r="M140" s="54"/>
      <c r="N140" s="354"/>
      <c r="O140" s="54"/>
      <c r="P140" s="54"/>
      <c r="Q140" s="54"/>
      <c r="R140" s="54"/>
      <c r="S140" s="54"/>
      <c r="T140" s="54"/>
      <c r="U140" s="54"/>
      <c r="V140" s="54"/>
      <c r="W140" s="54"/>
      <c r="X140" s="54"/>
      <c r="Y140" s="54"/>
    </row>
    <row r="141" spans="1:25" ht="22.35" hidden="1" customHeight="1">
      <c r="A141" s="350"/>
      <c r="B141" s="788"/>
      <c r="C141" s="789"/>
      <c r="D141" s="789"/>
      <c r="E141" s="789"/>
      <c r="F141" s="786"/>
      <c r="G141" s="787"/>
      <c r="H141" s="786"/>
      <c r="I141" s="787"/>
      <c r="J141" s="54"/>
      <c r="K141" s="54"/>
      <c r="L141" s="54"/>
      <c r="M141" s="54"/>
      <c r="N141" s="354"/>
      <c r="O141" s="54"/>
      <c r="P141" s="54"/>
      <c r="Q141" s="54"/>
      <c r="R141" s="54"/>
      <c r="S141" s="54"/>
      <c r="T141" s="54"/>
      <c r="U141" s="54"/>
      <c r="V141" s="54"/>
      <c r="W141" s="54"/>
      <c r="X141" s="54"/>
      <c r="Y141" s="54"/>
    </row>
    <row r="142" spans="1:25" ht="61.35" hidden="1" customHeight="1">
      <c r="A142" s="350"/>
      <c r="B142" s="788"/>
      <c r="C142" s="789"/>
      <c r="D142" s="789"/>
      <c r="E142" s="789"/>
      <c r="F142" s="786"/>
      <c r="G142" s="787"/>
      <c r="H142" s="786"/>
      <c r="I142" s="787"/>
      <c r="J142" s="54"/>
      <c r="K142" s="54"/>
      <c r="L142" s="54"/>
      <c r="M142" s="54"/>
      <c r="N142" s="354"/>
      <c r="O142" s="54"/>
      <c r="P142" s="54"/>
      <c r="Q142" s="54"/>
      <c r="R142" s="54"/>
      <c r="S142" s="54"/>
      <c r="T142" s="54"/>
      <c r="U142" s="54"/>
      <c r="V142" s="54"/>
      <c r="W142" s="54"/>
      <c r="X142" s="54"/>
      <c r="Y142" s="54"/>
    </row>
    <row r="143" spans="1:25" ht="44.25" hidden="1" customHeight="1">
      <c r="A143" s="350"/>
      <c r="B143" s="736"/>
      <c r="C143" s="737"/>
      <c r="D143" s="737"/>
      <c r="E143" s="782"/>
      <c r="F143" s="777"/>
      <c r="G143" s="778"/>
      <c r="H143" s="777"/>
      <c r="I143" s="778"/>
      <c r="J143" s="41"/>
      <c r="K143" s="41"/>
      <c r="L143" s="41"/>
      <c r="M143" s="41"/>
      <c r="N143" s="354"/>
      <c r="O143" s="41"/>
      <c r="P143" s="41"/>
      <c r="Q143" s="41"/>
      <c r="R143" s="41"/>
      <c r="S143" s="41"/>
      <c r="T143" s="41"/>
      <c r="U143" s="41"/>
      <c r="V143" s="41"/>
      <c r="W143" s="41"/>
      <c r="X143" s="41"/>
      <c r="Y143" s="41"/>
    </row>
    <row r="144" spans="1:25" ht="14.25" hidden="1" customHeight="1">
      <c r="A144" s="350"/>
      <c r="B144" s="80"/>
      <c r="C144" s="80"/>
      <c r="D144" s="80"/>
      <c r="E144" s="80"/>
      <c r="F144" s="84"/>
      <c r="G144" s="84"/>
      <c r="H144" s="84"/>
      <c r="I144" s="84"/>
      <c r="J144" s="41"/>
      <c r="K144" s="41"/>
      <c r="L144" s="41"/>
      <c r="M144" s="41"/>
      <c r="N144" s="41"/>
      <c r="O144" s="41"/>
      <c r="P144" s="41"/>
      <c r="Q144" s="41"/>
      <c r="R144" s="41"/>
      <c r="S144" s="41"/>
      <c r="T144" s="41"/>
      <c r="U144" s="41"/>
      <c r="V144" s="41"/>
      <c r="W144" s="41"/>
      <c r="X144" s="41"/>
      <c r="Y144" s="41"/>
    </row>
    <row r="145" spans="1:25" ht="36.75" hidden="1" customHeight="1">
      <c r="A145" s="350"/>
      <c r="B145" s="736"/>
      <c r="C145" s="737"/>
      <c r="D145" s="737"/>
      <c r="E145" s="737"/>
      <c r="F145" s="777"/>
      <c r="G145" s="778"/>
      <c r="H145" s="777"/>
      <c r="I145" s="778"/>
      <c r="J145" s="41"/>
      <c r="K145" s="41"/>
      <c r="L145" s="41"/>
      <c r="M145" s="41"/>
      <c r="N145" s="41"/>
      <c r="O145" s="41"/>
      <c r="P145" s="41"/>
      <c r="Q145" s="41"/>
      <c r="R145" s="41"/>
      <c r="S145" s="41"/>
      <c r="T145" s="41"/>
      <c r="U145" s="41"/>
      <c r="V145" s="41"/>
      <c r="W145" s="41"/>
      <c r="X145" s="41"/>
      <c r="Y145" s="41"/>
    </row>
    <row r="146" spans="1:25" ht="14.25" hidden="1" customHeight="1">
      <c r="A146" s="350"/>
      <c r="B146" s="84"/>
      <c r="C146" s="84"/>
      <c r="D146" s="84"/>
      <c r="E146" s="84"/>
      <c r="F146" s="84"/>
      <c r="G146" s="84"/>
      <c r="H146" s="84"/>
      <c r="I146" s="84"/>
      <c r="J146" s="41"/>
      <c r="K146" s="41"/>
      <c r="L146" s="41"/>
      <c r="M146" s="41"/>
      <c r="N146" s="41"/>
      <c r="O146" s="41"/>
      <c r="P146" s="41"/>
      <c r="Q146" s="41"/>
      <c r="R146" s="41"/>
      <c r="S146" s="41"/>
      <c r="T146" s="41"/>
      <c r="U146" s="41"/>
      <c r="V146" s="41"/>
      <c r="W146" s="41"/>
      <c r="X146" s="41"/>
      <c r="Y146" s="41"/>
    </row>
    <row r="147" spans="1:25" ht="23.25" hidden="1" customHeight="1">
      <c r="A147" s="350"/>
      <c r="B147" s="779"/>
      <c r="C147" s="735"/>
      <c r="D147" s="735"/>
      <c r="E147" s="735"/>
      <c r="F147" s="780"/>
      <c r="G147" s="781"/>
      <c r="H147" s="780"/>
      <c r="I147" s="781"/>
      <c r="J147" s="41"/>
      <c r="K147" s="41"/>
      <c r="L147" s="41"/>
      <c r="M147" s="41"/>
      <c r="N147" s="41"/>
      <c r="O147" s="41"/>
      <c r="P147" s="41"/>
      <c r="Q147" s="41"/>
      <c r="R147" s="41"/>
      <c r="S147" s="41"/>
      <c r="T147" s="41"/>
      <c r="U147" s="41"/>
      <c r="V147" s="41"/>
      <c r="W147" s="41"/>
      <c r="X147" s="41"/>
      <c r="Y147" s="41"/>
    </row>
    <row r="148" spans="1:25" ht="21" hidden="1" customHeight="1">
      <c r="A148" s="350"/>
      <c r="B148" s="754"/>
      <c r="C148" s="724"/>
      <c r="D148" s="724"/>
      <c r="E148" s="724"/>
      <c r="F148" s="773"/>
      <c r="G148" s="774"/>
      <c r="H148" s="773"/>
      <c r="I148" s="774"/>
      <c r="J148" s="41"/>
      <c r="K148" s="41"/>
      <c r="L148" s="41"/>
      <c r="M148" s="41"/>
      <c r="N148" s="41"/>
      <c r="O148" s="41"/>
      <c r="P148" s="41"/>
      <c r="Q148" s="41"/>
      <c r="R148" s="41"/>
      <c r="S148" s="41"/>
      <c r="T148" s="41"/>
      <c r="U148" s="41"/>
      <c r="V148" s="41"/>
      <c r="W148" s="41"/>
      <c r="X148" s="41"/>
      <c r="Y148" s="41"/>
    </row>
    <row r="149" spans="1:25" ht="20.25" hidden="1" customHeight="1">
      <c r="A149" s="350"/>
      <c r="B149" s="754"/>
      <c r="C149" s="724"/>
      <c r="D149" s="724"/>
      <c r="E149" s="724"/>
      <c r="F149" s="773"/>
      <c r="G149" s="774"/>
      <c r="H149" s="773"/>
      <c r="I149" s="774"/>
      <c r="J149" s="41"/>
      <c r="K149" s="41"/>
      <c r="L149" s="41"/>
      <c r="M149" s="41"/>
      <c r="N149" s="41"/>
      <c r="O149" s="41"/>
      <c r="P149" s="41"/>
      <c r="Q149" s="41"/>
      <c r="R149" s="41"/>
      <c r="S149" s="41"/>
      <c r="T149" s="41"/>
      <c r="U149" s="41"/>
      <c r="V149" s="41"/>
      <c r="W149" s="41"/>
      <c r="X149" s="41"/>
      <c r="Y149" s="41"/>
    </row>
    <row r="150" spans="1:25" ht="21" hidden="1" customHeight="1">
      <c r="A150" s="350"/>
      <c r="B150" s="754"/>
      <c r="C150" s="724"/>
      <c r="D150" s="724"/>
      <c r="E150" s="724"/>
      <c r="F150" s="773"/>
      <c r="G150" s="774"/>
      <c r="H150" s="773"/>
      <c r="I150" s="774"/>
      <c r="J150" s="41"/>
      <c r="K150" s="41"/>
      <c r="L150" s="41"/>
      <c r="M150" s="41"/>
      <c r="N150" s="41"/>
      <c r="O150" s="41"/>
      <c r="P150" s="41"/>
      <c r="Q150" s="41"/>
      <c r="R150" s="41"/>
      <c r="S150" s="41"/>
      <c r="T150" s="41"/>
      <c r="U150" s="41"/>
      <c r="V150" s="41"/>
      <c r="W150" s="41"/>
      <c r="X150" s="41"/>
      <c r="Y150" s="41"/>
    </row>
    <row r="151" spans="1:25" ht="24.95" hidden="1" customHeight="1">
      <c r="A151" s="350"/>
      <c r="B151" s="357"/>
      <c r="E151" s="46"/>
      <c r="F151" s="775"/>
      <c r="G151" s="776"/>
      <c r="H151" s="775"/>
      <c r="I151" s="776"/>
      <c r="J151" s="41"/>
      <c r="K151" s="41"/>
      <c r="L151" s="41"/>
      <c r="M151" s="41"/>
      <c r="N151" s="41"/>
      <c r="O151" s="41"/>
      <c r="P151" s="41"/>
      <c r="Q151" s="41"/>
      <c r="R151" s="41"/>
      <c r="S151" s="41"/>
      <c r="T151" s="41"/>
      <c r="U151" s="41"/>
      <c r="V151" s="41"/>
      <c r="W151" s="41"/>
      <c r="X151" s="41"/>
      <c r="Y151" s="41"/>
    </row>
    <row r="152" spans="1:25" ht="24.95" hidden="1" customHeight="1">
      <c r="A152" s="350"/>
      <c r="B152" s="357"/>
      <c r="E152" s="46"/>
      <c r="F152" s="775"/>
      <c r="G152" s="776"/>
      <c r="H152" s="775"/>
      <c r="I152" s="776"/>
      <c r="J152" s="41"/>
      <c r="K152" s="41"/>
      <c r="L152" s="41"/>
      <c r="M152" s="41"/>
      <c r="N152" s="41"/>
      <c r="O152" s="41"/>
      <c r="P152" s="41"/>
      <c r="Q152" s="41"/>
      <c r="R152" s="41"/>
      <c r="S152" s="41"/>
      <c r="T152" s="41"/>
      <c r="U152" s="41"/>
      <c r="V152" s="41"/>
      <c r="W152" s="41"/>
      <c r="X152" s="41"/>
      <c r="Y152" s="41"/>
    </row>
    <row r="153" spans="1:25" ht="24.95" hidden="1" customHeight="1">
      <c r="A153" s="350"/>
      <c r="B153" s="358"/>
      <c r="C153" s="359"/>
      <c r="D153" s="359"/>
      <c r="E153" s="360"/>
      <c r="F153" s="770"/>
      <c r="G153" s="771"/>
      <c r="H153" s="770"/>
      <c r="I153" s="771"/>
      <c r="J153" s="41"/>
      <c r="K153" s="41"/>
      <c r="L153" s="41"/>
      <c r="M153" s="41"/>
      <c r="N153" s="41"/>
      <c r="O153" s="41"/>
      <c r="P153" s="41"/>
      <c r="Q153" s="41"/>
      <c r="R153" s="41"/>
      <c r="S153" s="41"/>
      <c r="T153" s="41"/>
      <c r="U153" s="41"/>
      <c r="V153" s="41"/>
      <c r="W153" s="41"/>
      <c r="X153" s="41"/>
      <c r="Y153" s="41"/>
    </row>
    <row r="154" spans="1:25" ht="20.25" hidden="1" customHeight="1">
      <c r="A154" s="350"/>
      <c r="B154" s="58"/>
      <c r="C154" s="58"/>
      <c r="D154" s="58"/>
      <c r="E154" s="46"/>
      <c r="F154" s="88"/>
      <c r="G154" s="88"/>
      <c r="H154" s="88"/>
      <c r="I154" s="88"/>
      <c r="J154" s="41"/>
      <c r="K154" s="41"/>
      <c r="L154" s="41"/>
      <c r="M154" s="41"/>
      <c r="N154" s="41"/>
      <c r="O154" s="41"/>
      <c r="P154" s="41"/>
      <c r="Q154" s="41"/>
      <c r="R154" s="41"/>
      <c r="S154" s="41"/>
      <c r="T154" s="41"/>
      <c r="U154" s="41"/>
      <c r="V154" s="41"/>
      <c r="W154" s="41"/>
      <c r="X154" s="41"/>
      <c r="Y154" s="41"/>
    </row>
    <row r="155" spans="1:25" ht="72" hidden="1" customHeight="1">
      <c r="A155" s="350"/>
      <c r="B155" s="772"/>
      <c r="C155" s="772"/>
      <c r="D155" s="772"/>
      <c r="E155" s="772"/>
      <c r="F155" s="765"/>
      <c r="G155" s="748"/>
      <c r="H155" s="747"/>
      <c r="I155" s="748"/>
      <c r="J155" s="41"/>
      <c r="K155" s="41"/>
      <c r="L155" s="41"/>
      <c r="M155" s="41"/>
      <c r="N155" s="41"/>
      <c r="O155" s="41"/>
      <c r="P155" s="41"/>
      <c r="Q155" s="41"/>
      <c r="R155" s="41"/>
      <c r="S155" s="41"/>
      <c r="T155" s="41"/>
      <c r="U155" s="41"/>
      <c r="V155" s="41"/>
      <c r="W155" s="41"/>
      <c r="X155" s="41"/>
      <c r="Y155" s="41"/>
    </row>
    <row r="156" spans="1:25" ht="32.25" hidden="1" customHeight="1">
      <c r="A156" s="350"/>
      <c r="B156" s="772"/>
      <c r="C156" s="772"/>
      <c r="D156" s="772"/>
      <c r="E156" s="772"/>
      <c r="I156" s="363"/>
      <c r="J156" s="41"/>
      <c r="K156" s="41"/>
      <c r="L156" s="41"/>
      <c r="M156" s="41"/>
      <c r="N156" s="41"/>
      <c r="O156" s="41"/>
      <c r="P156" s="41"/>
      <c r="Q156" s="41"/>
      <c r="R156" s="41"/>
      <c r="S156" s="41"/>
      <c r="T156" s="41"/>
      <c r="U156" s="41"/>
      <c r="V156" s="41"/>
      <c r="W156" s="41"/>
      <c r="X156" s="41"/>
      <c r="Y156" s="41"/>
    </row>
    <row r="157" spans="1:25" ht="41.1" hidden="1" customHeight="1">
      <c r="A157" s="350"/>
      <c r="B157" s="772"/>
      <c r="C157" s="772"/>
      <c r="D157" s="772"/>
      <c r="E157" s="772"/>
      <c r="F157" s="765"/>
      <c r="G157" s="748"/>
      <c r="H157" s="747"/>
      <c r="I157" s="748"/>
      <c r="J157" s="41"/>
      <c r="K157" s="41"/>
      <c r="L157" s="41"/>
      <c r="M157" s="41"/>
      <c r="N157" s="41"/>
      <c r="O157" s="41"/>
      <c r="P157" s="41"/>
      <c r="Q157" s="41"/>
      <c r="R157" s="41"/>
      <c r="S157" s="41"/>
      <c r="T157" s="41"/>
      <c r="U157" s="41"/>
      <c r="V157" s="41"/>
      <c r="W157" s="41"/>
      <c r="X157" s="41"/>
      <c r="Y157" s="41"/>
    </row>
    <row r="158" spans="1:25" ht="21.75" hidden="1" customHeight="1">
      <c r="A158" s="350"/>
      <c r="B158" s="364"/>
      <c r="C158" s="58"/>
      <c r="D158" s="58"/>
      <c r="E158" s="46"/>
      <c r="F158" s="88"/>
      <c r="G158" s="88"/>
      <c r="H158" s="88"/>
      <c r="I158" s="365"/>
      <c r="J158" s="41"/>
      <c r="K158" s="41"/>
      <c r="L158" s="41"/>
      <c r="M158" s="41"/>
      <c r="N158" s="41"/>
      <c r="O158" s="41"/>
      <c r="P158" s="41"/>
      <c r="Q158" s="41"/>
      <c r="R158" s="41"/>
      <c r="S158" s="41"/>
      <c r="T158" s="41"/>
      <c r="U158" s="41"/>
      <c r="V158" s="41"/>
      <c r="W158" s="41"/>
      <c r="X158" s="41"/>
      <c r="Y158" s="41"/>
    </row>
    <row r="159" spans="1:25" ht="21.75" hidden="1" customHeight="1">
      <c r="A159" s="350"/>
      <c r="B159" s="364"/>
      <c r="C159" s="58"/>
      <c r="D159" s="58"/>
      <c r="E159" s="46"/>
      <c r="F159" s="88"/>
      <c r="G159" s="88"/>
      <c r="H159" s="88"/>
      <c r="I159" s="365"/>
      <c r="J159" s="41"/>
      <c r="K159" s="41"/>
      <c r="L159" s="41"/>
      <c r="M159" s="41"/>
      <c r="N159" s="41"/>
      <c r="O159" s="41"/>
      <c r="P159" s="41"/>
      <c r="Q159" s="41"/>
      <c r="R159" s="41"/>
      <c r="S159" s="41"/>
      <c r="T159" s="41"/>
      <c r="U159" s="41"/>
      <c r="V159" s="41"/>
      <c r="W159" s="41"/>
      <c r="X159" s="41"/>
      <c r="Y159" s="41"/>
    </row>
    <row r="160" spans="1:25" ht="21.75" hidden="1" customHeight="1">
      <c r="A160" s="350"/>
      <c r="B160" s="754"/>
      <c r="C160" s="724"/>
      <c r="D160" s="724"/>
      <c r="E160" s="724"/>
      <c r="F160" s="769"/>
      <c r="G160" s="769"/>
      <c r="H160" s="769"/>
      <c r="I160" s="769"/>
      <c r="J160" s="41"/>
      <c r="K160" s="41"/>
      <c r="L160" s="41"/>
      <c r="M160" s="41"/>
      <c r="N160" s="41"/>
      <c r="O160" s="41"/>
      <c r="P160" s="41"/>
      <c r="Q160" s="41"/>
      <c r="R160" s="41"/>
      <c r="S160" s="41"/>
      <c r="T160" s="41"/>
      <c r="U160" s="41"/>
      <c r="V160" s="41"/>
      <c r="W160" s="41"/>
      <c r="X160" s="41"/>
      <c r="Y160" s="41"/>
    </row>
    <row r="161" spans="1:25" ht="21.75" hidden="1" customHeight="1">
      <c r="A161" s="350"/>
      <c r="B161" s="366"/>
      <c r="C161" s="367"/>
      <c r="D161" s="367"/>
      <c r="E161" s="367"/>
      <c r="F161" s="747"/>
      <c r="G161" s="748"/>
      <c r="H161" s="747"/>
      <c r="I161" s="748"/>
      <c r="J161" s="41"/>
      <c r="K161" s="41"/>
      <c r="L161" s="41"/>
      <c r="M161" s="41"/>
      <c r="N161" s="41"/>
      <c r="O161" s="41"/>
      <c r="P161" s="41"/>
      <c r="Q161" s="41"/>
      <c r="R161" s="41"/>
      <c r="S161" s="41"/>
      <c r="T161" s="41"/>
      <c r="U161" s="41"/>
      <c r="V161" s="41"/>
      <c r="W161" s="41"/>
      <c r="X161" s="41"/>
      <c r="Y161" s="41"/>
    </row>
    <row r="162" spans="1:25" ht="21.75" hidden="1" customHeight="1">
      <c r="A162" s="350"/>
      <c r="B162" s="364"/>
      <c r="C162" s="58"/>
      <c r="D162" s="58"/>
      <c r="E162" s="46"/>
      <c r="F162" s="88"/>
      <c r="G162" s="88"/>
      <c r="H162" s="88"/>
      <c r="I162" s="365"/>
      <c r="J162" s="41"/>
      <c r="K162" s="41"/>
      <c r="L162" s="41"/>
      <c r="M162" s="41"/>
      <c r="N162" s="41"/>
      <c r="O162" s="41"/>
      <c r="P162" s="41"/>
      <c r="Q162" s="41"/>
      <c r="R162" s="41"/>
      <c r="S162" s="41"/>
      <c r="T162" s="41"/>
      <c r="U162" s="41"/>
      <c r="V162" s="41"/>
      <c r="W162" s="41"/>
      <c r="X162" s="41"/>
      <c r="Y162" s="41"/>
    </row>
    <row r="163" spans="1:25" ht="21.75" hidden="1" customHeight="1">
      <c r="A163" s="350"/>
      <c r="B163" s="754"/>
      <c r="C163" s="724"/>
      <c r="D163" s="724"/>
      <c r="E163" s="724"/>
      <c r="F163" s="747"/>
      <c r="G163" s="748"/>
      <c r="H163" s="747"/>
      <c r="I163" s="748"/>
      <c r="J163" s="41"/>
      <c r="K163" s="41"/>
      <c r="L163" s="41"/>
      <c r="M163" s="41"/>
      <c r="N163" s="41"/>
      <c r="O163" s="41"/>
      <c r="P163" s="41"/>
      <c r="Q163" s="41"/>
      <c r="R163" s="41"/>
      <c r="S163" s="41"/>
      <c r="T163" s="41"/>
      <c r="U163" s="41"/>
      <c r="V163" s="41"/>
      <c r="W163" s="41"/>
      <c r="X163" s="41"/>
      <c r="Y163" s="41"/>
    </row>
    <row r="164" spans="1:25" ht="21.75" hidden="1" customHeight="1">
      <c r="A164" s="350"/>
      <c r="B164" s="364"/>
      <c r="C164" s="58"/>
      <c r="D164" s="58"/>
      <c r="E164" s="46"/>
      <c r="F164" s="88"/>
      <c r="G164" s="88"/>
      <c r="H164" s="88"/>
      <c r="I164" s="365"/>
      <c r="J164" s="41"/>
      <c r="K164" s="41"/>
      <c r="L164" s="41"/>
      <c r="M164" s="41"/>
      <c r="N164" s="41"/>
      <c r="O164" s="41"/>
      <c r="P164" s="41"/>
      <c r="Q164" s="41"/>
      <c r="R164" s="41"/>
      <c r="S164" s="41"/>
      <c r="T164" s="41"/>
      <c r="U164" s="41"/>
      <c r="V164" s="41"/>
      <c r="W164" s="41"/>
      <c r="X164" s="41"/>
      <c r="Y164" s="41"/>
    </row>
    <row r="165" spans="1:25" ht="21.75" hidden="1" customHeight="1">
      <c r="A165" s="350"/>
      <c r="B165" s="754"/>
      <c r="C165" s="724"/>
      <c r="D165" s="724"/>
      <c r="E165" s="724"/>
      <c r="F165" s="747"/>
      <c r="G165" s="748"/>
      <c r="H165" s="747"/>
      <c r="I165" s="748"/>
      <c r="J165" s="41"/>
      <c r="K165" s="41"/>
      <c r="L165" s="41"/>
      <c r="M165" s="41"/>
      <c r="N165" s="41"/>
      <c r="O165" s="41"/>
      <c r="P165" s="41"/>
      <c r="Q165" s="41"/>
      <c r="R165" s="41"/>
      <c r="S165" s="41"/>
      <c r="T165" s="41"/>
      <c r="U165" s="41"/>
      <c r="V165" s="41"/>
      <c r="W165" s="41"/>
      <c r="X165" s="41"/>
      <c r="Y165" s="41"/>
    </row>
    <row r="166" spans="1:25" ht="21.75" hidden="1" customHeight="1">
      <c r="A166" s="350"/>
      <c r="B166" s="759"/>
      <c r="C166" s="760"/>
      <c r="D166" s="760"/>
      <c r="E166" s="761"/>
      <c r="F166" s="747"/>
      <c r="G166" s="748"/>
      <c r="H166" s="747"/>
      <c r="I166" s="748"/>
      <c r="J166" s="41"/>
      <c r="K166" s="41"/>
      <c r="L166" s="41"/>
      <c r="M166" s="41"/>
      <c r="N166" s="41"/>
      <c r="O166" s="41"/>
      <c r="P166" s="41"/>
      <c r="Q166" s="41"/>
      <c r="R166" s="41"/>
      <c r="S166" s="41"/>
      <c r="T166" s="41"/>
      <c r="U166" s="41"/>
      <c r="V166" s="41"/>
      <c r="W166" s="41"/>
      <c r="X166" s="41"/>
      <c r="Y166" s="41"/>
    </row>
    <row r="167" spans="1:25" ht="21" hidden="1" customHeight="1">
      <c r="A167" s="350"/>
      <c r="B167" s="759"/>
      <c r="C167" s="760"/>
      <c r="D167" s="760"/>
      <c r="E167" s="761"/>
      <c r="F167" s="747"/>
      <c r="G167" s="748"/>
      <c r="H167" s="747"/>
      <c r="I167" s="748"/>
      <c r="J167" s="41"/>
      <c r="K167" s="41"/>
      <c r="L167" s="41"/>
      <c r="M167" s="41"/>
      <c r="N167" s="41"/>
      <c r="O167" s="41"/>
      <c r="P167" s="41"/>
      <c r="Q167" s="41"/>
      <c r="R167" s="41"/>
      <c r="S167" s="41"/>
      <c r="T167" s="41"/>
      <c r="U167" s="41"/>
      <c r="V167" s="41"/>
      <c r="W167" s="41"/>
      <c r="X167" s="41"/>
      <c r="Y167" s="41"/>
    </row>
    <row r="168" spans="1:25" ht="21.75" hidden="1" customHeight="1">
      <c r="A168" s="350"/>
      <c r="B168" s="759"/>
      <c r="C168" s="760"/>
      <c r="D168" s="760"/>
      <c r="E168" s="761"/>
      <c r="F168" s="747"/>
      <c r="G168" s="748"/>
      <c r="H168" s="747"/>
      <c r="I168" s="748"/>
      <c r="J168" s="41"/>
      <c r="K168" s="41"/>
      <c r="L168" s="41"/>
      <c r="M168" s="41"/>
      <c r="N168" s="41"/>
      <c r="O168" s="41"/>
      <c r="P168" s="41"/>
      <c r="Q168" s="41"/>
      <c r="R168" s="41"/>
      <c r="S168" s="41"/>
      <c r="T168" s="41"/>
      <c r="U168" s="41"/>
      <c r="V168" s="41"/>
      <c r="W168" s="41"/>
      <c r="X168" s="41"/>
      <c r="Y168" s="41"/>
    </row>
    <row r="169" spans="1:25" ht="21.75" hidden="1" customHeight="1">
      <c r="A169" s="350"/>
      <c r="B169" s="368"/>
      <c r="C169" s="369"/>
      <c r="D169" s="369"/>
      <c r="E169" s="369"/>
      <c r="F169" s="88"/>
      <c r="G169" s="88"/>
      <c r="H169" s="88"/>
      <c r="I169" s="88"/>
      <c r="J169" s="41"/>
      <c r="K169" s="41"/>
      <c r="L169" s="41"/>
      <c r="M169" s="41"/>
      <c r="N169" s="41"/>
      <c r="O169" s="41"/>
      <c r="P169" s="41"/>
      <c r="Q169" s="41"/>
      <c r="R169" s="41"/>
      <c r="S169" s="41"/>
      <c r="T169" s="41"/>
      <c r="U169" s="41"/>
      <c r="V169" s="41"/>
      <c r="W169" s="41"/>
      <c r="X169" s="41"/>
      <c r="Y169" s="41"/>
    </row>
    <row r="170" spans="1:25" ht="21.75" hidden="1" customHeight="1">
      <c r="A170" s="350"/>
      <c r="B170" s="754"/>
      <c r="C170" s="724"/>
      <c r="D170" s="724"/>
      <c r="E170" s="724"/>
      <c r="F170" s="88"/>
      <c r="G170" s="88"/>
      <c r="H170" s="88"/>
      <c r="I170" s="88"/>
      <c r="J170" s="41"/>
      <c r="K170" s="41"/>
      <c r="L170" s="41"/>
      <c r="M170" s="41"/>
      <c r="N170" s="41"/>
      <c r="O170" s="41"/>
      <c r="P170" s="41"/>
      <c r="Q170" s="41"/>
      <c r="R170" s="41"/>
      <c r="S170" s="41"/>
      <c r="T170" s="41"/>
      <c r="U170" s="41"/>
      <c r="V170" s="41"/>
      <c r="W170" s="41"/>
      <c r="X170" s="41"/>
      <c r="Y170" s="41"/>
    </row>
    <row r="171" spans="1:25" ht="21.75" hidden="1" customHeight="1">
      <c r="A171" s="350"/>
      <c r="B171" s="754"/>
      <c r="C171" s="724"/>
      <c r="D171" s="724"/>
      <c r="E171" s="724"/>
      <c r="F171" s="747"/>
      <c r="G171" s="748"/>
      <c r="H171" s="747"/>
      <c r="I171" s="748"/>
      <c r="J171" s="41"/>
      <c r="K171" s="41"/>
      <c r="L171" s="41"/>
      <c r="M171" s="41"/>
      <c r="N171" s="41"/>
      <c r="O171" s="41"/>
      <c r="P171" s="41"/>
      <c r="Q171" s="41"/>
      <c r="R171" s="41"/>
      <c r="S171" s="41"/>
      <c r="T171" s="41"/>
      <c r="U171" s="41"/>
      <c r="V171" s="41"/>
      <c r="W171" s="41"/>
      <c r="X171" s="41"/>
      <c r="Y171" s="41"/>
    </row>
    <row r="172" spans="1:25" ht="21.75" hidden="1" customHeight="1">
      <c r="A172" s="350"/>
      <c r="B172" s="754"/>
      <c r="C172" s="724"/>
      <c r="D172" s="724"/>
      <c r="E172" s="724"/>
      <c r="F172" s="57"/>
      <c r="G172" s="57"/>
      <c r="H172" s="57"/>
      <c r="I172" s="57"/>
      <c r="J172" s="41"/>
      <c r="K172" s="41"/>
      <c r="L172" s="41"/>
      <c r="M172" s="41"/>
      <c r="N172" s="41"/>
      <c r="O172" s="41"/>
      <c r="P172" s="41"/>
      <c r="Q172" s="41"/>
      <c r="R172" s="41"/>
      <c r="S172" s="41"/>
      <c r="T172" s="41"/>
      <c r="U172" s="41"/>
      <c r="V172" s="41"/>
      <c r="W172" s="41"/>
      <c r="X172" s="41"/>
      <c r="Y172" s="41"/>
    </row>
    <row r="173" spans="1:25" ht="21.75" hidden="1" customHeight="1">
      <c r="A173" s="350"/>
      <c r="B173" s="766"/>
      <c r="C173" s="767"/>
      <c r="D173" s="767"/>
      <c r="E173" s="768"/>
      <c r="F173" s="362"/>
      <c r="G173" s="361"/>
      <c r="H173" s="362"/>
      <c r="I173" s="361"/>
      <c r="J173" s="41"/>
      <c r="K173" s="41"/>
      <c r="L173" s="41"/>
      <c r="M173" s="41"/>
      <c r="N173" s="41"/>
      <c r="O173" s="41"/>
      <c r="P173" s="41"/>
      <c r="Q173" s="41"/>
      <c r="R173" s="41"/>
      <c r="S173" s="41"/>
      <c r="T173" s="41"/>
      <c r="U173" s="41"/>
      <c r="V173" s="41"/>
      <c r="W173" s="41"/>
      <c r="X173" s="41"/>
      <c r="Y173" s="41"/>
    </row>
    <row r="174" spans="1:25" ht="21.75" hidden="1" customHeight="1">
      <c r="A174" s="350"/>
      <c r="B174" s="759"/>
      <c r="C174" s="760"/>
      <c r="D174" s="760"/>
      <c r="E174" s="761"/>
      <c r="F174" s="362"/>
      <c r="G174" s="361"/>
      <c r="H174" s="362"/>
      <c r="I174" s="361"/>
      <c r="J174" s="41"/>
      <c r="K174" s="41"/>
      <c r="L174" s="41"/>
      <c r="M174" s="41"/>
      <c r="N174" s="41"/>
      <c r="O174" s="41"/>
      <c r="P174" s="41"/>
      <c r="Q174" s="41"/>
      <c r="R174" s="41"/>
      <c r="S174" s="41"/>
      <c r="T174" s="41"/>
      <c r="U174" s="41"/>
      <c r="V174" s="41"/>
      <c r="W174" s="41"/>
      <c r="X174" s="41"/>
      <c r="Y174" s="41"/>
    </row>
    <row r="175" spans="1:25" ht="35.450000000000003" hidden="1" customHeight="1">
      <c r="A175" s="350"/>
      <c r="B175" s="754"/>
      <c r="C175" s="724"/>
      <c r="D175" s="724"/>
      <c r="E175" s="724"/>
      <c r="F175" s="747"/>
      <c r="G175" s="748"/>
      <c r="H175" s="747"/>
      <c r="I175" s="748"/>
      <c r="J175" s="41"/>
      <c r="K175" s="41"/>
      <c r="L175" s="41"/>
      <c r="M175" s="41"/>
      <c r="N175" s="41"/>
      <c r="O175" s="41"/>
      <c r="P175" s="41"/>
      <c r="Q175" s="41"/>
      <c r="R175" s="41"/>
      <c r="S175" s="41"/>
      <c r="T175" s="41"/>
      <c r="U175" s="41"/>
      <c r="V175" s="41"/>
      <c r="W175" s="41"/>
      <c r="X175" s="41"/>
      <c r="Y175" s="41"/>
    </row>
    <row r="176" spans="1:25" ht="21.75" hidden="1" customHeight="1">
      <c r="A176" s="350"/>
      <c r="B176" s="368"/>
      <c r="C176" s="369"/>
      <c r="D176" s="369"/>
      <c r="E176" s="369"/>
      <c r="F176" s="369"/>
      <c r="G176" s="369"/>
      <c r="H176" s="369"/>
      <c r="I176" s="369"/>
      <c r="J176" s="41"/>
      <c r="K176" s="41"/>
      <c r="L176" s="41"/>
      <c r="M176" s="41"/>
      <c r="N176" s="41"/>
      <c r="O176" s="41"/>
      <c r="P176" s="41"/>
      <c r="Q176" s="41"/>
      <c r="R176" s="41"/>
      <c r="S176" s="41"/>
      <c r="T176" s="41"/>
      <c r="U176" s="41"/>
      <c r="V176" s="41"/>
      <c r="W176" s="41"/>
      <c r="X176" s="41"/>
      <c r="Y176" s="41"/>
    </row>
    <row r="177" spans="1:25" ht="14.45" hidden="1" customHeight="1">
      <c r="A177" s="350"/>
      <c r="B177" s="364"/>
      <c r="C177" s="58"/>
      <c r="D177" s="58"/>
      <c r="E177" s="46"/>
      <c r="F177" s="88"/>
      <c r="G177" s="88"/>
      <c r="H177" s="88"/>
      <c r="I177" s="365"/>
      <c r="J177" s="41"/>
      <c r="K177" s="41"/>
      <c r="L177" s="41"/>
      <c r="M177" s="41"/>
      <c r="N177" s="41"/>
      <c r="O177" s="41"/>
      <c r="P177" s="41"/>
      <c r="Q177" s="41"/>
      <c r="R177" s="41"/>
      <c r="S177" s="41"/>
      <c r="T177" s="41"/>
      <c r="U177" s="41"/>
      <c r="V177" s="41"/>
      <c r="W177" s="41"/>
      <c r="X177" s="41"/>
      <c r="Y177" s="41"/>
    </row>
    <row r="178" spans="1:25" ht="65.099999999999994" hidden="1" customHeight="1">
      <c r="A178" s="350"/>
      <c r="B178" s="762"/>
      <c r="C178" s="763"/>
      <c r="D178" s="763"/>
      <c r="E178" s="764"/>
      <c r="F178" s="765"/>
      <c r="G178" s="748"/>
      <c r="H178" s="747"/>
      <c r="I178" s="748"/>
      <c r="J178" s="41"/>
      <c r="K178" s="41"/>
      <c r="L178" s="41"/>
      <c r="M178" s="41"/>
      <c r="N178" s="41"/>
      <c r="O178" s="41"/>
      <c r="P178" s="41"/>
      <c r="Q178" s="41"/>
      <c r="R178" s="41"/>
      <c r="S178" s="41"/>
      <c r="T178" s="41"/>
      <c r="U178" s="41"/>
      <c r="V178" s="41"/>
      <c r="W178" s="41"/>
      <c r="X178" s="41"/>
      <c r="Y178" s="41"/>
    </row>
    <row r="179" spans="1:25" ht="38.25" hidden="1" customHeight="1">
      <c r="A179" s="350"/>
      <c r="B179" s="754"/>
      <c r="C179" s="724"/>
      <c r="D179" s="724"/>
      <c r="E179" s="724"/>
      <c r="F179" s="755"/>
      <c r="G179" s="756"/>
      <c r="H179" s="755"/>
      <c r="I179" s="756"/>
      <c r="J179" s="41"/>
      <c r="K179" s="41"/>
      <c r="L179" s="41"/>
      <c r="M179" s="41"/>
      <c r="N179" s="41"/>
      <c r="O179" s="41"/>
      <c r="P179" s="41"/>
      <c r="Q179" s="41"/>
      <c r="R179" s="41"/>
      <c r="S179" s="41"/>
      <c r="T179" s="41"/>
      <c r="U179" s="41"/>
      <c r="V179" s="41"/>
      <c r="W179" s="41"/>
      <c r="X179" s="41"/>
      <c r="Y179" s="41"/>
    </row>
    <row r="180" spans="1:25" ht="24.95" hidden="1" customHeight="1">
      <c r="A180" s="356"/>
      <c r="B180" s="754"/>
      <c r="C180" s="724"/>
      <c r="D180" s="724"/>
      <c r="E180" s="724"/>
      <c r="F180" s="370"/>
      <c r="G180" s="371"/>
      <c r="H180" s="370"/>
      <c r="I180" s="372"/>
      <c r="J180" s="41"/>
      <c r="K180" s="41"/>
      <c r="L180" s="41"/>
      <c r="M180" s="41"/>
      <c r="N180" s="41"/>
      <c r="O180" s="41"/>
      <c r="P180" s="41"/>
      <c r="Q180" s="41"/>
      <c r="R180" s="41"/>
      <c r="S180" s="41"/>
      <c r="T180" s="41"/>
      <c r="U180" s="41"/>
      <c r="V180" s="41"/>
      <c r="W180" s="41"/>
      <c r="X180" s="41"/>
      <c r="Y180" s="41"/>
    </row>
    <row r="181" spans="1:25" ht="31.5" hidden="1" customHeight="1">
      <c r="A181" s="356"/>
      <c r="B181" s="754"/>
      <c r="C181" s="724"/>
      <c r="D181" s="724"/>
      <c r="E181" s="724"/>
      <c r="F181" s="373"/>
      <c r="G181" s="374"/>
      <c r="H181" s="373"/>
      <c r="I181" s="375"/>
      <c r="J181" s="41"/>
      <c r="K181" s="41"/>
      <c r="L181" s="41"/>
      <c r="M181" s="41"/>
      <c r="N181" s="41"/>
      <c r="O181" s="41"/>
      <c r="P181" s="41"/>
      <c r="Q181" s="41"/>
      <c r="R181" s="41"/>
      <c r="S181" s="41"/>
      <c r="T181" s="41"/>
      <c r="U181" s="41"/>
      <c r="V181" s="41"/>
      <c r="W181" s="41"/>
      <c r="X181" s="41"/>
      <c r="Y181" s="41"/>
    </row>
    <row r="182" spans="1:25" ht="15.75" hidden="1" customHeight="1">
      <c r="A182" s="356"/>
      <c r="B182" s="384"/>
      <c r="C182" s="385"/>
      <c r="D182" s="385"/>
      <c r="E182" s="386"/>
      <c r="F182" s="757"/>
      <c r="G182" s="758"/>
      <c r="H182" s="757"/>
      <c r="I182" s="758"/>
      <c r="J182" s="41"/>
      <c r="K182" s="41"/>
      <c r="L182" s="41"/>
      <c r="M182" s="41"/>
      <c r="N182" s="41"/>
      <c r="O182" s="41"/>
      <c r="P182" s="41"/>
      <c r="Q182" s="41"/>
      <c r="R182" s="41"/>
      <c r="S182" s="41"/>
      <c r="T182" s="41"/>
      <c r="U182" s="41"/>
      <c r="V182" s="41"/>
      <c r="W182" s="41"/>
      <c r="X182" s="41"/>
      <c r="Y182" s="41"/>
    </row>
    <row r="183" spans="1:25" ht="21" hidden="1" customHeight="1">
      <c r="A183" s="350"/>
      <c r="B183" s="736"/>
      <c r="C183" s="737"/>
      <c r="D183" s="737"/>
      <c r="E183" s="738"/>
      <c r="F183" s="747"/>
      <c r="G183" s="748"/>
      <c r="H183" s="747"/>
      <c r="I183" s="748"/>
      <c r="J183" s="41"/>
      <c r="K183" s="41"/>
      <c r="L183" s="41"/>
      <c r="M183" s="41"/>
      <c r="N183" s="41"/>
      <c r="O183" s="41"/>
      <c r="P183" s="41"/>
      <c r="Q183" s="41"/>
      <c r="R183" s="41"/>
      <c r="S183" s="41"/>
      <c r="T183" s="41"/>
      <c r="U183" s="41"/>
      <c r="V183" s="41"/>
      <c r="W183" s="41"/>
      <c r="X183" s="41"/>
      <c r="Y183" s="41"/>
    </row>
    <row r="184" spans="1:25" ht="18.75" hidden="1" customHeight="1">
      <c r="A184" s="350"/>
      <c r="B184" s="749"/>
      <c r="C184" s="750"/>
      <c r="D184" s="750"/>
      <c r="E184" s="751"/>
      <c r="F184" s="752"/>
      <c r="G184" s="753"/>
      <c r="H184" s="752"/>
      <c r="I184" s="753"/>
      <c r="J184" s="41"/>
      <c r="K184" s="41"/>
      <c r="L184" s="41"/>
      <c r="M184" s="41"/>
      <c r="N184" s="41"/>
      <c r="O184" s="41"/>
      <c r="P184" s="41"/>
      <c r="Q184" s="41"/>
      <c r="R184" s="41"/>
      <c r="S184" s="41"/>
      <c r="T184" s="41"/>
      <c r="U184" s="41"/>
      <c r="V184" s="41"/>
      <c r="W184" s="41"/>
      <c r="X184" s="41"/>
      <c r="Y184" s="41"/>
    </row>
    <row r="185" spans="1:25" ht="44.45" hidden="1" customHeight="1">
      <c r="A185" s="350"/>
      <c r="B185" s="749"/>
      <c r="C185" s="750"/>
      <c r="D185" s="750"/>
      <c r="E185" s="751"/>
      <c r="F185" s="752"/>
      <c r="G185" s="753"/>
      <c r="H185" s="752"/>
      <c r="I185" s="753"/>
      <c r="J185" s="41"/>
      <c r="K185" s="41"/>
      <c r="L185" s="41"/>
      <c r="M185" s="41"/>
      <c r="N185" s="41"/>
      <c r="O185" s="41"/>
      <c r="P185" s="41"/>
      <c r="Q185" s="41"/>
      <c r="R185" s="41"/>
      <c r="S185" s="41"/>
      <c r="T185" s="41"/>
      <c r="U185" s="41"/>
      <c r="V185" s="41"/>
      <c r="W185" s="41"/>
      <c r="X185" s="41"/>
      <c r="Y185" s="41"/>
    </row>
    <row r="186" spans="1:25" ht="78.599999999999994" hidden="1" customHeight="1">
      <c r="A186" s="350"/>
      <c r="B186" s="741"/>
      <c r="C186" s="742"/>
      <c r="D186" s="742"/>
      <c r="E186" s="743"/>
      <c r="F186" s="752"/>
      <c r="G186" s="753"/>
      <c r="H186" s="752"/>
      <c r="I186" s="753"/>
      <c r="J186" s="41"/>
      <c r="K186" s="41"/>
      <c r="L186" s="41"/>
      <c r="M186" s="41"/>
      <c r="N186" s="41"/>
      <c r="O186" s="41"/>
      <c r="P186" s="41"/>
      <c r="Q186" s="41"/>
      <c r="R186" s="41"/>
      <c r="S186" s="41"/>
      <c r="T186" s="41"/>
      <c r="U186" s="41"/>
      <c r="V186" s="41"/>
      <c r="W186" s="41"/>
      <c r="X186" s="41"/>
      <c r="Y186" s="41"/>
    </row>
    <row r="187" spans="1:25" ht="18.75" hidden="1" customHeight="1">
      <c r="A187" s="356"/>
      <c r="B187" s="367"/>
      <c r="C187" s="367"/>
      <c r="D187" s="367"/>
      <c r="E187" s="367"/>
      <c r="F187" s="381"/>
      <c r="G187" s="381"/>
      <c r="H187" s="381"/>
      <c r="I187" s="381"/>
      <c r="J187" s="41"/>
      <c r="K187" s="41"/>
      <c r="L187" s="41"/>
      <c r="M187" s="41"/>
      <c r="N187" s="41"/>
      <c r="O187" s="41"/>
      <c r="P187" s="41"/>
      <c r="Q187" s="41"/>
      <c r="R187" s="41"/>
      <c r="S187" s="41"/>
      <c r="T187" s="41"/>
      <c r="U187" s="41"/>
      <c r="V187" s="41"/>
      <c r="W187" s="41"/>
      <c r="X187" s="41"/>
      <c r="Y187" s="41"/>
    </row>
    <row r="188" spans="1:25" ht="36.75" hidden="1" customHeight="1">
      <c r="A188" s="350"/>
      <c r="B188" s="736"/>
      <c r="C188" s="737"/>
      <c r="D188" s="737"/>
      <c r="E188" s="738"/>
      <c r="F188" s="744"/>
      <c r="G188" s="745"/>
      <c r="H188" s="745"/>
      <c r="I188" s="905"/>
      <c r="J188" s="41"/>
      <c r="K188" s="41"/>
      <c r="L188" s="41"/>
      <c r="M188" s="41"/>
      <c r="N188" s="41"/>
      <c r="O188" s="41"/>
      <c r="P188" s="41"/>
      <c r="Q188" s="41"/>
      <c r="R188" s="41"/>
      <c r="S188" s="41"/>
      <c r="T188" s="41"/>
      <c r="U188" s="41"/>
      <c r="V188" s="41"/>
      <c r="W188" s="41"/>
      <c r="X188" s="41"/>
      <c r="Y188" s="41"/>
    </row>
    <row r="189" spans="1:25" ht="19.5" hidden="1" customHeight="1">
      <c r="A189" s="356"/>
      <c r="B189" s="746"/>
      <c r="C189" s="746"/>
      <c r="D189" s="746"/>
      <c r="E189" s="746"/>
      <c r="F189" s="746"/>
      <c r="G189" s="746"/>
      <c r="H189" s="746"/>
      <c r="I189" s="746"/>
      <c r="J189" s="41"/>
      <c r="K189" s="41"/>
      <c r="L189" s="41"/>
      <c r="M189" s="41"/>
      <c r="N189" s="41"/>
      <c r="O189" s="41"/>
      <c r="P189" s="41"/>
      <c r="Q189" s="41"/>
      <c r="R189" s="41"/>
      <c r="S189" s="41"/>
      <c r="T189" s="41"/>
      <c r="U189" s="41"/>
      <c r="V189" s="41"/>
      <c r="W189" s="41"/>
      <c r="X189" s="41"/>
      <c r="Y189" s="41"/>
    </row>
    <row r="190" spans="1:25" ht="15.75" hidden="1" customHeight="1">
      <c r="A190" s="356"/>
      <c r="B190" s="58"/>
      <c r="C190" s="58"/>
      <c r="D190" s="58"/>
      <c r="E190" s="58"/>
      <c r="F190" s="58"/>
      <c r="G190" s="58"/>
      <c r="H190" s="58"/>
      <c r="I190" s="58"/>
      <c r="J190" s="58"/>
    </row>
    <row r="191" spans="1:25" ht="20.25" customHeight="1">
      <c r="A191" s="458" t="s">
        <v>517</v>
      </c>
      <c r="B191" s="854" t="s">
        <v>518</v>
      </c>
      <c r="C191" s="854"/>
      <c r="D191" s="854"/>
      <c r="E191" s="854"/>
      <c r="F191" s="854"/>
      <c r="G191" s="854"/>
      <c r="H191" s="854"/>
      <c r="I191" s="854"/>
      <c r="J191" s="58"/>
    </row>
    <row r="192" spans="1:25" ht="9" customHeight="1">
      <c r="A192" s="350"/>
      <c r="B192" s="54"/>
      <c r="C192" s="54"/>
      <c r="D192" s="54"/>
      <c r="E192" s="54"/>
      <c r="F192" s="54"/>
      <c r="G192" s="54"/>
      <c r="H192" s="54"/>
      <c r="I192" s="58"/>
      <c r="J192" s="58"/>
    </row>
    <row r="193" spans="1:10" ht="49.5" customHeight="1">
      <c r="A193" s="459">
        <v>3.1</v>
      </c>
      <c r="B193" s="855" t="s">
        <v>610</v>
      </c>
      <c r="C193" s="855"/>
      <c r="D193" s="855"/>
      <c r="E193" s="855"/>
      <c r="F193" s="855"/>
      <c r="G193" s="855"/>
      <c r="H193" s="855"/>
      <c r="I193" s="855"/>
    </row>
    <row r="194" spans="1:10" hidden="1">
      <c r="A194" s="350" t="s">
        <v>519</v>
      </c>
      <c r="B194" s="867" t="s">
        <v>520</v>
      </c>
      <c r="C194" s="867"/>
      <c r="D194" s="867"/>
      <c r="E194" s="867"/>
      <c r="F194" s="867"/>
      <c r="G194" s="867"/>
      <c r="H194" s="867"/>
      <c r="I194" s="867"/>
      <c r="J194" s="58"/>
    </row>
    <row r="195" spans="1:10" ht="37.5" customHeight="1">
      <c r="A195" s="350" t="s">
        <v>519</v>
      </c>
      <c r="B195" s="867" t="s">
        <v>1083</v>
      </c>
      <c r="C195" s="867"/>
      <c r="D195" s="867"/>
      <c r="E195" s="867"/>
      <c r="F195" s="867"/>
      <c r="G195" s="867"/>
      <c r="H195" s="867"/>
      <c r="I195" s="867"/>
      <c r="J195" s="58"/>
    </row>
    <row r="196" spans="1:10" ht="19.5" hidden="1" customHeight="1">
      <c r="A196" s="350"/>
      <c r="B196" s="908"/>
      <c r="C196" s="908"/>
      <c r="D196" s="908"/>
      <c r="E196" s="908"/>
      <c r="F196" s="908"/>
      <c r="G196" s="908"/>
      <c r="H196" s="908"/>
      <c r="I196" s="908"/>
      <c r="J196" s="58"/>
    </row>
    <row r="197" spans="1:10" ht="19.5" hidden="1" customHeight="1">
      <c r="A197" s="350"/>
      <c r="B197" s="908"/>
      <c r="C197" s="908"/>
      <c r="D197" s="908"/>
      <c r="E197" s="908"/>
      <c r="F197" s="908"/>
      <c r="G197" s="908"/>
      <c r="H197" s="908"/>
      <c r="I197" s="908"/>
      <c r="J197" s="58"/>
    </row>
    <row r="198" spans="1:10" ht="10.5" hidden="1" customHeight="1">
      <c r="A198" s="350"/>
      <c r="B198" s="906"/>
      <c r="C198" s="906"/>
      <c r="D198" s="906"/>
      <c r="E198" s="906"/>
      <c r="F198" s="906"/>
      <c r="G198" s="906"/>
      <c r="H198" s="906"/>
      <c r="I198" s="906"/>
      <c r="J198" s="58"/>
    </row>
    <row r="199" spans="1:10" ht="10.5" customHeight="1">
      <c r="A199" s="350"/>
      <c r="B199" s="670" t="s">
        <v>1052</v>
      </c>
      <c r="C199" s="670"/>
      <c r="D199" s="670"/>
      <c r="E199" s="670"/>
      <c r="F199" s="670"/>
      <c r="G199" s="670"/>
      <c r="H199" s="670"/>
      <c r="I199" s="670"/>
      <c r="J199" s="58"/>
    </row>
    <row r="200" spans="1:10" ht="32.25" customHeight="1">
      <c r="A200" s="350"/>
      <c r="B200" s="852" t="s">
        <v>1053</v>
      </c>
      <c r="C200" s="851"/>
      <c r="D200" s="851"/>
      <c r="E200" s="851"/>
      <c r="F200" s="851"/>
      <c r="G200" s="851"/>
      <c r="H200" s="851"/>
      <c r="I200" s="851"/>
      <c r="J200" s="58"/>
    </row>
    <row r="201" spans="1:10" hidden="1">
      <c r="A201" s="350"/>
      <c r="B201" s="54"/>
      <c r="C201" s="54"/>
      <c r="D201" s="54"/>
      <c r="E201" s="54"/>
      <c r="F201" s="54"/>
      <c r="G201" s="54"/>
      <c r="H201" s="54"/>
      <c r="I201" s="58"/>
      <c r="J201" s="58"/>
    </row>
    <row r="202" spans="1:10" ht="36.75" hidden="1" customHeight="1">
      <c r="A202" s="350" t="s">
        <v>522</v>
      </c>
      <c r="B202" s="731" t="s">
        <v>620</v>
      </c>
      <c r="C202" s="731"/>
      <c r="D202" s="731"/>
      <c r="E202" s="731"/>
      <c r="F202" s="731"/>
      <c r="G202" s="731"/>
      <c r="H202" s="731"/>
      <c r="I202" s="731"/>
      <c r="J202" s="58"/>
    </row>
    <row r="203" spans="1:10" ht="17.25" hidden="1" customHeight="1">
      <c r="A203" s="350"/>
      <c r="B203" s="908"/>
      <c r="C203" s="908"/>
      <c r="D203" s="908"/>
      <c r="E203" s="908"/>
      <c r="F203" s="908"/>
      <c r="G203" s="908"/>
      <c r="H203" s="908"/>
      <c r="I203" s="908"/>
      <c r="J203" s="58"/>
    </row>
    <row r="204" spans="1:10" ht="17.25" hidden="1" customHeight="1">
      <c r="A204" s="350"/>
      <c r="B204" s="908"/>
      <c r="C204" s="908"/>
      <c r="D204" s="908"/>
      <c r="E204" s="908"/>
      <c r="F204" s="908"/>
      <c r="G204" s="908"/>
      <c r="H204" s="908"/>
      <c r="I204" s="908"/>
      <c r="J204" s="58"/>
    </row>
    <row r="205" spans="1:10" ht="47.1" hidden="1" customHeight="1">
      <c r="A205" s="350"/>
      <c r="B205" s="906"/>
      <c r="C205" s="906"/>
      <c r="D205" s="906"/>
      <c r="E205" s="906"/>
      <c r="F205" s="906"/>
      <c r="G205" s="906"/>
      <c r="H205" s="906"/>
      <c r="I205" s="906"/>
      <c r="J205" s="58"/>
    </row>
    <row r="206" spans="1:10" ht="71.25" hidden="1" customHeight="1">
      <c r="A206" s="460"/>
      <c r="B206" s="731" t="s">
        <v>523</v>
      </c>
      <c r="C206" s="731"/>
      <c r="D206" s="731"/>
      <c r="E206" s="731"/>
      <c r="F206" s="731"/>
      <c r="G206" s="731"/>
      <c r="H206" s="731"/>
      <c r="I206" s="731"/>
    </row>
    <row r="207" spans="1:10" ht="46.5" customHeight="1">
      <c r="A207" s="460"/>
      <c r="B207" s="832" t="s">
        <v>1054</v>
      </c>
      <c r="C207" s="832"/>
      <c r="D207" s="832"/>
      <c r="E207" s="832"/>
      <c r="F207" s="832"/>
      <c r="G207" s="832"/>
      <c r="H207" s="832"/>
      <c r="I207" s="832"/>
    </row>
    <row r="208" spans="1:10" ht="157.5" customHeight="1">
      <c r="A208" s="350"/>
      <c r="B208" s="724" t="s">
        <v>1055</v>
      </c>
      <c r="C208" s="859"/>
      <c r="D208" s="859"/>
      <c r="E208" s="859"/>
      <c r="F208" s="859"/>
      <c r="G208" s="859"/>
      <c r="H208" s="859"/>
      <c r="I208" s="859"/>
      <c r="J208" s="58"/>
    </row>
    <row r="209" spans="1:14" ht="6.75" customHeight="1">
      <c r="A209" s="350"/>
      <c r="B209" s="731"/>
      <c r="C209" s="731"/>
      <c r="D209" s="731"/>
      <c r="E209" s="731"/>
      <c r="F209" s="731"/>
      <c r="G209" s="731"/>
      <c r="H209" s="731"/>
      <c r="I209" s="731"/>
      <c r="J209" s="58"/>
    </row>
    <row r="210" spans="1:14" ht="6.75" customHeight="1">
      <c r="A210" s="350"/>
      <c r="B210" s="669"/>
      <c r="C210" s="669"/>
      <c r="D210" s="669"/>
      <c r="E210" s="669"/>
      <c r="F210" s="669"/>
      <c r="G210" s="669"/>
      <c r="H210" s="669"/>
      <c r="I210" s="669"/>
      <c r="J210" s="58"/>
    </row>
    <row r="211" spans="1:14" ht="9.75" customHeight="1">
      <c r="A211" s="350"/>
      <c r="B211" s="58"/>
      <c r="C211" s="58"/>
      <c r="D211" s="58"/>
      <c r="E211" s="58"/>
      <c r="F211" s="58"/>
      <c r="G211" s="58"/>
      <c r="H211" s="58"/>
      <c r="I211" s="58"/>
      <c r="J211" s="58"/>
    </row>
    <row r="212" spans="1:14" ht="49.5" customHeight="1">
      <c r="A212" s="461">
        <v>3.2</v>
      </c>
      <c r="B212" s="732" t="s">
        <v>617</v>
      </c>
      <c r="C212" s="732"/>
      <c r="D212" s="732"/>
      <c r="E212" s="732"/>
      <c r="F212" s="732"/>
      <c r="G212" s="732"/>
      <c r="H212" s="732"/>
      <c r="I212" s="732"/>
      <c r="J212" s="58"/>
    </row>
    <row r="213" spans="1:14" ht="15.75" customHeight="1">
      <c r="A213" s="349"/>
      <c r="B213" s="323"/>
      <c r="C213" s="323"/>
      <c r="D213" s="323"/>
      <c r="E213" s="323"/>
      <c r="F213" s="323"/>
      <c r="G213" s="323"/>
      <c r="H213" s="323"/>
      <c r="I213" s="323"/>
      <c r="J213" s="58"/>
      <c r="N213" s="329" t="e">
        <f>N19</f>
        <v>#REF!</v>
      </c>
    </row>
    <row r="214" spans="1:14" ht="20.25" customHeight="1">
      <c r="A214" s="449"/>
      <c r="B214" s="850" t="s">
        <v>524</v>
      </c>
      <c r="C214" s="850"/>
      <c r="D214" s="850"/>
      <c r="E214" s="850"/>
      <c r="F214" s="850"/>
      <c r="G214" s="850"/>
      <c r="H214" s="850"/>
      <c r="I214" s="850"/>
      <c r="J214" s="58"/>
      <c r="N214" s="329" t="e">
        <f>N20</f>
        <v>#REF!</v>
      </c>
    </row>
    <row r="215" spans="1:14" ht="20.25" customHeight="1">
      <c r="A215" s="432" t="s">
        <v>29</v>
      </c>
      <c r="B215" s="806" t="s">
        <v>525</v>
      </c>
      <c r="C215" s="833"/>
      <c r="D215" s="833"/>
      <c r="E215" s="833"/>
      <c r="F215" s="833"/>
      <c r="G215" s="807"/>
      <c r="H215" s="430"/>
      <c r="I215" s="430"/>
      <c r="J215" s="58"/>
    </row>
    <row r="216" spans="1:14" ht="19.5" customHeight="1">
      <c r="A216" s="909" t="s">
        <v>530</v>
      </c>
      <c r="B216" s="836" t="s">
        <v>531</v>
      </c>
      <c r="C216" s="838"/>
      <c r="D216" s="875" t="s">
        <v>526</v>
      </c>
      <c r="E216" s="875"/>
      <c r="F216" s="875" t="s">
        <v>527</v>
      </c>
      <c r="G216" s="875"/>
      <c r="J216" s="58"/>
    </row>
    <row r="217" spans="1:14" ht="47.25" customHeight="1">
      <c r="A217" s="910"/>
      <c r="B217" s="911"/>
      <c r="C217" s="912"/>
      <c r="D217" s="875" t="s">
        <v>612</v>
      </c>
      <c r="E217" s="875"/>
      <c r="F217" s="875"/>
      <c r="G217" s="875"/>
      <c r="J217" s="58"/>
    </row>
    <row r="218" spans="1:14" ht="17.25" hidden="1" customHeight="1">
      <c r="A218" s="433" t="s">
        <v>530</v>
      </c>
      <c r="B218" s="866" t="s">
        <v>531</v>
      </c>
      <c r="C218" s="866"/>
      <c r="D218" s="866"/>
      <c r="E218" s="866"/>
      <c r="F218" s="866"/>
      <c r="G218" s="866"/>
      <c r="J218" s="58"/>
    </row>
    <row r="219" spans="1:14">
      <c r="A219" s="336">
        <v>1</v>
      </c>
      <c r="B219" s="823" t="s">
        <v>755</v>
      </c>
      <c r="C219" s="914"/>
      <c r="D219" s="945"/>
      <c r="E219" s="946"/>
      <c r="F219" s="945"/>
      <c r="G219" s="946"/>
      <c r="J219" s="58"/>
    </row>
    <row r="220" spans="1:14" ht="15.75" customHeight="1">
      <c r="A220" s="336">
        <v>2</v>
      </c>
      <c r="B220" s="944" t="s">
        <v>965</v>
      </c>
      <c r="C220" s="944"/>
      <c r="D220" s="798"/>
      <c r="E220" s="798"/>
      <c r="F220" s="798"/>
      <c r="G220" s="798"/>
      <c r="J220" s="58"/>
    </row>
    <row r="221" spans="1:14" ht="15.75" customHeight="1">
      <c r="A221" s="336">
        <v>3</v>
      </c>
      <c r="B221" s="944" t="s">
        <v>943</v>
      </c>
      <c r="C221" s="944"/>
      <c r="D221" s="798"/>
      <c r="E221" s="798"/>
      <c r="F221" s="798"/>
      <c r="G221" s="798"/>
    </row>
    <row r="222" spans="1:14" ht="15.75" customHeight="1">
      <c r="A222" s="336">
        <v>4</v>
      </c>
      <c r="B222" s="783" t="s">
        <v>939</v>
      </c>
      <c r="C222" s="943"/>
      <c r="D222" s="798"/>
      <c r="E222" s="798"/>
      <c r="F222" s="798"/>
      <c r="G222" s="798"/>
      <c r="J222" s="58"/>
    </row>
    <row r="223" spans="1:14" ht="16.5" customHeight="1">
      <c r="A223" s="336">
        <v>5</v>
      </c>
      <c r="B223" s="783" t="s">
        <v>794</v>
      </c>
      <c r="C223" s="943"/>
      <c r="D223" s="798"/>
      <c r="E223" s="798"/>
      <c r="F223" s="798"/>
      <c r="G223" s="798"/>
      <c r="J223" s="58"/>
    </row>
    <row r="224" spans="1:14" ht="17.25" hidden="1" customHeight="1">
      <c r="A224" s="336"/>
      <c r="B224" s="913"/>
      <c r="C224" s="913"/>
      <c r="D224" s="798"/>
      <c r="E224" s="798"/>
      <c r="F224" s="798"/>
      <c r="G224" s="798"/>
      <c r="J224" s="58"/>
    </row>
    <row r="225" spans="1:10" ht="32.25" customHeight="1">
      <c r="A225" s="433"/>
      <c r="B225" s="915" t="s">
        <v>538</v>
      </c>
      <c r="C225" s="915"/>
      <c r="D225" s="798"/>
      <c r="E225" s="798"/>
      <c r="F225" s="798"/>
      <c r="G225" s="798"/>
      <c r="J225" s="58"/>
    </row>
    <row r="226" spans="1:10" ht="32.25" hidden="1" customHeight="1">
      <c r="A226" s="349"/>
      <c r="B226" s="832" t="s">
        <v>539</v>
      </c>
      <c r="C226" s="832"/>
      <c r="D226" s="832"/>
      <c r="E226" s="832"/>
      <c r="F226" s="832"/>
      <c r="G226" s="832"/>
      <c r="H226" s="832"/>
      <c r="I226" s="916"/>
      <c r="J226" s="58"/>
    </row>
    <row r="227" spans="1:10" ht="29.25" customHeight="1">
      <c r="A227" s="431"/>
      <c r="B227" s="917" t="str">
        <f>IF(N225=1, "Name of the Bidder", IF(N225=2, "Name of the Bidder", IF(N225=3, "Name of Lead Partner of Joint Venture", "")))</f>
        <v/>
      </c>
      <c r="C227" s="917"/>
      <c r="D227" s="917"/>
      <c r="E227" s="917"/>
      <c r="F227" s="715"/>
      <c r="G227" s="715"/>
      <c r="H227" s="715"/>
      <c r="I227" s="715"/>
      <c r="J227" s="58"/>
    </row>
    <row r="228" spans="1:10" ht="20.25" hidden="1" customHeight="1">
      <c r="A228" s="435" t="s">
        <v>30</v>
      </c>
      <c r="B228" s="428" t="s">
        <v>614</v>
      </c>
      <c r="C228" s="429"/>
      <c r="D228" s="429"/>
      <c r="E228" s="429"/>
      <c r="F228" s="429"/>
      <c r="G228" s="436"/>
      <c r="H228" s="430"/>
      <c r="I228" s="430"/>
      <c r="J228" s="58"/>
    </row>
    <row r="229" spans="1:10" ht="19.5" hidden="1" customHeight="1">
      <c r="A229" s="909" t="s">
        <v>530</v>
      </c>
      <c r="B229" s="836" t="s">
        <v>531</v>
      </c>
      <c r="C229" s="838"/>
      <c r="D229" s="875" t="s">
        <v>541</v>
      </c>
      <c r="E229" s="875"/>
      <c r="F229" s="875" t="s">
        <v>527</v>
      </c>
      <c r="G229" s="875"/>
      <c r="J229" s="58"/>
    </row>
    <row r="230" spans="1:10" ht="47.25" hidden="1" customHeight="1">
      <c r="A230" s="910"/>
      <c r="B230" s="911"/>
      <c r="C230" s="912"/>
      <c r="D230" s="875" t="s">
        <v>615</v>
      </c>
      <c r="E230" s="875"/>
      <c r="F230" s="875"/>
      <c r="G230" s="875"/>
      <c r="J230" s="58"/>
    </row>
    <row r="231" spans="1:10" ht="17.25" hidden="1" customHeight="1">
      <c r="A231" s="433"/>
      <c r="B231" s="866"/>
      <c r="C231" s="866"/>
      <c r="D231" s="866"/>
      <c r="E231" s="866"/>
      <c r="F231" s="434"/>
      <c r="G231" s="434"/>
      <c r="J231" s="58"/>
    </row>
    <row r="232" spans="1:10" ht="15.75" hidden="1" customHeight="1">
      <c r="A232" s="433">
        <v>1</v>
      </c>
      <c r="B232" s="866" t="s">
        <v>613</v>
      </c>
      <c r="C232" s="866"/>
      <c r="D232" s="798"/>
      <c r="E232" s="798"/>
      <c r="F232" s="798"/>
      <c r="G232" s="798"/>
      <c r="J232" s="58"/>
    </row>
    <row r="233" spans="1:10" ht="15.75" hidden="1" customHeight="1">
      <c r="A233" s="433">
        <v>2</v>
      </c>
      <c r="B233" s="866" t="s">
        <v>533</v>
      </c>
      <c r="C233" s="866"/>
      <c r="D233" s="798"/>
      <c r="E233" s="798"/>
      <c r="F233" s="798"/>
      <c r="G233" s="798"/>
    </row>
    <row r="234" spans="1:10" ht="15.75" hidden="1" customHeight="1">
      <c r="A234" s="433">
        <v>3</v>
      </c>
      <c r="B234" s="866" t="s">
        <v>534</v>
      </c>
      <c r="C234" s="866"/>
      <c r="D234" s="798"/>
      <c r="E234" s="798"/>
      <c r="F234" s="798"/>
      <c r="G234" s="798"/>
      <c r="J234" s="58"/>
    </row>
    <row r="235" spans="1:10" ht="16.5" hidden="1" customHeight="1">
      <c r="A235" s="437"/>
      <c r="B235" s="918"/>
      <c r="C235" s="919"/>
      <c r="D235" s="920"/>
      <c r="E235" s="921"/>
      <c r="F235" s="438"/>
      <c r="G235" s="439"/>
      <c r="H235" s="812"/>
      <c r="I235" s="813"/>
      <c r="J235" s="58"/>
    </row>
    <row r="236" spans="1:10" hidden="1">
      <c r="A236" s="392">
        <v>5</v>
      </c>
      <c r="B236" s="818" t="s">
        <v>536</v>
      </c>
      <c r="C236" s="819"/>
      <c r="D236" s="812"/>
      <c r="E236" s="813"/>
      <c r="F236" s="396"/>
      <c r="G236" s="397"/>
      <c r="H236" s="812"/>
      <c r="I236" s="813"/>
      <c r="J236" s="58"/>
    </row>
    <row r="237" spans="1:10" ht="17.25" hidden="1" customHeight="1">
      <c r="A237" s="392">
        <v>6</v>
      </c>
      <c r="B237" s="810" t="s">
        <v>537</v>
      </c>
      <c r="C237" s="811"/>
      <c r="D237" s="812"/>
      <c r="E237" s="813"/>
      <c r="F237" s="396"/>
      <c r="G237" s="397"/>
      <c r="H237" s="812"/>
      <c r="I237" s="813"/>
      <c r="J237" s="58"/>
    </row>
    <row r="238" spans="1:10" ht="32.25" hidden="1" customHeight="1">
      <c r="A238" s="349"/>
      <c r="B238" s="814"/>
      <c r="C238" s="815"/>
      <c r="D238" s="816"/>
      <c r="E238" s="817"/>
      <c r="F238" s="398"/>
      <c r="G238" s="399"/>
      <c r="H238" s="816"/>
      <c r="I238" s="817"/>
      <c r="J238" s="58"/>
    </row>
    <row r="239" spans="1:10" ht="16.5" hidden="1" customHeight="1">
      <c r="A239" s="349"/>
      <c r="B239" s="323"/>
      <c r="C239" s="323"/>
      <c r="D239" s="84"/>
      <c r="E239" s="84"/>
      <c r="F239" s="84"/>
      <c r="G239" s="84"/>
      <c r="H239" s="84"/>
      <c r="I239" s="84"/>
      <c r="J239" s="58"/>
    </row>
    <row r="240" spans="1:10" ht="28.5" hidden="1" customHeight="1">
      <c r="A240" s="432" t="s">
        <v>542</v>
      </c>
      <c r="B240" s="803" t="s">
        <v>543</v>
      </c>
      <c r="C240" s="803"/>
      <c r="D240" s="922" t="s">
        <v>544</v>
      </c>
      <c r="E240" s="923"/>
      <c r="F240" s="836" t="s">
        <v>527</v>
      </c>
      <c r="G240" s="838"/>
      <c r="J240" s="58"/>
    </row>
    <row r="241" spans="1:10" ht="28.5" hidden="1" customHeight="1">
      <c r="A241" s="462"/>
      <c r="B241" s="806"/>
      <c r="C241" s="807"/>
      <c r="D241" s="926" t="s">
        <v>615</v>
      </c>
      <c r="E241" s="927"/>
      <c r="F241" s="924"/>
      <c r="G241" s="925"/>
      <c r="J241" s="58"/>
    </row>
    <row r="242" spans="1:10" ht="56.25" hidden="1" customHeight="1">
      <c r="A242" s="392"/>
      <c r="B242" s="797" t="s">
        <v>546</v>
      </c>
      <c r="C242" s="797"/>
      <c r="D242" s="798"/>
      <c r="E242" s="798"/>
      <c r="F242" s="798"/>
      <c r="G242" s="798"/>
    </row>
    <row r="243" spans="1:10" ht="15.75" hidden="1" customHeight="1">
      <c r="A243" s="392"/>
      <c r="B243" s="800" t="s">
        <v>547</v>
      </c>
      <c r="C243" s="800"/>
      <c r="D243" s="801"/>
      <c r="E243" s="802"/>
      <c r="F243" s="801"/>
      <c r="G243" s="802"/>
      <c r="J243" s="58"/>
    </row>
    <row r="244" spans="1:10" ht="49.5" hidden="1" customHeight="1">
      <c r="A244" s="392"/>
      <c r="B244" s="797" t="s">
        <v>548</v>
      </c>
      <c r="C244" s="797"/>
      <c r="D244" s="798"/>
      <c r="E244" s="798"/>
      <c r="F244" s="798"/>
      <c r="G244" s="798"/>
      <c r="J244" s="58"/>
    </row>
    <row r="245" spans="1:10" ht="18" hidden="1" customHeight="1">
      <c r="B245" s="54"/>
      <c r="C245" s="54"/>
      <c r="D245" s="54"/>
      <c r="E245" s="54"/>
      <c r="H245" s="54"/>
    </row>
    <row r="246" spans="1:10" ht="32.25" hidden="1" customHeight="1">
      <c r="A246" s="336"/>
      <c r="B246" s="842" t="e">
        <f>IF(AND(N213=3,N214=1),"Name of Other Partner of JV",IF(AND(N213=3,N214="2 or more"),"Name of Other Partner-1 of JV",""))</f>
        <v>#REF!</v>
      </c>
      <c r="C246" s="843"/>
      <c r="D246" s="843"/>
      <c r="E246" s="843"/>
      <c r="F246" s="806" t="e">
        <f>#REF!</f>
        <v>#REF!</v>
      </c>
      <c r="G246" s="833"/>
      <c r="H246" s="833"/>
      <c r="I246" s="807"/>
      <c r="J246" s="58"/>
    </row>
    <row r="247" spans="1:10" ht="20.25" hidden="1" customHeight="1">
      <c r="A247" s="387" t="s">
        <v>29</v>
      </c>
      <c r="B247" s="840" t="s">
        <v>525</v>
      </c>
      <c r="C247" s="841"/>
      <c r="D247" s="841"/>
      <c r="E247" s="841"/>
      <c r="F247" s="841"/>
      <c r="G247" s="841"/>
      <c r="H247" s="841"/>
      <c r="I247" s="841"/>
      <c r="J247" s="58"/>
    </row>
    <row r="248" spans="1:10" ht="19.5" hidden="1" customHeight="1">
      <c r="A248" s="387"/>
      <c r="B248" s="388"/>
      <c r="C248" s="389"/>
      <c r="D248" s="834" t="s">
        <v>526</v>
      </c>
      <c r="E248" s="835"/>
      <c r="F248" s="836" t="s">
        <v>545</v>
      </c>
      <c r="G248" s="838" t="s">
        <v>549</v>
      </c>
      <c r="H248" s="836" t="s">
        <v>527</v>
      </c>
      <c r="I248" s="838"/>
      <c r="J248" s="58"/>
    </row>
    <row r="249" spans="1:10" ht="47.25" hidden="1" customHeight="1">
      <c r="A249" s="387"/>
      <c r="B249" s="388"/>
      <c r="C249" s="389"/>
      <c r="D249" s="390" t="s">
        <v>528</v>
      </c>
      <c r="E249" s="391" t="s">
        <v>529</v>
      </c>
      <c r="F249" s="837"/>
      <c r="G249" s="839"/>
      <c r="H249" s="837"/>
      <c r="I249" s="839"/>
      <c r="J249" s="58"/>
    </row>
    <row r="250" spans="1:10" ht="17.25" hidden="1" customHeight="1">
      <c r="A250" s="392" t="s">
        <v>530</v>
      </c>
      <c r="B250" s="820" t="s">
        <v>531</v>
      </c>
      <c r="C250" s="820"/>
      <c r="D250" s="821"/>
      <c r="E250" s="822"/>
      <c r="F250" s="821"/>
      <c r="G250" s="822"/>
      <c r="H250" s="821"/>
      <c r="I250" s="822"/>
      <c r="J250" s="58"/>
    </row>
    <row r="251" spans="1:10" ht="17.25" hidden="1" customHeight="1">
      <c r="A251" s="392"/>
      <c r="B251" s="823" t="s">
        <v>532</v>
      </c>
      <c r="C251" s="824"/>
      <c r="D251" s="825"/>
      <c r="E251" s="826"/>
      <c r="F251" s="393" t="s">
        <v>183</v>
      </c>
      <c r="G251" s="394"/>
      <c r="H251" s="394"/>
      <c r="I251" s="395"/>
      <c r="J251" s="58"/>
    </row>
    <row r="252" spans="1:10" ht="15.75" hidden="1" customHeight="1">
      <c r="A252" s="392">
        <v>1</v>
      </c>
      <c r="B252" s="823" t="str">
        <f>IF(F251="Yes", "2013-2014", "")</f>
        <v>2013-2014</v>
      </c>
      <c r="C252" s="824"/>
      <c r="D252" s="825"/>
      <c r="E252" s="826"/>
      <c r="F252" s="823"/>
      <c r="G252" s="824"/>
      <c r="H252" s="825"/>
      <c r="I252" s="826"/>
      <c r="J252" s="58"/>
    </row>
    <row r="253" spans="1:10" ht="15.75" hidden="1" customHeight="1">
      <c r="A253" s="392">
        <v>2</v>
      </c>
      <c r="B253" s="823" t="s">
        <v>533</v>
      </c>
      <c r="C253" s="824"/>
      <c r="D253" s="825"/>
      <c r="E253" s="826"/>
      <c r="F253" s="823"/>
      <c r="G253" s="824"/>
      <c r="H253" s="825"/>
      <c r="I253" s="826"/>
    </row>
    <row r="254" spans="1:10" ht="15.75" hidden="1" customHeight="1">
      <c r="A254" s="392">
        <v>3</v>
      </c>
      <c r="B254" s="823" t="s">
        <v>534</v>
      </c>
      <c r="C254" s="824"/>
      <c r="D254" s="825"/>
      <c r="E254" s="826"/>
      <c r="F254" s="823"/>
      <c r="G254" s="824"/>
      <c r="H254" s="825"/>
      <c r="I254" s="826"/>
      <c r="J254" s="58"/>
    </row>
    <row r="255" spans="1:10" ht="16.5" hidden="1" customHeight="1">
      <c r="A255" s="392">
        <v>4</v>
      </c>
      <c r="B255" s="823" t="s">
        <v>535</v>
      </c>
      <c r="C255" s="824"/>
      <c r="D255" s="825"/>
      <c r="E255" s="826"/>
      <c r="F255" s="823"/>
      <c r="G255" s="824"/>
      <c r="H255" s="825"/>
      <c r="I255" s="826"/>
      <c r="J255" s="58"/>
    </row>
    <row r="256" spans="1:10" hidden="1">
      <c r="A256" s="392">
        <v>5</v>
      </c>
      <c r="B256" s="823" t="s">
        <v>536</v>
      </c>
      <c r="C256" s="824"/>
      <c r="D256" s="825"/>
      <c r="E256" s="826"/>
      <c r="F256" s="823"/>
      <c r="G256" s="824"/>
      <c r="H256" s="825"/>
      <c r="I256" s="826"/>
      <c r="J256" s="58"/>
    </row>
    <row r="257" spans="1:10" ht="17.25" hidden="1" customHeight="1">
      <c r="A257" s="392">
        <v>6</v>
      </c>
      <c r="B257" s="823" t="s">
        <v>537</v>
      </c>
      <c r="C257" s="824"/>
      <c r="D257" s="825"/>
      <c r="E257" s="826"/>
      <c r="F257" s="823"/>
      <c r="G257" s="824"/>
      <c r="H257" s="825"/>
      <c r="I257" s="826"/>
      <c r="J257" s="58"/>
    </row>
    <row r="258" spans="1:10" ht="32.25" hidden="1" customHeight="1">
      <c r="A258" s="349"/>
      <c r="B258" s="823" t="s">
        <v>538</v>
      </c>
      <c r="C258" s="824"/>
      <c r="D258" s="825"/>
      <c r="E258" s="826"/>
      <c r="F258" s="823"/>
      <c r="G258" s="824"/>
      <c r="H258" s="825"/>
      <c r="I258" s="826"/>
      <c r="J258" s="58"/>
    </row>
    <row r="259" spans="1:10" ht="32.25" hidden="1" customHeight="1">
      <c r="A259" s="349"/>
      <c r="B259" s="823" t="s">
        <v>539</v>
      </c>
      <c r="C259" s="824"/>
      <c r="D259" s="825"/>
      <c r="E259" s="826"/>
      <c r="F259" s="823"/>
      <c r="G259" s="824"/>
      <c r="H259" s="825"/>
      <c r="I259" s="826"/>
      <c r="J259" s="58"/>
    </row>
    <row r="260" spans="1:10" ht="30.6" hidden="1" customHeight="1">
      <c r="A260" s="400" t="s">
        <v>30</v>
      </c>
      <c r="B260" s="823" t="s">
        <v>540</v>
      </c>
      <c r="C260" s="824"/>
      <c r="D260" s="825"/>
      <c r="E260" s="826"/>
      <c r="F260" s="823"/>
      <c r="G260" s="824"/>
      <c r="H260" s="825"/>
      <c r="I260" s="826"/>
      <c r="J260" s="58"/>
    </row>
    <row r="261" spans="1:10" ht="35.450000000000003" hidden="1" customHeight="1">
      <c r="A261" s="387"/>
      <c r="B261" s="823"/>
      <c r="C261" s="824"/>
      <c r="D261" s="825" t="s">
        <v>541</v>
      </c>
      <c r="E261" s="826"/>
      <c r="F261" s="823" t="s">
        <v>545</v>
      </c>
      <c r="G261" s="824" t="s">
        <v>549</v>
      </c>
      <c r="H261" s="825" t="s">
        <v>527</v>
      </c>
      <c r="I261" s="826"/>
      <c r="J261" s="58"/>
    </row>
    <row r="262" spans="1:10" ht="47.25" hidden="1" customHeight="1">
      <c r="A262" s="387"/>
      <c r="B262" s="823"/>
      <c r="C262" s="824"/>
      <c r="D262" s="825" t="s">
        <v>528</v>
      </c>
      <c r="E262" s="826" t="s">
        <v>529</v>
      </c>
      <c r="F262" s="823"/>
      <c r="G262" s="824"/>
      <c r="H262" s="825"/>
      <c r="I262" s="826"/>
      <c r="J262" s="58"/>
    </row>
    <row r="263" spans="1:10" ht="17.25" hidden="1" customHeight="1">
      <c r="A263" s="392" t="s">
        <v>530</v>
      </c>
      <c r="B263" s="823" t="s">
        <v>531</v>
      </c>
      <c r="C263" s="824"/>
      <c r="D263" s="825"/>
      <c r="E263" s="826"/>
      <c r="F263" s="823"/>
      <c r="G263" s="824"/>
      <c r="H263" s="825"/>
      <c r="I263" s="826"/>
      <c r="J263" s="58"/>
    </row>
    <row r="264" spans="1:10" ht="17.25" hidden="1" customHeight="1">
      <c r="A264" s="392"/>
      <c r="B264" s="823" t="s">
        <v>532</v>
      </c>
      <c r="C264" s="824"/>
      <c r="D264" s="825"/>
      <c r="E264" s="826"/>
      <c r="F264" s="823" t="s">
        <v>183</v>
      </c>
      <c r="G264" s="824"/>
      <c r="H264" s="825"/>
      <c r="I264" s="826"/>
      <c r="J264" s="58"/>
    </row>
    <row r="265" spans="1:10" ht="15.75" hidden="1" customHeight="1">
      <c r="A265" s="392">
        <v>1</v>
      </c>
      <c r="B265" s="823" t="str">
        <f>IF(F264="Yes", "2013-2014", "")</f>
        <v>2013-2014</v>
      </c>
      <c r="C265" s="824"/>
      <c r="D265" s="825"/>
      <c r="E265" s="826"/>
      <c r="F265" s="823"/>
      <c r="G265" s="824"/>
      <c r="H265" s="825"/>
      <c r="I265" s="826"/>
      <c r="J265" s="58"/>
    </row>
    <row r="266" spans="1:10" ht="15.75" hidden="1" customHeight="1">
      <c r="A266" s="392">
        <v>2</v>
      </c>
      <c r="B266" s="823" t="s">
        <v>533</v>
      </c>
      <c r="C266" s="824"/>
      <c r="D266" s="825"/>
      <c r="E266" s="826"/>
      <c r="F266" s="823"/>
      <c r="G266" s="824"/>
      <c r="H266" s="825"/>
      <c r="I266" s="826"/>
    </row>
    <row r="267" spans="1:10" ht="15.75" hidden="1" customHeight="1">
      <c r="A267" s="392">
        <v>3</v>
      </c>
      <c r="B267" s="823" t="s">
        <v>534</v>
      </c>
      <c r="C267" s="824"/>
      <c r="D267" s="825"/>
      <c r="E267" s="826"/>
      <c r="F267" s="823"/>
      <c r="G267" s="824"/>
      <c r="H267" s="825"/>
      <c r="I267" s="826"/>
      <c r="J267" s="58"/>
    </row>
    <row r="268" spans="1:10" ht="16.5" hidden="1" customHeight="1">
      <c r="A268" s="392">
        <v>4</v>
      </c>
      <c r="B268" s="823" t="s">
        <v>535</v>
      </c>
      <c r="C268" s="824"/>
      <c r="D268" s="825"/>
      <c r="E268" s="826"/>
      <c r="F268" s="823"/>
      <c r="G268" s="824"/>
      <c r="H268" s="825"/>
      <c r="I268" s="826"/>
      <c r="J268" s="58"/>
    </row>
    <row r="269" spans="1:10" hidden="1">
      <c r="A269" s="392">
        <v>5</v>
      </c>
      <c r="B269" s="819" t="s">
        <v>536</v>
      </c>
      <c r="C269" s="849"/>
      <c r="D269" s="845"/>
      <c r="E269" s="774"/>
      <c r="F269" s="401"/>
      <c r="G269" s="402"/>
      <c r="H269" s="845"/>
      <c r="I269" s="774"/>
      <c r="J269" s="58"/>
    </row>
    <row r="270" spans="1:10" ht="17.25" hidden="1" customHeight="1">
      <c r="A270" s="392">
        <v>6</v>
      </c>
      <c r="B270" s="810" t="s">
        <v>537</v>
      </c>
      <c r="C270" s="844"/>
      <c r="D270" s="845"/>
      <c r="E270" s="774"/>
      <c r="F270" s="401"/>
      <c r="G270" s="402"/>
      <c r="H270" s="845"/>
      <c r="I270" s="774"/>
      <c r="J270" s="58"/>
    </row>
    <row r="271" spans="1:10" ht="32.25" hidden="1" customHeight="1">
      <c r="A271" s="349"/>
      <c r="B271" s="814"/>
      <c r="C271" s="846"/>
      <c r="D271" s="847"/>
      <c r="E271" s="848"/>
      <c r="F271" s="403"/>
      <c r="G271" s="404"/>
      <c r="H271" s="847"/>
      <c r="I271" s="848"/>
      <c r="J271" s="58"/>
    </row>
    <row r="272" spans="1:10" ht="32.25" hidden="1" customHeight="1">
      <c r="A272" s="349"/>
      <c r="B272" s="831" t="s">
        <v>539</v>
      </c>
      <c r="C272" s="831"/>
      <c r="D272" s="831"/>
      <c r="E272" s="831"/>
      <c r="F272" s="831"/>
      <c r="G272" s="831"/>
      <c r="H272" s="831"/>
      <c r="I272" s="928"/>
      <c r="J272" s="58"/>
    </row>
    <row r="273" spans="1:10" ht="16.5" hidden="1" customHeight="1">
      <c r="A273" s="349"/>
      <c r="B273" s="323"/>
      <c r="C273" s="323"/>
      <c r="D273" s="84"/>
      <c r="E273" s="84"/>
      <c r="F273" s="84"/>
      <c r="G273" s="84"/>
      <c r="H273" s="84"/>
      <c r="I273" s="84"/>
      <c r="J273" s="58"/>
    </row>
    <row r="274" spans="1:10" ht="16.5" hidden="1" customHeight="1">
      <c r="A274" s="387" t="s">
        <v>542</v>
      </c>
      <c r="B274" s="803" t="s">
        <v>543</v>
      </c>
      <c r="C274" s="803"/>
      <c r="D274" s="804"/>
      <c r="E274" s="805"/>
      <c r="F274" s="804"/>
      <c r="G274" s="805"/>
      <c r="H274" s="804"/>
      <c r="I274" s="805"/>
      <c r="J274" s="58"/>
    </row>
    <row r="275" spans="1:10" ht="28.5" hidden="1" customHeight="1">
      <c r="A275" s="387"/>
      <c r="B275" s="806"/>
      <c r="C275" s="807"/>
      <c r="D275" s="808" t="s">
        <v>528</v>
      </c>
      <c r="E275" s="809"/>
      <c r="F275" s="808" t="s">
        <v>544</v>
      </c>
      <c r="G275" s="809"/>
      <c r="H275" s="808" t="s">
        <v>545</v>
      </c>
      <c r="I275" s="809"/>
      <c r="J275" s="58"/>
    </row>
    <row r="276" spans="1:10" ht="56.25" hidden="1" customHeight="1">
      <c r="A276" s="392"/>
      <c r="B276" s="797" t="s">
        <v>546</v>
      </c>
      <c r="C276" s="797"/>
      <c r="D276" s="798"/>
      <c r="E276" s="798"/>
      <c r="F276" s="798"/>
      <c r="G276" s="798"/>
      <c r="H276" s="798"/>
      <c r="I276" s="798"/>
    </row>
    <row r="277" spans="1:10" ht="15.75" hidden="1" customHeight="1">
      <c r="A277" s="392"/>
      <c r="B277" s="800" t="s">
        <v>547</v>
      </c>
      <c r="C277" s="800"/>
      <c r="D277" s="801"/>
      <c r="E277" s="802"/>
      <c r="F277" s="801"/>
      <c r="G277" s="802"/>
      <c r="H277" s="801"/>
      <c r="I277" s="802"/>
      <c r="J277" s="58"/>
    </row>
    <row r="278" spans="1:10" ht="49.5" hidden="1" customHeight="1">
      <c r="A278" s="392"/>
      <c r="B278" s="797" t="s">
        <v>548</v>
      </c>
      <c r="C278" s="797"/>
      <c r="D278" s="798"/>
      <c r="E278" s="798"/>
      <c r="F278" s="798"/>
      <c r="G278" s="798"/>
      <c r="H278" s="798"/>
      <c r="I278" s="798"/>
      <c r="J278" s="58"/>
    </row>
    <row r="279" spans="1:10" ht="20.25" hidden="1" customHeight="1">
      <c r="A279" s="349"/>
      <c r="B279" s="206"/>
      <c r="C279" s="206"/>
      <c r="D279" s="405"/>
      <c r="E279" s="405"/>
      <c r="F279" s="405"/>
      <c r="G279" s="405"/>
      <c r="H279" s="405"/>
      <c r="I279" s="405"/>
      <c r="J279" s="58"/>
    </row>
    <row r="280" spans="1:10" ht="32.25" hidden="1" customHeight="1">
      <c r="A280" s="336"/>
      <c r="B280" s="842" t="e">
        <f>IF(AND(N213=3,N214="2 or more"),"Name of Other Partner-2 of JV", "")</f>
        <v>#REF!</v>
      </c>
      <c r="C280" s="843"/>
      <c r="D280" s="843"/>
      <c r="E280" s="843"/>
      <c r="F280" s="806" t="e">
        <f>#REF!</f>
        <v>#REF!</v>
      </c>
      <c r="G280" s="833"/>
      <c r="H280" s="833"/>
      <c r="I280" s="807"/>
      <c r="J280" s="58"/>
    </row>
    <row r="281" spans="1:10" ht="20.25" hidden="1" customHeight="1">
      <c r="A281" s="387" t="s">
        <v>29</v>
      </c>
      <c r="B281" s="840" t="s">
        <v>525</v>
      </c>
      <c r="C281" s="841"/>
      <c r="D281" s="841"/>
      <c r="E281" s="841"/>
      <c r="F281" s="841"/>
      <c r="G281" s="841"/>
      <c r="H281" s="841"/>
      <c r="I281" s="841"/>
      <c r="J281" s="58"/>
    </row>
    <row r="282" spans="1:10" ht="19.5" hidden="1" customHeight="1">
      <c r="A282" s="387"/>
      <c r="B282" s="388"/>
      <c r="C282" s="389"/>
      <c r="D282" s="834" t="s">
        <v>526</v>
      </c>
      <c r="E282" s="835"/>
      <c r="F282" s="836" t="s">
        <v>545</v>
      </c>
      <c r="G282" s="838" t="s">
        <v>549</v>
      </c>
      <c r="H282" s="836" t="s">
        <v>527</v>
      </c>
      <c r="I282" s="838"/>
      <c r="J282" s="58"/>
    </row>
    <row r="283" spans="1:10" ht="47.25" hidden="1" customHeight="1">
      <c r="A283" s="387"/>
      <c r="B283" s="388"/>
      <c r="C283" s="389"/>
      <c r="D283" s="390" t="s">
        <v>528</v>
      </c>
      <c r="E283" s="391" t="s">
        <v>529</v>
      </c>
      <c r="F283" s="837"/>
      <c r="G283" s="839"/>
      <c r="H283" s="837"/>
      <c r="I283" s="839"/>
      <c r="J283" s="58"/>
    </row>
    <row r="284" spans="1:10" ht="17.25" hidden="1" customHeight="1">
      <c r="A284" s="392" t="s">
        <v>530</v>
      </c>
      <c r="B284" s="820" t="s">
        <v>531</v>
      </c>
      <c r="C284" s="820"/>
      <c r="D284" s="821"/>
      <c r="E284" s="822"/>
      <c r="F284" s="821"/>
      <c r="G284" s="822"/>
      <c r="H284" s="821"/>
      <c r="I284" s="822"/>
      <c r="J284" s="58"/>
    </row>
    <row r="285" spans="1:10" ht="17.25" hidden="1" customHeight="1">
      <c r="A285" s="392"/>
      <c r="B285" s="823" t="s">
        <v>532</v>
      </c>
      <c r="C285" s="824"/>
      <c r="D285" s="825"/>
      <c r="E285" s="826"/>
      <c r="F285" s="393" t="s">
        <v>183</v>
      </c>
      <c r="G285" s="394"/>
      <c r="H285" s="394"/>
      <c r="I285" s="395"/>
      <c r="J285" s="58"/>
    </row>
    <row r="286" spans="1:10" ht="15.75" hidden="1" customHeight="1">
      <c r="A286" s="392">
        <v>1</v>
      </c>
      <c r="B286" s="827" t="str">
        <f>IF(F285="Yes", "2013-2014", "")</f>
        <v>2013-2014</v>
      </c>
      <c r="C286" s="828"/>
      <c r="D286" s="829"/>
      <c r="E286" s="830"/>
      <c r="F286" s="406"/>
      <c r="G286" s="407"/>
      <c r="H286" s="829"/>
      <c r="I286" s="830"/>
      <c r="J286" s="58"/>
    </row>
    <row r="287" spans="1:10" ht="15.75" hidden="1" customHeight="1">
      <c r="A287" s="392">
        <v>2</v>
      </c>
      <c r="B287" s="818" t="s">
        <v>533</v>
      </c>
      <c r="C287" s="819"/>
      <c r="D287" s="812"/>
      <c r="E287" s="813"/>
      <c r="F287" s="401"/>
      <c r="G287" s="402"/>
      <c r="H287" s="812"/>
      <c r="I287" s="813"/>
    </row>
    <row r="288" spans="1:10" ht="15.75" hidden="1" customHeight="1">
      <c r="A288" s="392">
        <v>3</v>
      </c>
      <c r="B288" s="818" t="s">
        <v>534</v>
      </c>
      <c r="C288" s="819"/>
      <c r="D288" s="812"/>
      <c r="E288" s="813"/>
      <c r="F288" s="401"/>
      <c r="G288" s="402"/>
      <c r="H288" s="812"/>
      <c r="I288" s="813"/>
      <c r="J288" s="58"/>
    </row>
    <row r="289" spans="1:10" ht="16.5" hidden="1" customHeight="1">
      <c r="A289" s="392">
        <v>4</v>
      </c>
      <c r="B289" s="818" t="s">
        <v>535</v>
      </c>
      <c r="C289" s="819"/>
      <c r="D289" s="812"/>
      <c r="E289" s="813"/>
      <c r="F289" s="401"/>
      <c r="G289" s="402"/>
      <c r="H289" s="812"/>
      <c r="I289" s="813"/>
      <c r="J289" s="58"/>
    </row>
    <row r="290" spans="1:10" hidden="1">
      <c r="A290" s="392">
        <v>5</v>
      </c>
      <c r="B290" s="818" t="s">
        <v>536</v>
      </c>
      <c r="C290" s="819"/>
      <c r="D290" s="812"/>
      <c r="E290" s="813"/>
      <c r="F290" s="401"/>
      <c r="G290" s="402"/>
      <c r="H290" s="812"/>
      <c r="I290" s="813"/>
      <c r="J290" s="58"/>
    </row>
    <row r="291" spans="1:10" ht="17.25" hidden="1" customHeight="1">
      <c r="A291" s="392">
        <v>6</v>
      </c>
      <c r="B291" s="810" t="s">
        <v>537</v>
      </c>
      <c r="C291" s="811"/>
      <c r="D291" s="812"/>
      <c r="E291" s="813"/>
      <c r="F291" s="401"/>
      <c r="G291" s="402"/>
      <c r="H291" s="812"/>
      <c r="I291" s="813"/>
      <c r="J291" s="58"/>
    </row>
    <row r="292" spans="1:10" ht="32.25" hidden="1" customHeight="1">
      <c r="A292" s="349"/>
      <c r="B292" s="814" t="s">
        <v>538</v>
      </c>
      <c r="C292" s="815"/>
      <c r="D292" s="816"/>
      <c r="E292" s="817"/>
      <c r="F292" s="403"/>
      <c r="G292" s="404"/>
      <c r="H292" s="816"/>
      <c r="I292" s="817"/>
      <c r="J292" s="58"/>
    </row>
    <row r="293" spans="1:10" ht="32.25" hidden="1" customHeight="1">
      <c r="A293" s="349"/>
      <c r="B293" s="831" t="s">
        <v>539</v>
      </c>
      <c r="C293" s="831"/>
      <c r="D293" s="832"/>
      <c r="E293" s="832"/>
      <c r="F293" s="832"/>
      <c r="G293" s="832"/>
      <c r="H293" s="832"/>
      <c r="I293" s="916"/>
      <c r="J293" s="58"/>
    </row>
    <row r="294" spans="1:10" ht="20.25" hidden="1" customHeight="1">
      <c r="A294" s="400" t="s">
        <v>30</v>
      </c>
      <c r="B294" s="806" t="s">
        <v>540</v>
      </c>
      <c r="C294" s="833"/>
      <c r="D294" s="833"/>
      <c r="E294" s="833"/>
      <c r="F294" s="833"/>
      <c r="G294" s="833"/>
      <c r="H294" s="833"/>
      <c r="I294" s="833"/>
      <c r="J294" s="58"/>
    </row>
    <row r="295" spans="1:10" ht="19.5" hidden="1" customHeight="1">
      <c r="A295" s="387"/>
      <c r="B295" s="388"/>
      <c r="C295" s="389"/>
      <c r="D295" s="834" t="s">
        <v>541</v>
      </c>
      <c r="E295" s="835"/>
      <c r="F295" s="836" t="s">
        <v>545</v>
      </c>
      <c r="G295" s="838" t="s">
        <v>549</v>
      </c>
      <c r="H295" s="836" t="s">
        <v>527</v>
      </c>
      <c r="I295" s="838"/>
      <c r="J295" s="58"/>
    </row>
    <row r="296" spans="1:10" ht="47.25" hidden="1" customHeight="1">
      <c r="A296" s="387"/>
      <c r="B296" s="388"/>
      <c r="C296" s="389"/>
      <c r="D296" s="390" t="s">
        <v>528</v>
      </c>
      <c r="E296" s="391" t="s">
        <v>529</v>
      </c>
      <c r="F296" s="837"/>
      <c r="G296" s="839"/>
      <c r="H296" s="837"/>
      <c r="I296" s="839"/>
      <c r="J296" s="58"/>
    </row>
    <row r="297" spans="1:10" ht="17.25" hidden="1" customHeight="1">
      <c r="A297" s="392" t="s">
        <v>530</v>
      </c>
      <c r="B297" s="820" t="s">
        <v>531</v>
      </c>
      <c r="C297" s="820"/>
      <c r="D297" s="821"/>
      <c r="E297" s="822"/>
      <c r="F297" s="821"/>
      <c r="G297" s="822"/>
      <c r="H297" s="821"/>
      <c r="I297" s="822"/>
      <c r="J297" s="58"/>
    </row>
    <row r="298" spans="1:10" ht="17.25" hidden="1" customHeight="1">
      <c r="A298" s="392"/>
      <c r="B298" s="823" t="s">
        <v>532</v>
      </c>
      <c r="C298" s="824"/>
      <c r="D298" s="825"/>
      <c r="E298" s="826"/>
      <c r="F298" s="393" t="s">
        <v>183</v>
      </c>
      <c r="G298" s="394"/>
      <c r="H298" s="394"/>
      <c r="I298" s="395"/>
      <c r="J298" s="58"/>
    </row>
    <row r="299" spans="1:10" ht="15.75" hidden="1" customHeight="1">
      <c r="A299" s="392">
        <v>1</v>
      </c>
      <c r="B299" s="827" t="str">
        <f>IF(F298="Yes", "2013-2014", "")</f>
        <v>2013-2014</v>
      </c>
      <c r="C299" s="828"/>
      <c r="D299" s="829"/>
      <c r="E299" s="830"/>
      <c r="F299" s="406"/>
      <c r="G299" s="407"/>
      <c r="H299" s="829"/>
      <c r="I299" s="830"/>
      <c r="J299" s="58"/>
    </row>
    <row r="300" spans="1:10" ht="15.75" hidden="1" customHeight="1">
      <c r="A300" s="392">
        <v>2</v>
      </c>
      <c r="B300" s="818" t="s">
        <v>533</v>
      </c>
      <c r="C300" s="819"/>
      <c r="D300" s="812"/>
      <c r="E300" s="813"/>
      <c r="F300" s="401"/>
      <c r="G300" s="402"/>
      <c r="H300" s="812"/>
      <c r="I300" s="813"/>
    </row>
    <row r="301" spans="1:10" ht="15.75" hidden="1" customHeight="1">
      <c r="A301" s="392">
        <v>3</v>
      </c>
      <c r="B301" s="818" t="s">
        <v>534</v>
      </c>
      <c r="C301" s="819"/>
      <c r="D301" s="812"/>
      <c r="E301" s="813"/>
      <c r="F301" s="401"/>
      <c r="G301" s="402"/>
      <c r="H301" s="812"/>
      <c r="I301" s="813"/>
      <c r="J301" s="58"/>
    </row>
    <row r="302" spans="1:10" ht="16.5" hidden="1" customHeight="1">
      <c r="A302" s="392">
        <v>4</v>
      </c>
      <c r="B302" s="818" t="s">
        <v>535</v>
      </c>
      <c r="C302" s="819"/>
      <c r="D302" s="812"/>
      <c r="E302" s="813"/>
      <c r="F302" s="401"/>
      <c r="G302" s="402"/>
      <c r="H302" s="812"/>
      <c r="I302" s="813"/>
      <c r="J302" s="58"/>
    </row>
    <row r="303" spans="1:10" hidden="1">
      <c r="A303" s="392">
        <v>5</v>
      </c>
      <c r="B303" s="818" t="s">
        <v>536</v>
      </c>
      <c r="C303" s="819"/>
      <c r="D303" s="812"/>
      <c r="E303" s="813"/>
      <c r="F303" s="401"/>
      <c r="G303" s="402"/>
      <c r="H303" s="812"/>
      <c r="I303" s="813"/>
      <c r="J303" s="58"/>
    </row>
    <row r="304" spans="1:10" ht="17.25" hidden="1" customHeight="1">
      <c r="A304" s="392">
        <v>6</v>
      </c>
      <c r="B304" s="810" t="s">
        <v>537</v>
      </c>
      <c r="C304" s="811"/>
      <c r="D304" s="812"/>
      <c r="E304" s="813"/>
      <c r="F304" s="401"/>
      <c r="G304" s="402"/>
      <c r="H304" s="812"/>
      <c r="I304" s="813"/>
      <c r="J304" s="58"/>
    </row>
    <row r="305" spans="1:10" ht="32.25" hidden="1" customHeight="1">
      <c r="A305" s="349"/>
      <c r="B305" s="814" t="s">
        <v>538</v>
      </c>
      <c r="C305" s="815"/>
      <c r="D305" s="816"/>
      <c r="E305" s="817"/>
      <c r="F305" s="403"/>
      <c r="G305" s="404"/>
      <c r="H305" s="816"/>
      <c r="I305" s="817"/>
      <c r="J305" s="58"/>
    </row>
    <row r="306" spans="1:10" ht="16.5" hidden="1" customHeight="1">
      <c r="A306" s="349"/>
      <c r="B306" s="323"/>
      <c r="C306" s="323"/>
      <c r="D306" s="84"/>
      <c r="E306" s="84"/>
      <c r="F306" s="84"/>
      <c r="G306" s="84"/>
      <c r="H306" s="84"/>
      <c r="I306" s="84"/>
      <c r="J306" s="58"/>
    </row>
    <row r="307" spans="1:10" ht="16.5" hidden="1" customHeight="1">
      <c r="A307" s="387" t="s">
        <v>542</v>
      </c>
      <c r="B307" s="803" t="s">
        <v>543</v>
      </c>
      <c r="C307" s="803"/>
      <c r="D307" s="804"/>
      <c r="E307" s="805"/>
      <c r="F307" s="804"/>
      <c r="G307" s="805"/>
      <c r="H307" s="804"/>
      <c r="I307" s="805"/>
      <c r="J307" s="58"/>
    </row>
    <row r="308" spans="1:10" ht="28.5" hidden="1" customHeight="1">
      <c r="A308" s="387"/>
      <c r="B308" s="806"/>
      <c r="C308" s="807"/>
      <c r="D308" s="808" t="s">
        <v>528</v>
      </c>
      <c r="E308" s="809"/>
      <c r="F308" s="808" t="s">
        <v>544</v>
      </c>
      <c r="G308" s="809"/>
      <c r="H308" s="808" t="s">
        <v>545</v>
      </c>
      <c r="I308" s="809"/>
      <c r="J308" s="58"/>
    </row>
    <row r="309" spans="1:10" ht="56.25" hidden="1" customHeight="1">
      <c r="A309" s="392"/>
      <c r="B309" s="797" t="s">
        <v>546</v>
      </c>
      <c r="C309" s="797"/>
      <c r="D309" s="798"/>
      <c r="E309" s="798"/>
      <c r="F309" s="798"/>
      <c r="G309" s="798"/>
      <c r="H309" s="798"/>
      <c r="I309" s="798"/>
    </row>
    <row r="310" spans="1:10" ht="15.75" hidden="1" customHeight="1">
      <c r="A310" s="392"/>
      <c r="B310" s="800" t="s">
        <v>547</v>
      </c>
      <c r="C310" s="800"/>
      <c r="D310" s="801"/>
      <c r="E310" s="802"/>
      <c r="F310" s="801"/>
      <c r="G310" s="802"/>
      <c r="H310" s="801"/>
      <c r="I310" s="802"/>
      <c r="J310" s="58"/>
    </row>
    <row r="311" spans="1:10" ht="49.5" hidden="1" customHeight="1">
      <c r="A311" s="392"/>
      <c r="B311" s="797" t="s">
        <v>548</v>
      </c>
      <c r="C311" s="797"/>
      <c r="D311" s="798"/>
      <c r="E311" s="798"/>
      <c r="F311" s="798"/>
      <c r="G311" s="798"/>
      <c r="H311" s="798"/>
      <c r="I311" s="798"/>
      <c r="J311" s="58"/>
    </row>
    <row r="312" spans="1:10" ht="20.25" hidden="1" customHeight="1">
      <c r="A312" s="349"/>
      <c r="B312" s="206"/>
      <c r="C312" s="206"/>
      <c r="D312" s="405"/>
      <c r="E312" s="405"/>
      <c r="F312" s="405"/>
      <c r="G312" s="405"/>
      <c r="H312" s="405"/>
      <c r="I312" s="405"/>
      <c r="J312" s="58"/>
    </row>
    <row r="313" spans="1:10" ht="21" hidden="1" customHeight="1">
      <c r="A313" s="408" t="s">
        <v>550</v>
      </c>
      <c r="B313" s="799" t="s">
        <v>551</v>
      </c>
      <c r="C313" s="799"/>
      <c r="D313" s="799"/>
      <c r="E313" s="799"/>
      <c r="F313" s="799"/>
      <c r="G313" s="799"/>
      <c r="H313" s="799"/>
      <c r="I313" s="799"/>
      <c r="J313" s="58"/>
    </row>
    <row r="314" spans="1:10" hidden="1">
      <c r="A314" s="58"/>
      <c r="B314" s="54"/>
      <c r="C314" s="54"/>
      <c r="D314" s="54"/>
      <c r="E314" s="54"/>
      <c r="F314" s="54"/>
      <c r="G314" s="54"/>
      <c r="H314" s="54"/>
      <c r="I314" s="58"/>
      <c r="J314" s="58"/>
    </row>
    <row r="315" spans="1:10" ht="33" hidden="1" customHeight="1">
      <c r="A315" s="409">
        <v>5.0999999999999996</v>
      </c>
      <c r="B315" s="795" t="s">
        <v>552</v>
      </c>
      <c r="C315" s="795"/>
      <c r="D315" s="795"/>
      <c r="E315" s="795"/>
      <c r="F315" s="795"/>
      <c r="G315" s="795"/>
      <c r="H315" s="795"/>
      <c r="I315" s="795"/>
      <c r="J315" s="58"/>
    </row>
    <row r="316" spans="1:10" ht="9.75" hidden="1" customHeight="1">
      <c r="A316" s="58"/>
      <c r="B316" s="54"/>
      <c r="C316" s="54"/>
      <c r="D316" s="54"/>
      <c r="E316" s="54"/>
      <c r="F316" s="54"/>
      <c r="G316" s="54"/>
      <c r="H316" s="54"/>
      <c r="I316" s="58"/>
    </row>
    <row r="317" spans="1:10" ht="33" hidden="1" customHeight="1">
      <c r="A317" s="274" t="s">
        <v>57</v>
      </c>
      <c r="B317" s="795" t="s">
        <v>553</v>
      </c>
      <c r="C317" s="795"/>
      <c r="D317" s="795"/>
      <c r="E317" s="795"/>
      <c r="F317" s="795"/>
      <c r="G317" s="795"/>
      <c r="H317" s="795"/>
      <c r="I317" s="795"/>
      <c r="J317" s="58"/>
    </row>
    <row r="318" spans="1:10" ht="9" hidden="1" customHeight="1">
      <c r="A318" s="58"/>
      <c r="B318" s="58"/>
      <c r="C318" s="58"/>
      <c r="D318" s="58"/>
      <c r="E318" s="58"/>
      <c r="F318" s="58"/>
      <c r="G318" s="58"/>
      <c r="H318" s="58"/>
      <c r="I318" s="58"/>
      <c r="J318" s="58"/>
    </row>
    <row r="319" spans="1:10" ht="57.6" hidden="1" customHeight="1">
      <c r="A319" s="274" t="s">
        <v>59</v>
      </c>
      <c r="B319" s="795" t="s">
        <v>554</v>
      </c>
      <c r="C319" s="795"/>
      <c r="D319" s="795"/>
      <c r="E319" s="795"/>
      <c r="F319" s="795"/>
      <c r="G319" s="795"/>
      <c r="H319" s="795"/>
      <c r="I319" s="795"/>
      <c r="J319" s="58"/>
    </row>
    <row r="320" spans="1:10" hidden="1">
      <c r="B320" s="54"/>
      <c r="C320" s="54"/>
      <c r="D320" s="54"/>
      <c r="E320" s="54"/>
      <c r="F320" s="54"/>
      <c r="G320" s="54"/>
      <c r="H320" s="54"/>
    </row>
    <row r="321" spans="1:25" ht="53.1" hidden="1" customHeight="1">
      <c r="A321" s="274" t="s">
        <v>461</v>
      </c>
      <c r="B321" s="795" t="s">
        <v>555</v>
      </c>
      <c r="C321" s="795"/>
      <c r="D321" s="795"/>
      <c r="E321" s="795"/>
      <c r="F321" s="795"/>
      <c r="G321" s="795"/>
      <c r="H321" s="795"/>
      <c r="I321" s="795"/>
      <c r="J321" s="58"/>
    </row>
    <row r="322" spans="1:25" ht="67.349999999999994" hidden="1" customHeight="1">
      <c r="A322" s="274"/>
      <c r="B322" s="795" t="s">
        <v>556</v>
      </c>
      <c r="C322" s="795"/>
      <c r="D322" s="795"/>
      <c r="E322" s="795"/>
      <c r="F322" s="795"/>
      <c r="G322" s="795"/>
      <c r="H322" s="795"/>
      <c r="I322" s="795"/>
      <c r="J322" s="58"/>
    </row>
    <row r="323" spans="1:25" ht="18" hidden="1" customHeight="1">
      <c r="A323" s="274"/>
      <c r="B323" s="795"/>
      <c r="C323" s="795"/>
      <c r="D323" s="795"/>
      <c r="E323" s="795"/>
      <c r="F323" s="795"/>
      <c r="G323" s="795"/>
      <c r="H323" s="795"/>
      <c r="I323" s="795"/>
      <c r="J323" s="58"/>
    </row>
    <row r="324" spans="1:25" hidden="1">
      <c r="A324" s="334"/>
      <c r="B324" s="795"/>
      <c r="C324" s="795"/>
      <c r="D324" s="795"/>
      <c r="E324" s="795"/>
      <c r="F324" s="795"/>
      <c r="G324" s="795"/>
      <c r="H324" s="795"/>
      <c r="I324" s="795"/>
      <c r="J324" s="58"/>
    </row>
    <row r="325" spans="1:25" ht="33" hidden="1" customHeight="1">
      <c r="A325" s="274"/>
      <c r="B325" s="731"/>
      <c r="C325" s="731"/>
      <c r="D325" s="731"/>
      <c r="E325" s="731"/>
      <c r="F325" s="731"/>
      <c r="G325" s="731"/>
      <c r="H325" s="731"/>
      <c r="I325" s="731"/>
      <c r="J325" s="58"/>
    </row>
    <row r="326" spans="1:25" hidden="1">
      <c r="A326" s="58"/>
      <c r="B326" s="54"/>
      <c r="C326" s="54"/>
      <c r="D326" s="54"/>
      <c r="E326" s="54"/>
      <c r="F326" s="54"/>
      <c r="G326" s="54"/>
      <c r="H326" s="54"/>
      <c r="I326" s="58"/>
      <c r="J326" s="58"/>
    </row>
    <row r="327" spans="1:25" ht="89.1" hidden="1" customHeight="1">
      <c r="A327" s="274"/>
      <c r="B327" s="795"/>
      <c r="C327" s="795"/>
      <c r="D327" s="795"/>
      <c r="E327" s="795"/>
      <c r="F327" s="795"/>
      <c r="G327" s="795"/>
      <c r="H327" s="795"/>
      <c r="I327" s="795"/>
    </row>
    <row r="328" spans="1:25" hidden="1">
      <c r="A328" s="58"/>
      <c r="B328" s="58"/>
      <c r="C328" s="58"/>
      <c r="D328" s="58"/>
      <c r="E328" s="58"/>
      <c r="F328" s="58"/>
      <c r="G328" s="58"/>
      <c r="H328" s="58"/>
      <c r="I328" s="58"/>
      <c r="J328" s="58"/>
    </row>
    <row r="329" spans="1:25" ht="49.35" hidden="1" customHeight="1">
      <c r="A329" s="274"/>
      <c r="B329" s="795"/>
      <c r="C329" s="795"/>
      <c r="D329" s="795"/>
      <c r="E329" s="795"/>
      <c r="F329" s="795"/>
      <c r="G329" s="795"/>
      <c r="H329" s="795"/>
      <c r="I329" s="795"/>
      <c r="J329" s="58"/>
    </row>
    <row r="330" spans="1:25" ht="12" hidden="1" customHeight="1">
      <c r="A330" s="274"/>
      <c r="B330" s="322"/>
      <c r="C330" s="322"/>
      <c r="D330" s="322"/>
      <c r="E330" s="322"/>
      <c r="F330" s="322"/>
      <c r="G330" s="322"/>
      <c r="H330" s="322"/>
      <c r="I330" s="322"/>
      <c r="J330" s="58"/>
    </row>
    <row r="331" spans="1:25" ht="17.25" hidden="1" customHeight="1">
      <c r="A331" s="274"/>
      <c r="B331" s="795"/>
      <c r="C331" s="795"/>
      <c r="D331" s="795"/>
      <c r="E331" s="795"/>
      <c r="F331" s="795"/>
      <c r="G331" s="795"/>
      <c r="H331" s="795"/>
      <c r="I331" s="795"/>
      <c r="J331" s="58"/>
    </row>
    <row r="332" spans="1:25" ht="48.6" hidden="1" customHeight="1">
      <c r="A332" s="274"/>
      <c r="B332" s="795"/>
      <c r="C332" s="795"/>
      <c r="D332" s="795"/>
      <c r="E332" s="795"/>
      <c r="F332" s="795"/>
      <c r="G332" s="795"/>
      <c r="H332" s="795"/>
      <c r="I332" s="795"/>
      <c r="J332" s="58"/>
    </row>
    <row r="333" spans="1:25" ht="24" hidden="1" customHeight="1">
      <c r="A333" s="382"/>
      <c r="B333" s="796" t="s">
        <v>557</v>
      </c>
      <c r="C333" s="796"/>
      <c r="D333" s="206"/>
      <c r="E333" s="206"/>
      <c r="F333" s="206"/>
      <c r="G333" s="206"/>
      <c r="H333" s="206"/>
      <c r="I333" s="206"/>
    </row>
    <row r="334" spans="1:25" ht="18.600000000000001" hidden="1" customHeight="1">
      <c r="A334" s="383"/>
      <c r="B334" s="790" t="s">
        <v>558</v>
      </c>
      <c r="C334" s="790"/>
      <c r="D334" s="790"/>
      <c r="E334" s="790"/>
      <c r="F334" s="790"/>
      <c r="G334" s="790"/>
      <c r="H334" s="790"/>
      <c r="I334" s="790"/>
      <c r="J334" s="58"/>
    </row>
    <row r="335" spans="1:25" ht="15.75" hidden="1" customHeight="1">
      <c r="A335" s="383"/>
      <c r="B335" s="32"/>
      <c r="C335" s="88"/>
      <c r="D335" s="88"/>
      <c r="E335" s="88"/>
      <c r="F335" s="88"/>
      <c r="G335" s="88"/>
      <c r="H335" s="88"/>
      <c r="I335" s="88"/>
      <c r="J335" s="58"/>
    </row>
    <row r="336" spans="1:25" ht="38.25" hidden="1" customHeight="1">
      <c r="A336" s="350">
        <v>1</v>
      </c>
      <c r="B336" s="788" t="s">
        <v>559</v>
      </c>
      <c r="C336" s="789"/>
      <c r="D336" s="789"/>
      <c r="E336" s="789"/>
      <c r="F336" s="786"/>
      <c r="G336" s="787"/>
      <c r="H336" s="901"/>
      <c r="I336" s="902"/>
      <c r="J336" s="54"/>
      <c r="K336" s="54"/>
      <c r="L336" s="54"/>
      <c r="M336" s="54"/>
      <c r="N336" s="353" t="e">
        <f>#REF!</f>
        <v>#REF!</v>
      </c>
      <c r="O336" s="54"/>
      <c r="P336" s="54"/>
      <c r="Q336" s="54"/>
      <c r="R336" s="54"/>
      <c r="S336" s="54"/>
      <c r="T336" s="54"/>
      <c r="U336" s="54"/>
      <c r="V336" s="54"/>
      <c r="W336" s="54"/>
      <c r="X336" s="54"/>
      <c r="Y336" s="54"/>
    </row>
    <row r="337" spans="1:25" ht="22.5" hidden="1" customHeight="1">
      <c r="A337" s="350"/>
      <c r="B337" s="903" t="s">
        <v>495</v>
      </c>
      <c r="C337" s="904"/>
      <c r="D337" s="904"/>
      <c r="E337" s="904"/>
      <c r="F337" s="793"/>
      <c r="G337" s="794"/>
      <c r="H337" s="793"/>
      <c r="I337" s="794"/>
      <c r="J337" s="54"/>
      <c r="K337" s="54"/>
      <c r="L337" s="54"/>
      <c r="M337" s="54"/>
      <c r="N337" s="354" t="e">
        <f>#REF!</f>
        <v>#REF!</v>
      </c>
      <c r="O337" s="54"/>
      <c r="P337" s="54"/>
      <c r="Q337" s="54"/>
      <c r="R337" s="54"/>
      <c r="S337" s="54"/>
      <c r="T337" s="54"/>
      <c r="U337" s="54"/>
      <c r="V337" s="54"/>
      <c r="W337" s="54"/>
      <c r="X337" s="54"/>
      <c r="Y337" s="54"/>
    </row>
    <row r="338" spans="1:25" ht="22.35" hidden="1" customHeight="1">
      <c r="A338" s="350">
        <v>2</v>
      </c>
      <c r="B338" s="783" t="s">
        <v>560</v>
      </c>
      <c r="C338" s="784"/>
      <c r="D338" s="784"/>
      <c r="E338" s="785"/>
      <c r="F338" s="786"/>
      <c r="G338" s="787"/>
      <c r="H338" s="786"/>
      <c r="I338" s="787"/>
      <c r="J338" s="54"/>
      <c r="K338" s="54"/>
      <c r="L338" s="54"/>
      <c r="M338" s="54"/>
      <c r="N338" s="354"/>
      <c r="O338" s="54"/>
      <c r="P338" s="54"/>
      <c r="Q338" s="54"/>
      <c r="R338" s="54"/>
      <c r="S338" s="54"/>
      <c r="T338" s="54"/>
      <c r="U338" s="54"/>
      <c r="V338" s="54"/>
      <c r="W338" s="54"/>
      <c r="X338" s="54"/>
      <c r="Y338" s="54"/>
    </row>
    <row r="339" spans="1:25" ht="63.6" hidden="1" customHeight="1">
      <c r="A339" s="350"/>
      <c r="B339" s="783"/>
      <c r="C339" s="784"/>
      <c r="D339" s="784"/>
      <c r="E339" s="785"/>
      <c r="F339" s="351"/>
      <c r="G339" s="352"/>
      <c r="H339" s="351"/>
      <c r="I339" s="352"/>
      <c r="J339" s="54"/>
      <c r="K339" s="54"/>
      <c r="L339" s="54"/>
      <c r="M339" s="54"/>
      <c r="N339" s="354"/>
      <c r="O339" s="54"/>
      <c r="P339" s="54"/>
      <c r="Q339" s="54"/>
      <c r="R339" s="54"/>
      <c r="S339" s="54"/>
      <c r="T339" s="54"/>
      <c r="U339" s="54"/>
      <c r="V339" s="54"/>
      <c r="W339" s="54"/>
      <c r="X339" s="54"/>
      <c r="Y339" s="54"/>
    </row>
    <row r="340" spans="1:25" ht="61.35" hidden="1" customHeight="1">
      <c r="A340" s="350"/>
      <c r="B340" s="788"/>
      <c r="C340" s="789"/>
      <c r="D340" s="789"/>
      <c r="E340" s="789"/>
      <c r="F340" s="786"/>
      <c r="G340" s="787"/>
      <c r="H340" s="786"/>
      <c r="I340" s="787"/>
      <c r="J340" s="54"/>
      <c r="K340" s="54"/>
      <c r="L340" s="54"/>
      <c r="M340" s="54"/>
      <c r="N340" s="354"/>
      <c r="O340" s="54"/>
      <c r="P340" s="54"/>
      <c r="Q340" s="54"/>
      <c r="R340" s="54"/>
      <c r="S340" s="54"/>
      <c r="T340" s="54"/>
      <c r="U340" s="54"/>
      <c r="V340" s="54"/>
      <c r="W340" s="54"/>
      <c r="X340" s="54"/>
      <c r="Y340" s="54"/>
    </row>
    <row r="341" spans="1:25" ht="44.25" hidden="1" customHeight="1">
      <c r="A341" s="350" t="s">
        <v>561</v>
      </c>
      <c r="B341" s="736" t="s">
        <v>562</v>
      </c>
      <c r="C341" s="737"/>
      <c r="D341" s="737"/>
      <c r="E341" s="782"/>
      <c r="F341" s="777"/>
      <c r="G341" s="778"/>
      <c r="H341" s="777"/>
      <c r="I341" s="778"/>
      <c r="J341" s="41"/>
      <c r="K341" s="41"/>
      <c r="L341" s="41"/>
      <c r="M341" s="41"/>
      <c r="N341" s="354" t="e">
        <f>#REF!</f>
        <v>#REF!</v>
      </c>
      <c r="O341" s="41"/>
      <c r="P341" s="41"/>
      <c r="Q341" s="41"/>
      <c r="R341" s="41"/>
      <c r="S341" s="41"/>
      <c r="T341" s="41"/>
      <c r="U341" s="41"/>
      <c r="V341" s="41"/>
      <c r="W341" s="41"/>
      <c r="X341" s="41"/>
      <c r="Y341" s="41"/>
    </row>
    <row r="342" spans="1:25" ht="14.25" hidden="1" customHeight="1">
      <c r="A342" s="350"/>
      <c r="B342" s="80"/>
      <c r="C342" s="80"/>
      <c r="D342" s="80"/>
      <c r="E342" s="80"/>
      <c r="F342" s="84"/>
      <c r="G342" s="84"/>
      <c r="H342" s="84"/>
      <c r="I342" s="84"/>
      <c r="J342" s="41"/>
      <c r="K342" s="41"/>
      <c r="L342" s="41"/>
      <c r="M342" s="41"/>
      <c r="N342" s="41"/>
      <c r="O342" s="41"/>
      <c r="P342" s="41"/>
      <c r="Q342" s="41"/>
      <c r="R342" s="41"/>
      <c r="S342" s="41"/>
      <c r="T342" s="41"/>
      <c r="U342" s="41"/>
      <c r="V342" s="41"/>
      <c r="W342" s="41"/>
      <c r="X342" s="41"/>
      <c r="Y342" s="41"/>
    </row>
    <row r="343" spans="1:25" ht="36.75" hidden="1" customHeight="1">
      <c r="A343" s="350" t="s">
        <v>563</v>
      </c>
      <c r="B343" s="736" t="s">
        <v>497</v>
      </c>
      <c r="C343" s="737"/>
      <c r="D343" s="737"/>
      <c r="E343" s="737"/>
      <c r="F343" s="777"/>
      <c r="G343" s="778"/>
      <c r="H343" s="777"/>
      <c r="I343" s="778"/>
      <c r="J343" s="41"/>
      <c r="K343" s="41"/>
      <c r="L343" s="41"/>
      <c r="M343" s="41"/>
      <c r="N343" s="41"/>
      <c r="O343" s="41"/>
      <c r="P343" s="41"/>
      <c r="Q343" s="41"/>
      <c r="R343" s="41"/>
      <c r="S343" s="41"/>
      <c r="T343" s="41"/>
      <c r="U343" s="41"/>
      <c r="V343" s="41"/>
      <c r="W343" s="41"/>
      <c r="X343" s="41"/>
      <c r="Y343" s="41"/>
    </row>
    <row r="344" spans="1:25" ht="14.25" hidden="1" customHeight="1">
      <c r="A344" s="350"/>
      <c r="B344" s="84"/>
      <c r="C344" s="84"/>
      <c r="D344" s="84"/>
      <c r="E344" s="84"/>
      <c r="F344" s="84"/>
      <c r="G344" s="84"/>
      <c r="H344" s="84"/>
      <c r="I344" s="84"/>
      <c r="J344" s="41"/>
      <c r="K344" s="41"/>
      <c r="L344" s="41"/>
      <c r="M344" s="41"/>
      <c r="N344" s="41"/>
      <c r="O344" s="41"/>
      <c r="P344" s="41"/>
      <c r="Q344" s="41"/>
      <c r="R344" s="41"/>
      <c r="S344" s="41"/>
      <c r="T344" s="41"/>
      <c r="U344" s="41"/>
      <c r="V344" s="41"/>
      <c r="W344" s="41"/>
      <c r="X344" s="41"/>
      <c r="Y344" s="41"/>
    </row>
    <row r="345" spans="1:25" ht="23.25" hidden="1" customHeight="1">
      <c r="A345" s="350" t="s">
        <v>564</v>
      </c>
      <c r="B345" s="779" t="e">
        <f>IF(#REF! = "Sole Bidder", "Name and Address of the Employer/Utility for whom the Contract was executed by the firm ", " Name and Address of the Employer/Utility for whom the Contract was executed by the firm/Partner of a JV")</f>
        <v>#REF!</v>
      </c>
      <c r="C345" s="735"/>
      <c r="D345" s="735"/>
      <c r="E345" s="735"/>
      <c r="F345" s="780"/>
      <c r="G345" s="781"/>
      <c r="H345" s="780"/>
      <c r="I345" s="781"/>
      <c r="J345" s="41"/>
      <c r="K345" s="41"/>
      <c r="L345" s="41"/>
      <c r="M345" s="41"/>
      <c r="N345" s="41"/>
      <c r="O345" s="41"/>
      <c r="P345" s="41"/>
      <c r="Q345" s="41"/>
      <c r="R345" s="41"/>
      <c r="S345" s="41"/>
      <c r="T345" s="41"/>
      <c r="U345" s="41"/>
      <c r="V345" s="41"/>
      <c r="W345" s="41"/>
      <c r="X345" s="41"/>
      <c r="Y345" s="41"/>
    </row>
    <row r="346" spans="1:25" ht="21" hidden="1" customHeight="1">
      <c r="A346" s="350"/>
      <c r="B346" s="754"/>
      <c r="C346" s="724"/>
      <c r="D346" s="724"/>
      <c r="E346" s="724"/>
      <c r="F346" s="773"/>
      <c r="G346" s="774"/>
      <c r="H346" s="773"/>
      <c r="I346" s="774"/>
      <c r="J346" s="41"/>
      <c r="K346" s="41"/>
      <c r="L346" s="41"/>
      <c r="M346" s="41"/>
      <c r="N346" s="41"/>
      <c r="O346" s="41"/>
      <c r="P346" s="41"/>
      <c r="Q346" s="41"/>
      <c r="R346" s="41"/>
      <c r="S346" s="41"/>
      <c r="T346" s="41"/>
      <c r="U346" s="41"/>
      <c r="V346" s="41"/>
      <c r="W346" s="41"/>
      <c r="X346" s="41"/>
      <c r="Y346" s="41"/>
    </row>
    <row r="347" spans="1:25" ht="20.25" hidden="1" customHeight="1">
      <c r="A347" s="350"/>
      <c r="B347" s="754"/>
      <c r="C347" s="724"/>
      <c r="D347" s="724"/>
      <c r="E347" s="724"/>
      <c r="F347" s="773"/>
      <c r="G347" s="774"/>
      <c r="H347" s="773"/>
      <c r="I347" s="774"/>
      <c r="J347" s="41"/>
      <c r="K347" s="41"/>
      <c r="L347" s="41"/>
      <c r="M347" s="41"/>
      <c r="N347" s="41"/>
      <c r="O347" s="41"/>
      <c r="P347" s="41"/>
      <c r="Q347" s="41"/>
      <c r="R347" s="41"/>
      <c r="S347" s="41"/>
      <c r="T347" s="41"/>
      <c r="U347" s="41"/>
      <c r="V347" s="41"/>
      <c r="W347" s="41"/>
      <c r="X347" s="41"/>
      <c r="Y347" s="41"/>
    </row>
    <row r="348" spans="1:25" ht="21" hidden="1" customHeight="1">
      <c r="A348" s="350"/>
      <c r="B348" s="754"/>
      <c r="C348" s="724"/>
      <c r="D348" s="724"/>
      <c r="E348" s="724"/>
      <c r="F348" s="773"/>
      <c r="G348" s="774"/>
      <c r="H348" s="773"/>
      <c r="I348" s="774"/>
      <c r="J348" s="41"/>
      <c r="K348" s="41"/>
      <c r="L348" s="41"/>
      <c r="M348" s="41"/>
      <c r="N348" s="41"/>
      <c r="O348" s="41"/>
      <c r="P348" s="41"/>
      <c r="Q348" s="41"/>
      <c r="R348" s="41"/>
      <c r="S348" s="41"/>
      <c r="T348" s="41"/>
      <c r="U348" s="41"/>
      <c r="V348" s="41"/>
      <c r="W348" s="41"/>
      <c r="X348" s="41"/>
      <c r="Y348" s="41"/>
    </row>
    <row r="349" spans="1:25" ht="24.95" hidden="1" customHeight="1">
      <c r="A349" s="350"/>
      <c r="B349" s="357"/>
      <c r="E349" s="46" t="s">
        <v>498</v>
      </c>
      <c r="F349" s="775"/>
      <c r="G349" s="776"/>
      <c r="H349" s="775"/>
      <c r="I349" s="776"/>
      <c r="J349" s="41"/>
      <c r="K349" s="41"/>
      <c r="L349" s="41"/>
      <c r="M349" s="41"/>
      <c r="N349" s="41"/>
      <c r="O349" s="41"/>
      <c r="P349" s="41"/>
      <c r="Q349" s="41"/>
      <c r="R349" s="41"/>
      <c r="S349" s="41"/>
      <c r="T349" s="41"/>
      <c r="U349" s="41"/>
      <c r="V349" s="41"/>
      <c r="W349" s="41"/>
      <c r="X349" s="41"/>
      <c r="Y349" s="41"/>
    </row>
    <row r="350" spans="1:25" ht="24.95" hidden="1" customHeight="1">
      <c r="A350" s="350"/>
      <c r="B350" s="357"/>
      <c r="E350" s="46" t="s">
        <v>58</v>
      </c>
      <c r="F350" s="775"/>
      <c r="G350" s="776"/>
      <c r="H350" s="775"/>
      <c r="I350" s="776"/>
      <c r="J350" s="41"/>
      <c r="K350" s="41"/>
      <c r="L350" s="41"/>
      <c r="M350" s="41"/>
      <c r="N350" s="41"/>
      <c r="O350" s="41"/>
      <c r="P350" s="41"/>
      <c r="Q350" s="41"/>
      <c r="R350" s="41"/>
      <c r="S350" s="41"/>
      <c r="T350" s="41"/>
      <c r="U350" s="41"/>
      <c r="V350" s="41"/>
      <c r="W350" s="41"/>
      <c r="X350" s="41"/>
      <c r="Y350" s="41"/>
    </row>
    <row r="351" spans="1:25" ht="24.95" hidden="1" customHeight="1">
      <c r="A351" s="350"/>
      <c r="B351" s="358"/>
      <c r="C351" s="359"/>
      <c r="D351" s="359"/>
      <c r="E351" s="360" t="s">
        <v>499</v>
      </c>
      <c r="F351" s="770"/>
      <c r="G351" s="771"/>
      <c r="H351" s="770"/>
      <c r="I351" s="771"/>
      <c r="J351" s="41"/>
      <c r="K351" s="41"/>
      <c r="L351" s="41"/>
      <c r="M351" s="41"/>
      <c r="N351" s="41"/>
      <c r="O351" s="41"/>
      <c r="P351" s="41"/>
      <c r="Q351" s="41"/>
      <c r="R351" s="41"/>
      <c r="S351" s="41"/>
      <c r="T351" s="41"/>
      <c r="U351" s="41"/>
      <c r="V351" s="41"/>
      <c r="W351" s="41"/>
      <c r="X351" s="41"/>
      <c r="Y351" s="41"/>
    </row>
    <row r="352" spans="1:25" ht="20.25" hidden="1" customHeight="1">
      <c r="A352" s="350"/>
      <c r="B352" s="58"/>
      <c r="C352" s="58"/>
      <c r="D352" s="58"/>
      <c r="E352" s="46"/>
      <c r="F352" s="88"/>
      <c r="G352" s="88"/>
      <c r="H352" s="88"/>
      <c r="I352" s="88"/>
      <c r="J352" s="41"/>
      <c r="K352" s="41"/>
      <c r="L352" s="41"/>
      <c r="M352" s="41"/>
      <c r="N352" s="41"/>
      <c r="O352" s="41"/>
      <c r="P352" s="41"/>
      <c r="Q352" s="41"/>
      <c r="R352" s="41"/>
      <c r="S352" s="41"/>
      <c r="T352" s="41"/>
      <c r="U352" s="41"/>
      <c r="V352" s="41"/>
      <c r="W352" s="41"/>
      <c r="X352" s="41"/>
      <c r="Y352" s="41"/>
    </row>
    <row r="353" spans="1:25" ht="72" hidden="1" customHeight="1">
      <c r="A353" s="350" t="s">
        <v>565</v>
      </c>
      <c r="B353" s="772" t="s">
        <v>500</v>
      </c>
      <c r="C353" s="772"/>
      <c r="D353" s="772"/>
      <c r="E353" s="772"/>
      <c r="F353" s="765"/>
      <c r="G353" s="748"/>
      <c r="H353" s="747"/>
      <c r="I353" s="748"/>
      <c r="J353" s="41"/>
      <c r="K353" s="41"/>
      <c r="L353" s="41"/>
      <c r="M353" s="41"/>
      <c r="N353" s="41"/>
      <c r="O353" s="41"/>
      <c r="P353" s="41"/>
      <c r="Q353" s="41"/>
      <c r="R353" s="41"/>
      <c r="S353" s="41"/>
      <c r="T353" s="41"/>
      <c r="U353" s="41"/>
      <c r="V353" s="41"/>
      <c r="W353" s="41"/>
      <c r="X353" s="41"/>
      <c r="Y353" s="41"/>
    </row>
    <row r="354" spans="1:25" ht="32.25" hidden="1" customHeight="1">
      <c r="A354" s="350" t="s">
        <v>566</v>
      </c>
      <c r="B354" s="772" t="s">
        <v>501</v>
      </c>
      <c r="C354" s="772"/>
      <c r="D354" s="772"/>
      <c r="E354" s="772"/>
      <c r="I354" s="363"/>
      <c r="J354" s="41"/>
      <c r="K354" s="41"/>
      <c r="L354" s="41"/>
      <c r="M354" s="41"/>
      <c r="N354" s="41"/>
      <c r="O354" s="41"/>
      <c r="P354" s="41"/>
      <c r="Q354" s="41"/>
      <c r="R354" s="41"/>
      <c r="S354" s="41"/>
      <c r="T354" s="41"/>
      <c r="U354" s="41"/>
      <c r="V354" s="41"/>
      <c r="W354" s="41"/>
      <c r="X354" s="41"/>
      <c r="Y354" s="41"/>
    </row>
    <row r="355" spans="1:25" ht="21.75" hidden="1" customHeight="1">
      <c r="A355" s="350"/>
      <c r="B355" s="364"/>
      <c r="C355" s="58"/>
      <c r="D355" s="58"/>
      <c r="E355" s="46"/>
      <c r="F355" s="88"/>
      <c r="G355" s="88"/>
      <c r="H355" s="88"/>
      <c r="I355" s="365"/>
      <c r="J355" s="41"/>
      <c r="K355" s="41"/>
      <c r="L355" s="41"/>
      <c r="M355" s="41"/>
      <c r="N355" s="41"/>
      <c r="O355" s="41"/>
      <c r="P355" s="41"/>
      <c r="Q355" s="41"/>
      <c r="R355" s="41"/>
      <c r="S355" s="41"/>
      <c r="T355" s="41"/>
      <c r="U355" s="41"/>
      <c r="V355" s="41"/>
      <c r="W355" s="41"/>
      <c r="X355" s="41"/>
      <c r="Y355" s="41"/>
    </row>
    <row r="356" spans="1:25" ht="21.75" hidden="1" customHeight="1">
      <c r="A356" s="350"/>
      <c r="B356" s="364"/>
      <c r="C356" s="58"/>
      <c r="D356" s="58"/>
      <c r="E356" s="46"/>
      <c r="F356" s="88"/>
      <c r="G356" s="88"/>
      <c r="H356" s="88"/>
      <c r="I356" s="365"/>
      <c r="J356" s="41"/>
      <c r="K356" s="41"/>
      <c r="L356" s="41"/>
      <c r="M356" s="41"/>
      <c r="N356" s="41"/>
      <c r="O356" s="41"/>
      <c r="P356" s="41"/>
      <c r="Q356" s="41"/>
      <c r="R356" s="41"/>
      <c r="S356" s="41"/>
      <c r="T356" s="41"/>
      <c r="U356" s="41"/>
      <c r="V356" s="41"/>
      <c r="W356" s="41"/>
      <c r="X356" s="41"/>
      <c r="Y356" s="41"/>
    </row>
    <row r="357" spans="1:25" ht="21.75" hidden="1" customHeight="1">
      <c r="A357" s="350"/>
      <c r="B357" s="754"/>
      <c r="C357" s="724"/>
      <c r="D357" s="724"/>
      <c r="E357" s="724"/>
      <c r="F357" s="769"/>
      <c r="G357" s="769"/>
      <c r="H357" s="769"/>
      <c r="I357" s="769"/>
      <c r="J357" s="41"/>
      <c r="K357" s="41"/>
      <c r="L357" s="41"/>
      <c r="M357" s="41"/>
      <c r="N357" s="41"/>
      <c r="O357" s="41"/>
      <c r="P357" s="41"/>
      <c r="Q357" s="41"/>
      <c r="R357" s="41"/>
      <c r="S357" s="41"/>
      <c r="T357" s="41"/>
      <c r="U357" s="41"/>
      <c r="V357" s="41"/>
      <c r="W357" s="41"/>
      <c r="X357" s="41"/>
      <c r="Y357" s="41"/>
    </row>
    <row r="358" spans="1:25" ht="21.75" hidden="1" customHeight="1">
      <c r="A358" s="350"/>
      <c r="B358" s="366"/>
      <c r="C358" s="367"/>
      <c r="D358" s="367"/>
      <c r="E358" s="367"/>
      <c r="F358" s="747"/>
      <c r="G358" s="748"/>
      <c r="H358" s="747"/>
      <c r="I358" s="748"/>
      <c r="J358" s="41"/>
      <c r="K358" s="41"/>
      <c r="L358" s="41"/>
      <c r="M358" s="41"/>
      <c r="N358" s="41"/>
      <c r="O358" s="41"/>
      <c r="P358" s="41"/>
      <c r="Q358" s="41"/>
      <c r="R358" s="41"/>
      <c r="S358" s="41"/>
      <c r="T358" s="41"/>
      <c r="U358" s="41"/>
      <c r="V358" s="41"/>
      <c r="W358" s="41"/>
      <c r="X358" s="41"/>
      <c r="Y358" s="41"/>
    </row>
    <row r="359" spans="1:25" ht="21.75" hidden="1" customHeight="1">
      <c r="A359" s="350"/>
      <c r="B359" s="364"/>
      <c r="C359" s="58"/>
      <c r="D359" s="58"/>
      <c r="E359" s="46"/>
      <c r="F359" s="88"/>
      <c r="G359" s="88"/>
      <c r="H359" s="88"/>
      <c r="I359" s="365"/>
      <c r="J359" s="41"/>
      <c r="K359" s="41"/>
      <c r="L359" s="41"/>
      <c r="M359" s="41"/>
      <c r="N359" s="41"/>
      <c r="O359" s="41"/>
      <c r="P359" s="41"/>
      <c r="Q359" s="41"/>
      <c r="R359" s="41"/>
      <c r="S359" s="41"/>
      <c r="T359" s="41"/>
      <c r="U359" s="41"/>
      <c r="V359" s="41"/>
      <c r="W359" s="41"/>
      <c r="X359" s="41"/>
      <c r="Y359" s="41"/>
    </row>
    <row r="360" spans="1:25" ht="21.75" hidden="1" customHeight="1">
      <c r="A360" s="350"/>
      <c r="B360" s="754" t="s">
        <v>502</v>
      </c>
      <c r="C360" s="724"/>
      <c r="D360" s="724"/>
      <c r="E360" s="724"/>
      <c r="F360" s="747"/>
      <c r="G360" s="748"/>
      <c r="H360" s="747"/>
      <c r="I360" s="748"/>
      <c r="J360" s="41"/>
      <c r="K360" s="41"/>
      <c r="L360" s="41"/>
      <c r="M360" s="41"/>
      <c r="N360" s="41"/>
      <c r="O360" s="41"/>
      <c r="P360" s="41"/>
      <c r="Q360" s="41"/>
      <c r="R360" s="41"/>
      <c r="S360" s="41"/>
      <c r="T360" s="41"/>
      <c r="U360" s="41"/>
      <c r="V360" s="41"/>
      <c r="W360" s="41"/>
      <c r="X360" s="41"/>
      <c r="Y360" s="41"/>
    </row>
    <row r="361" spans="1:25" ht="21.75" hidden="1" customHeight="1">
      <c r="A361" s="350"/>
      <c r="B361" s="364"/>
      <c r="C361" s="58"/>
      <c r="D361" s="58"/>
      <c r="E361" s="46"/>
      <c r="F361" s="88"/>
      <c r="G361" s="88"/>
      <c r="H361" s="88"/>
      <c r="I361" s="365"/>
      <c r="J361" s="41"/>
      <c r="K361" s="41"/>
      <c r="L361" s="41"/>
      <c r="M361" s="41"/>
      <c r="N361" s="41"/>
      <c r="O361" s="41"/>
      <c r="P361" s="41"/>
      <c r="Q361" s="41"/>
      <c r="R361" s="41"/>
      <c r="S361" s="41"/>
      <c r="T361" s="41"/>
      <c r="U361" s="41"/>
      <c r="V361" s="41"/>
      <c r="W361" s="41"/>
      <c r="X361" s="41"/>
      <c r="Y361" s="41"/>
    </row>
    <row r="362" spans="1:25" ht="21.75" hidden="1" customHeight="1">
      <c r="A362" s="350"/>
      <c r="B362" s="754" t="s">
        <v>503</v>
      </c>
      <c r="C362" s="724"/>
      <c r="D362" s="724"/>
      <c r="E362" s="724"/>
      <c r="F362" s="747"/>
      <c r="G362" s="748"/>
      <c r="H362" s="747"/>
      <c r="I362" s="748"/>
      <c r="J362" s="41"/>
      <c r="K362" s="41"/>
      <c r="L362" s="41"/>
      <c r="M362" s="41"/>
      <c r="N362" s="41"/>
      <c r="O362" s="41"/>
      <c r="P362" s="41"/>
      <c r="Q362" s="41"/>
      <c r="R362" s="41"/>
      <c r="S362" s="41"/>
      <c r="T362" s="41"/>
      <c r="U362" s="41"/>
      <c r="V362" s="41"/>
      <c r="W362" s="41"/>
      <c r="X362" s="41"/>
      <c r="Y362" s="41"/>
    </row>
    <row r="363" spans="1:25" ht="21.75" hidden="1" customHeight="1">
      <c r="A363" s="350"/>
      <c r="B363" s="759" t="s">
        <v>504</v>
      </c>
      <c r="C363" s="760"/>
      <c r="D363" s="760"/>
      <c r="E363" s="761"/>
      <c r="F363" s="747"/>
      <c r="G363" s="748"/>
      <c r="H363" s="747"/>
      <c r="I363" s="748"/>
      <c r="J363" s="41"/>
      <c r="K363" s="41"/>
      <c r="L363" s="41"/>
      <c r="M363" s="41"/>
      <c r="N363" s="41"/>
      <c r="O363" s="41"/>
      <c r="P363" s="41"/>
      <c r="Q363" s="41"/>
      <c r="R363" s="41"/>
      <c r="S363" s="41"/>
      <c r="T363" s="41"/>
      <c r="U363" s="41"/>
      <c r="V363" s="41"/>
      <c r="W363" s="41"/>
      <c r="X363" s="41"/>
      <c r="Y363" s="41"/>
    </row>
    <row r="364" spans="1:25" ht="21" hidden="1" customHeight="1">
      <c r="A364" s="350"/>
      <c r="B364" s="759" t="s">
        <v>505</v>
      </c>
      <c r="C364" s="760"/>
      <c r="D364" s="760"/>
      <c r="E364" s="761"/>
      <c r="F364" s="747"/>
      <c r="G364" s="748"/>
      <c r="H364" s="747"/>
      <c r="I364" s="748"/>
      <c r="J364" s="41"/>
      <c r="K364" s="41"/>
      <c r="L364" s="41"/>
      <c r="M364" s="41"/>
      <c r="N364" s="41"/>
      <c r="O364" s="41"/>
      <c r="P364" s="41"/>
      <c r="Q364" s="41"/>
      <c r="R364" s="41"/>
      <c r="S364" s="41"/>
      <c r="T364" s="41"/>
      <c r="U364" s="41"/>
      <c r="V364" s="41"/>
      <c r="W364" s="41"/>
      <c r="X364" s="41"/>
      <c r="Y364" s="41"/>
    </row>
    <row r="365" spans="1:25" ht="21.75" hidden="1" customHeight="1">
      <c r="A365" s="350"/>
      <c r="B365" s="759" t="s">
        <v>506</v>
      </c>
      <c r="C365" s="760"/>
      <c r="D365" s="760"/>
      <c r="E365" s="761"/>
      <c r="F365" s="747"/>
      <c r="G365" s="748"/>
      <c r="H365" s="747"/>
      <c r="I365" s="748"/>
      <c r="J365" s="41"/>
      <c r="K365" s="41"/>
      <c r="L365" s="41"/>
      <c r="M365" s="41"/>
      <c r="N365" s="41"/>
      <c r="O365" s="41"/>
      <c r="P365" s="41"/>
      <c r="Q365" s="41"/>
      <c r="R365" s="41"/>
      <c r="S365" s="41"/>
      <c r="T365" s="41"/>
      <c r="U365" s="41"/>
      <c r="V365" s="41"/>
      <c r="W365" s="41"/>
      <c r="X365" s="41"/>
      <c r="Y365" s="41"/>
    </row>
    <row r="366" spans="1:25" ht="21.75" hidden="1" customHeight="1">
      <c r="A366" s="350"/>
      <c r="B366" s="368"/>
      <c r="C366" s="369"/>
      <c r="D366" s="369"/>
      <c r="E366" s="369"/>
      <c r="F366" s="88"/>
      <c r="G366" s="88"/>
      <c r="H366" s="88"/>
      <c r="I366" s="88"/>
      <c r="J366" s="41"/>
      <c r="K366" s="41"/>
      <c r="L366" s="41"/>
      <c r="M366" s="41"/>
      <c r="N366" s="41"/>
      <c r="O366" s="41"/>
      <c r="P366" s="41"/>
      <c r="Q366" s="41"/>
      <c r="R366" s="41"/>
      <c r="S366" s="41"/>
      <c r="T366" s="41"/>
      <c r="U366" s="41"/>
      <c r="V366" s="41"/>
      <c r="W366" s="41"/>
      <c r="X366" s="41"/>
      <c r="Y366" s="41"/>
    </row>
    <row r="367" spans="1:25" ht="21.75" hidden="1" customHeight="1">
      <c r="A367" s="350"/>
      <c r="B367" s="754" t="s">
        <v>507</v>
      </c>
      <c r="C367" s="724"/>
      <c r="D367" s="724"/>
      <c r="E367" s="724"/>
      <c r="F367" s="88"/>
      <c r="G367" s="88"/>
      <c r="H367" s="88"/>
      <c r="I367" s="88"/>
      <c r="J367" s="41"/>
      <c r="K367" s="41"/>
      <c r="L367" s="41"/>
      <c r="M367" s="41"/>
      <c r="N367" s="41"/>
      <c r="O367" s="41"/>
      <c r="P367" s="41"/>
      <c r="Q367" s="41"/>
      <c r="R367" s="41"/>
      <c r="S367" s="41"/>
      <c r="T367" s="41"/>
      <c r="U367" s="41"/>
      <c r="V367" s="41"/>
      <c r="W367" s="41"/>
      <c r="X367" s="41"/>
      <c r="Y367" s="41"/>
    </row>
    <row r="368" spans="1:25" ht="21.75" hidden="1" customHeight="1">
      <c r="A368" s="350"/>
      <c r="B368" s="754" t="s">
        <v>508</v>
      </c>
      <c r="C368" s="724"/>
      <c r="D368" s="724"/>
      <c r="E368" s="724"/>
      <c r="F368" s="747"/>
      <c r="G368" s="748"/>
      <c r="H368" s="747"/>
      <c r="I368" s="748"/>
      <c r="J368" s="41"/>
      <c r="K368" s="41"/>
      <c r="L368" s="41"/>
      <c r="M368" s="41"/>
      <c r="N368" s="41"/>
      <c r="O368" s="41"/>
      <c r="P368" s="41"/>
      <c r="Q368" s="41"/>
      <c r="R368" s="41"/>
      <c r="S368" s="41"/>
      <c r="T368" s="41"/>
      <c r="U368" s="41"/>
      <c r="V368" s="41"/>
      <c r="W368" s="41"/>
      <c r="X368" s="41"/>
      <c r="Y368" s="41"/>
    </row>
    <row r="369" spans="1:25" ht="21.75" hidden="1" customHeight="1">
      <c r="A369" s="350"/>
      <c r="B369" s="754" t="s">
        <v>509</v>
      </c>
      <c r="C369" s="724"/>
      <c r="D369" s="724"/>
      <c r="E369" s="724"/>
      <c r="F369" s="57" t="s">
        <v>504</v>
      </c>
      <c r="G369" s="57" t="s">
        <v>505</v>
      </c>
      <c r="H369" s="57" t="s">
        <v>504</v>
      </c>
      <c r="I369" s="57" t="s">
        <v>505</v>
      </c>
      <c r="J369" s="41"/>
      <c r="K369" s="41"/>
      <c r="L369" s="41"/>
      <c r="M369" s="41"/>
      <c r="N369" s="41"/>
      <c r="O369" s="41"/>
      <c r="P369" s="41"/>
      <c r="Q369" s="41"/>
      <c r="R369" s="41"/>
      <c r="S369" s="41"/>
      <c r="T369" s="41"/>
      <c r="U369" s="41"/>
      <c r="V369" s="41"/>
      <c r="W369" s="41"/>
      <c r="X369" s="41"/>
      <c r="Y369" s="41"/>
    </row>
    <row r="370" spans="1:25" ht="21.75" hidden="1" customHeight="1">
      <c r="A370" s="350"/>
      <c r="B370" s="766"/>
      <c r="C370" s="767"/>
      <c r="D370" s="767"/>
      <c r="E370" s="768"/>
      <c r="F370" s="362"/>
      <c r="G370" s="361"/>
      <c r="H370" s="362"/>
      <c r="I370" s="361"/>
      <c r="J370" s="41"/>
      <c r="K370" s="41"/>
      <c r="L370" s="41"/>
      <c r="M370" s="41"/>
      <c r="N370" s="41"/>
      <c r="O370" s="41"/>
      <c r="P370" s="41"/>
      <c r="Q370" s="41"/>
      <c r="R370" s="41"/>
      <c r="S370" s="41"/>
      <c r="T370" s="41"/>
      <c r="U370" s="41"/>
      <c r="V370" s="41"/>
      <c r="W370" s="41"/>
      <c r="X370" s="41"/>
      <c r="Y370" s="41"/>
    </row>
    <row r="371" spans="1:25" ht="21.75" hidden="1" customHeight="1">
      <c r="A371" s="350"/>
      <c r="B371" s="759" t="s">
        <v>506</v>
      </c>
      <c r="C371" s="760"/>
      <c r="D371" s="760"/>
      <c r="E371" s="761"/>
      <c r="F371" s="362"/>
      <c r="G371" s="361"/>
      <c r="H371" s="362"/>
      <c r="I371" s="361"/>
      <c r="J371" s="41"/>
      <c r="K371" s="41"/>
      <c r="L371" s="41"/>
      <c r="M371" s="41"/>
      <c r="N371" s="41"/>
      <c r="O371" s="41"/>
      <c r="P371" s="41"/>
      <c r="Q371" s="41"/>
      <c r="R371" s="41"/>
      <c r="S371" s="41"/>
      <c r="T371" s="41"/>
      <c r="U371" s="41"/>
      <c r="V371" s="41"/>
      <c r="W371" s="41"/>
      <c r="X371" s="41"/>
      <c r="Y371" s="41"/>
    </row>
    <row r="372" spans="1:25" ht="35.450000000000003" hidden="1" customHeight="1">
      <c r="A372" s="350"/>
      <c r="B372" s="754" t="s">
        <v>510</v>
      </c>
      <c r="C372" s="724"/>
      <c r="D372" s="724"/>
      <c r="E372" s="724"/>
      <c r="F372" s="747"/>
      <c r="G372" s="748"/>
      <c r="H372" s="747"/>
      <c r="I372" s="748"/>
      <c r="J372" s="41"/>
      <c r="K372" s="41"/>
      <c r="L372" s="41"/>
      <c r="M372" s="41"/>
      <c r="N372" s="41"/>
      <c r="O372" s="41"/>
      <c r="P372" s="41"/>
      <c r="Q372" s="41"/>
      <c r="R372" s="41"/>
      <c r="S372" s="41"/>
      <c r="T372" s="41"/>
      <c r="U372" s="41"/>
      <c r="V372" s="41"/>
      <c r="W372" s="41"/>
      <c r="X372" s="41"/>
      <c r="Y372" s="41"/>
    </row>
    <row r="373" spans="1:25" ht="21.75" hidden="1" customHeight="1">
      <c r="A373" s="350"/>
      <c r="B373" s="368"/>
      <c r="C373" s="369"/>
      <c r="D373" s="369"/>
      <c r="E373" s="369"/>
      <c r="F373" s="369"/>
      <c r="G373" s="369"/>
      <c r="H373" s="369"/>
      <c r="I373" s="369"/>
      <c r="J373" s="41"/>
      <c r="K373" s="41"/>
      <c r="L373" s="41"/>
      <c r="M373" s="41"/>
      <c r="N373" s="41"/>
      <c r="O373" s="41"/>
      <c r="P373" s="41"/>
      <c r="Q373" s="41"/>
      <c r="R373" s="41"/>
      <c r="S373" s="41"/>
      <c r="T373" s="41"/>
      <c r="U373" s="41"/>
      <c r="V373" s="41"/>
      <c r="W373" s="41"/>
      <c r="X373" s="41"/>
      <c r="Y373" s="41"/>
    </row>
    <row r="374" spans="1:25" ht="14.45" hidden="1" customHeight="1">
      <c r="A374" s="350"/>
      <c r="B374" s="364"/>
      <c r="C374" s="58"/>
      <c r="D374" s="58"/>
      <c r="E374" s="46"/>
      <c r="F374" s="88"/>
      <c r="G374" s="88"/>
      <c r="H374" s="88"/>
      <c r="I374" s="365"/>
      <c r="J374" s="41"/>
      <c r="K374" s="41"/>
      <c r="L374" s="41"/>
      <c r="M374" s="41"/>
      <c r="N374" s="41"/>
      <c r="O374" s="41"/>
      <c r="P374" s="41"/>
      <c r="Q374" s="41"/>
      <c r="R374" s="41"/>
      <c r="S374" s="41"/>
      <c r="T374" s="41"/>
      <c r="U374" s="41"/>
      <c r="V374" s="41"/>
      <c r="W374" s="41"/>
      <c r="X374" s="41"/>
      <c r="Y374" s="41"/>
    </row>
    <row r="375" spans="1:25" ht="33" hidden="1" customHeight="1">
      <c r="A375" s="350"/>
      <c r="B375" s="762" t="s">
        <v>567</v>
      </c>
      <c r="C375" s="763"/>
      <c r="D375" s="763"/>
      <c r="E375" s="764"/>
      <c r="F375" s="765"/>
      <c r="G375" s="748"/>
      <c r="H375" s="747"/>
      <c r="I375" s="748"/>
      <c r="J375" s="41"/>
      <c r="K375" s="41"/>
      <c r="L375" s="41"/>
      <c r="M375" s="41"/>
      <c r="N375" s="41"/>
      <c r="O375" s="41"/>
      <c r="P375" s="41"/>
      <c r="Q375" s="41"/>
      <c r="R375" s="41"/>
      <c r="S375" s="41"/>
      <c r="T375" s="41"/>
      <c r="U375" s="41"/>
      <c r="V375" s="41"/>
      <c r="W375" s="41"/>
      <c r="X375" s="41"/>
      <c r="Y375" s="41"/>
    </row>
    <row r="376" spans="1:25" ht="38.25" hidden="1" customHeight="1">
      <c r="A376" s="350" t="s">
        <v>568</v>
      </c>
      <c r="B376" s="754" t="s">
        <v>511</v>
      </c>
      <c r="C376" s="724"/>
      <c r="D376" s="724"/>
      <c r="E376" s="724"/>
      <c r="F376" s="755"/>
      <c r="G376" s="756"/>
      <c r="H376" s="755"/>
      <c r="I376" s="756"/>
      <c r="J376" s="41"/>
      <c r="K376" s="41"/>
      <c r="L376" s="41"/>
      <c r="M376" s="41"/>
      <c r="N376" s="41"/>
      <c r="O376" s="41"/>
      <c r="P376" s="41"/>
      <c r="Q376" s="41"/>
      <c r="R376" s="41"/>
      <c r="S376" s="41"/>
      <c r="T376" s="41"/>
      <c r="U376" s="41"/>
      <c r="V376" s="41"/>
      <c r="W376" s="41"/>
      <c r="X376" s="41"/>
      <c r="Y376" s="41"/>
    </row>
    <row r="377" spans="1:25" ht="24.95" hidden="1" customHeight="1">
      <c r="A377" s="356"/>
      <c r="B377" s="754" t="s">
        <v>512</v>
      </c>
      <c r="C377" s="724"/>
      <c r="D377" s="724"/>
      <c r="E377" s="724"/>
      <c r="F377" s="370"/>
      <c r="G377" s="371"/>
      <c r="H377" s="370"/>
      <c r="I377" s="372"/>
      <c r="J377" s="41"/>
      <c r="K377" s="41"/>
      <c r="L377" s="41"/>
      <c r="M377" s="41"/>
      <c r="N377" s="41"/>
      <c r="O377" s="41"/>
      <c r="P377" s="41"/>
      <c r="Q377" s="41"/>
      <c r="R377" s="41"/>
      <c r="S377" s="41"/>
      <c r="T377" s="41"/>
      <c r="U377" s="41"/>
      <c r="V377" s="41"/>
      <c r="W377" s="41"/>
      <c r="X377" s="41"/>
      <c r="Y377" s="41"/>
    </row>
    <row r="378" spans="1:25" ht="31.5" hidden="1" customHeight="1">
      <c r="A378" s="356"/>
      <c r="B378" s="754"/>
      <c r="C378" s="724"/>
      <c r="D378" s="724"/>
      <c r="E378" s="724"/>
      <c r="F378" s="373"/>
      <c r="G378" s="374"/>
      <c r="H378" s="373"/>
      <c r="I378" s="375"/>
      <c r="J378" s="41"/>
      <c r="K378" s="41"/>
      <c r="L378" s="41"/>
      <c r="M378" s="41"/>
      <c r="N378" s="41"/>
      <c r="O378" s="41"/>
      <c r="P378" s="41"/>
      <c r="Q378" s="41"/>
      <c r="R378" s="41"/>
      <c r="S378" s="41"/>
      <c r="T378" s="41"/>
      <c r="U378" s="41"/>
      <c r="V378" s="41"/>
      <c r="W378" s="41"/>
      <c r="X378" s="41"/>
      <c r="Y378" s="41"/>
    </row>
    <row r="379" spans="1:25" ht="15.75" hidden="1" customHeight="1">
      <c r="A379" s="356"/>
      <c r="B379" s="384"/>
      <c r="C379" s="385"/>
      <c r="D379" s="385"/>
      <c r="E379" s="386"/>
      <c r="F379" s="757"/>
      <c r="G379" s="758"/>
      <c r="H379" s="757"/>
      <c r="I379" s="758"/>
      <c r="J379" s="41"/>
      <c r="K379" s="41"/>
      <c r="L379" s="41"/>
      <c r="M379" s="41"/>
      <c r="N379" s="41"/>
      <c r="O379" s="41"/>
      <c r="P379" s="41"/>
      <c r="Q379" s="41"/>
      <c r="R379" s="41"/>
      <c r="S379" s="41"/>
      <c r="T379" s="41"/>
      <c r="U379" s="41"/>
      <c r="V379" s="41"/>
      <c r="W379" s="41"/>
      <c r="X379" s="41"/>
      <c r="Y379" s="41"/>
    </row>
    <row r="380" spans="1:25" ht="21" hidden="1" customHeight="1">
      <c r="A380" s="350" t="s">
        <v>569</v>
      </c>
      <c r="B380" s="736" t="s">
        <v>513</v>
      </c>
      <c r="C380" s="737"/>
      <c r="D380" s="737"/>
      <c r="E380" s="738"/>
      <c r="F380" s="747"/>
      <c r="G380" s="748"/>
      <c r="H380" s="747"/>
      <c r="I380" s="748"/>
      <c r="J380" s="41"/>
      <c r="K380" s="41"/>
      <c r="L380" s="41"/>
      <c r="M380" s="41"/>
      <c r="N380" s="41"/>
      <c r="O380" s="41"/>
      <c r="P380" s="41"/>
      <c r="Q380" s="41"/>
      <c r="R380" s="41"/>
      <c r="S380" s="41"/>
      <c r="T380" s="41"/>
      <c r="U380" s="41"/>
      <c r="V380" s="41"/>
      <c r="W380" s="41"/>
      <c r="X380" s="41"/>
      <c r="Y380" s="41"/>
    </row>
    <row r="381" spans="1:25" ht="18.75" hidden="1" customHeight="1">
      <c r="A381" s="350" t="s">
        <v>570</v>
      </c>
      <c r="B381" s="749" t="s">
        <v>514</v>
      </c>
      <c r="C381" s="750"/>
      <c r="D381" s="750"/>
      <c r="E381" s="751"/>
      <c r="F381" s="752"/>
      <c r="G381" s="753"/>
      <c r="H381" s="752"/>
      <c r="I381" s="753"/>
      <c r="J381" s="41"/>
      <c r="K381" s="41"/>
      <c r="L381" s="41"/>
      <c r="M381" s="41"/>
      <c r="N381" s="41"/>
      <c r="O381" s="41"/>
      <c r="P381" s="41"/>
      <c r="Q381" s="41"/>
      <c r="R381" s="41"/>
      <c r="S381" s="41"/>
      <c r="T381" s="41"/>
      <c r="U381" s="41"/>
      <c r="V381" s="41"/>
      <c r="W381" s="41"/>
      <c r="X381" s="41"/>
      <c r="Y381" s="41"/>
    </row>
    <row r="382" spans="1:25" ht="18.75" hidden="1" customHeight="1">
      <c r="A382" s="350"/>
      <c r="B382" s="376"/>
      <c r="C382" s="377"/>
      <c r="D382" s="377"/>
      <c r="E382" s="377"/>
      <c r="F382" s="380"/>
      <c r="G382" s="380"/>
      <c r="H382" s="380"/>
      <c r="I382" s="380"/>
      <c r="J382" s="41"/>
      <c r="K382" s="41"/>
      <c r="L382" s="41"/>
      <c r="M382" s="41"/>
      <c r="N382" s="41"/>
      <c r="O382" s="41"/>
      <c r="P382" s="41"/>
      <c r="Q382" s="41"/>
      <c r="R382" s="41"/>
      <c r="S382" s="41"/>
      <c r="T382" s="41"/>
      <c r="U382" s="41"/>
      <c r="V382" s="41"/>
      <c r="W382" s="41"/>
      <c r="X382" s="41"/>
      <c r="Y382" s="41"/>
    </row>
    <row r="383" spans="1:25" ht="44.25" hidden="1" customHeight="1">
      <c r="A383" s="350" t="s">
        <v>571</v>
      </c>
      <c r="B383" s="736" t="s">
        <v>572</v>
      </c>
      <c r="C383" s="737"/>
      <c r="D383" s="737"/>
      <c r="E383" s="782"/>
      <c r="F383" s="777"/>
      <c r="G383" s="778"/>
      <c r="H383" s="777"/>
      <c r="I383" s="778"/>
      <c r="J383" s="41"/>
      <c r="K383" s="41"/>
      <c r="L383" s="41"/>
      <c r="M383" s="41"/>
      <c r="N383" s="354" t="e">
        <f>#REF!</f>
        <v>#REF!</v>
      </c>
      <c r="O383" s="41"/>
      <c r="P383" s="41"/>
      <c r="Q383" s="41"/>
      <c r="R383" s="41"/>
      <c r="S383" s="41"/>
      <c r="T383" s="41"/>
      <c r="U383" s="41"/>
      <c r="V383" s="41"/>
      <c r="W383" s="41"/>
      <c r="X383" s="41"/>
      <c r="Y383" s="41"/>
    </row>
    <row r="384" spans="1:25" ht="14.25" hidden="1" customHeight="1">
      <c r="A384" s="350"/>
      <c r="B384" s="80"/>
      <c r="C384" s="80"/>
      <c r="D384" s="80"/>
      <c r="E384" s="80"/>
      <c r="F384" s="84"/>
      <c r="G384" s="84"/>
      <c r="H384" s="84"/>
      <c r="I384" s="84"/>
      <c r="J384" s="41"/>
      <c r="K384" s="41"/>
      <c r="L384" s="41"/>
      <c r="M384" s="41"/>
      <c r="N384" s="41"/>
      <c r="O384" s="41"/>
      <c r="P384" s="41"/>
      <c r="Q384" s="41"/>
      <c r="R384" s="41"/>
      <c r="S384" s="41"/>
      <c r="T384" s="41"/>
      <c r="U384" s="41"/>
      <c r="V384" s="41"/>
      <c r="W384" s="41"/>
      <c r="X384" s="41"/>
      <c r="Y384" s="41"/>
    </row>
    <row r="385" spans="1:25" ht="36.75" hidden="1" customHeight="1">
      <c r="A385" s="350" t="s">
        <v>573</v>
      </c>
      <c r="B385" s="736" t="s">
        <v>497</v>
      </c>
      <c r="C385" s="737"/>
      <c r="D385" s="737"/>
      <c r="E385" s="737"/>
      <c r="F385" s="777"/>
      <c r="G385" s="778"/>
      <c r="H385" s="777"/>
      <c r="I385" s="778"/>
      <c r="J385" s="41"/>
      <c r="K385" s="41"/>
      <c r="L385" s="41"/>
      <c r="M385" s="41"/>
      <c r="N385" s="41"/>
      <c r="O385" s="41"/>
      <c r="P385" s="41"/>
      <c r="Q385" s="41"/>
      <c r="R385" s="41"/>
      <c r="S385" s="41"/>
      <c r="T385" s="41"/>
      <c r="U385" s="41"/>
      <c r="V385" s="41"/>
      <c r="W385" s="41"/>
      <c r="X385" s="41"/>
      <c r="Y385" s="41"/>
    </row>
    <row r="386" spans="1:25" ht="14.25" hidden="1" customHeight="1">
      <c r="A386" s="350"/>
      <c r="B386" s="84"/>
      <c r="C386" s="84"/>
      <c r="D386" s="84"/>
      <c r="E386" s="84"/>
      <c r="F386" s="84"/>
      <c r="G386" s="84"/>
      <c r="H386" s="84"/>
      <c r="I386" s="84"/>
      <c r="J386" s="41"/>
      <c r="K386" s="41"/>
      <c r="L386" s="41"/>
      <c r="M386" s="41"/>
      <c r="N386" s="41"/>
      <c r="O386" s="41"/>
      <c r="P386" s="41"/>
      <c r="Q386" s="41"/>
      <c r="R386" s="41"/>
      <c r="S386" s="41"/>
      <c r="T386" s="41"/>
      <c r="U386" s="41"/>
      <c r="V386" s="41"/>
      <c r="W386" s="41"/>
      <c r="X386" s="41"/>
      <c r="Y386" s="41"/>
    </row>
    <row r="387" spans="1:25" ht="23.25" hidden="1" customHeight="1">
      <c r="A387" s="350" t="s">
        <v>574</v>
      </c>
      <c r="B387" s="779" t="e">
        <f>IF(#REF! = "Sole Bidder", "Name and Address of the Employer/Utility for whom the Contract was executed by the firm ", " Name and Address of the Employer/Utility for whom the Contract was executed by the firm/Partner of a JV")</f>
        <v>#REF!</v>
      </c>
      <c r="C387" s="735"/>
      <c r="D387" s="735"/>
      <c r="E387" s="735"/>
      <c r="F387" s="780"/>
      <c r="G387" s="781"/>
      <c r="H387" s="780"/>
      <c r="I387" s="781"/>
      <c r="J387" s="41"/>
      <c r="K387" s="41"/>
      <c r="L387" s="41"/>
      <c r="M387" s="41"/>
      <c r="N387" s="41"/>
      <c r="O387" s="41"/>
      <c r="P387" s="41"/>
      <c r="Q387" s="41"/>
      <c r="R387" s="41"/>
      <c r="S387" s="41"/>
      <c r="T387" s="41"/>
      <c r="U387" s="41"/>
      <c r="V387" s="41"/>
      <c r="W387" s="41"/>
      <c r="X387" s="41"/>
      <c r="Y387" s="41"/>
    </row>
    <row r="388" spans="1:25" ht="21" hidden="1" customHeight="1">
      <c r="A388" s="350"/>
      <c r="B388" s="754"/>
      <c r="C388" s="724"/>
      <c r="D388" s="724"/>
      <c r="E388" s="724"/>
      <c r="F388" s="773"/>
      <c r="G388" s="774"/>
      <c r="H388" s="773"/>
      <c r="I388" s="774"/>
      <c r="J388" s="41"/>
      <c r="K388" s="41"/>
      <c r="L388" s="41"/>
      <c r="M388" s="41"/>
      <c r="N388" s="41"/>
      <c r="O388" s="41"/>
      <c r="P388" s="41"/>
      <c r="Q388" s="41"/>
      <c r="R388" s="41"/>
      <c r="S388" s="41"/>
      <c r="T388" s="41"/>
      <c r="U388" s="41"/>
      <c r="V388" s="41"/>
      <c r="W388" s="41"/>
      <c r="X388" s="41"/>
      <c r="Y388" s="41"/>
    </row>
    <row r="389" spans="1:25" ht="20.25" hidden="1" customHeight="1">
      <c r="A389" s="350"/>
      <c r="B389" s="754"/>
      <c r="C389" s="724"/>
      <c r="D389" s="724"/>
      <c r="E389" s="724"/>
      <c r="F389" s="773"/>
      <c r="G389" s="774"/>
      <c r="H389" s="773"/>
      <c r="I389" s="774"/>
      <c r="J389" s="41"/>
      <c r="K389" s="41"/>
      <c r="L389" s="41"/>
      <c r="M389" s="41"/>
      <c r="N389" s="41"/>
      <c r="O389" s="41"/>
      <c r="P389" s="41"/>
      <c r="Q389" s="41"/>
      <c r="R389" s="41"/>
      <c r="S389" s="41"/>
      <c r="T389" s="41"/>
      <c r="U389" s="41"/>
      <c r="V389" s="41"/>
      <c r="W389" s="41"/>
      <c r="X389" s="41"/>
      <c r="Y389" s="41"/>
    </row>
    <row r="390" spans="1:25" ht="21" hidden="1" customHeight="1">
      <c r="A390" s="350"/>
      <c r="B390" s="754"/>
      <c r="C390" s="724"/>
      <c r="D390" s="724"/>
      <c r="E390" s="724"/>
      <c r="F390" s="773"/>
      <c r="G390" s="774"/>
      <c r="H390" s="773"/>
      <c r="I390" s="774"/>
      <c r="J390" s="41"/>
      <c r="K390" s="41"/>
      <c r="L390" s="41"/>
      <c r="M390" s="41"/>
      <c r="N390" s="41"/>
      <c r="O390" s="41"/>
      <c r="P390" s="41"/>
      <c r="Q390" s="41"/>
      <c r="R390" s="41"/>
      <c r="S390" s="41"/>
      <c r="T390" s="41"/>
      <c r="U390" s="41"/>
      <c r="V390" s="41"/>
      <c r="W390" s="41"/>
      <c r="X390" s="41"/>
      <c r="Y390" s="41"/>
    </row>
    <row r="391" spans="1:25" ht="24.95" hidden="1" customHeight="1">
      <c r="A391" s="350"/>
      <c r="B391" s="357"/>
      <c r="E391" s="46" t="s">
        <v>498</v>
      </c>
      <c r="F391" s="775"/>
      <c r="G391" s="776"/>
      <c r="H391" s="775"/>
      <c r="I391" s="776"/>
      <c r="J391" s="41"/>
      <c r="K391" s="41"/>
      <c r="L391" s="41"/>
      <c r="M391" s="41"/>
      <c r="N391" s="41"/>
      <c r="O391" s="41"/>
      <c r="P391" s="41"/>
      <c r="Q391" s="41"/>
      <c r="R391" s="41"/>
      <c r="S391" s="41"/>
      <c r="T391" s="41"/>
      <c r="U391" s="41"/>
      <c r="V391" s="41"/>
      <c r="W391" s="41"/>
      <c r="X391" s="41"/>
      <c r="Y391" s="41"/>
    </row>
    <row r="392" spans="1:25" ht="24.95" hidden="1" customHeight="1">
      <c r="A392" s="350"/>
      <c r="B392" s="357"/>
      <c r="E392" s="46" t="s">
        <v>58</v>
      </c>
      <c r="F392" s="775"/>
      <c r="G392" s="776"/>
      <c r="H392" s="775"/>
      <c r="I392" s="776"/>
      <c r="J392" s="41"/>
      <c r="K392" s="41"/>
      <c r="L392" s="41"/>
      <c r="M392" s="41"/>
      <c r="N392" s="41"/>
      <c r="O392" s="41"/>
      <c r="P392" s="41"/>
      <c r="Q392" s="41"/>
      <c r="R392" s="41"/>
      <c r="S392" s="41"/>
      <c r="T392" s="41"/>
      <c r="U392" s="41"/>
      <c r="V392" s="41"/>
      <c r="W392" s="41"/>
      <c r="X392" s="41"/>
      <c r="Y392" s="41"/>
    </row>
    <row r="393" spans="1:25" ht="24.95" hidden="1" customHeight="1">
      <c r="A393" s="350"/>
      <c r="B393" s="358"/>
      <c r="C393" s="359"/>
      <c r="D393" s="359"/>
      <c r="E393" s="360" t="s">
        <v>499</v>
      </c>
      <c r="F393" s="770"/>
      <c r="G393" s="771"/>
      <c r="H393" s="770"/>
      <c r="I393" s="771"/>
      <c r="J393" s="41"/>
      <c r="K393" s="41"/>
      <c r="L393" s="41"/>
      <c r="M393" s="41"/>
      <c r="N393" s="41"/>
      <c r="O393" s="41"/>
      <c r="P393" s="41"/>
      <c r="Q393" s="41"/>
      <c r="R393" s="41"/>
      <c r="S393" s="41"/>
      <c r="T393" s="41"/>
      <c r="U393" s="41"/>
      <c r="V393" s="41"/>
      <c r="W393" s="41"/>
      <c r="X393" s="41"/>
      <c r="Y393" s="41"/>
    </row>
    <row r="394" spans="1:25" ht="20.25" hidden="1" customHeight="1">
      <c r="A394" s="350"/>
      <c r="B394" s="58"/>
      <c r="C394" s="58"/>
      <c r="D394" s="58"/>
      <c r="E394" s="46"/>
      <c r="F394" s="88"/>
      <c r="G394" s="88"/>
      <c r="H394" s="88"/>
      <c r="I394" s="88"/>
      <c r="J394" s="41"/>
      <c r="K394" s="41"/>
      <c r="L394" s="41"/>
      <c r="M394" s="41"/>
      <c r="N394" s="41"/>
      <c r="O394" s="41"/>
      <c r="P394" s="41"/>
      <c r="Q394" s="41"/>
      <c r="R394" s="41"/>
      <c r="S394" s="41"/>
      <c r="T394" s="41"/>
      <c r="U394" s="41"/>
      <c r="V394" s="41"/>
      <c r="W394" s="41"/>
      <c r="X394" s="41"/>
      <c r="Y394" s="41"/>
    </row>
    <row r="395" spans="1:25" ht="72" hidden="1" customHeight="1">
      <c r="A395" s="350" t="s">
        <v>575</v>
      </c>
      <c r="B395" s="772" t="s">
        <v>500</v>
      </c>
      <c r="C395" s="772"/>
      <c r="D395" s="772"/>
      <c r="E395" s="772"/>
      <c r="F395" s="765"/>
      <c r="G395" s="748"/>
      <c r="H395" s="747"/>
      <c r="I395" s="748"/>
      <c r="J395" s="41"/>
      <c r="K395" s="41"/>
      <c r="L395" s="41"/>
      <c r="M395" s="41"/>
      <c r="N395" s="41"/>
      <c r="O395" s="41"/>
      <c r="P395" s="41"/>
      <c r="Q395" s="41"/>
      <c r="R395" s="41"/>
      <c r="S395" s="41"/>
      <c r="T395" s="41"/>
      <c r="U395" s="41"/>
      <c r="V395" s="41"/>
      <c r="W395" s="41"/>
      <c r="X395" s="41"/>
      <c r="Y395" s="41"/>
    </row>
    <row r="396" spans="1:25" ht="32.25" hidden="1" customHeight="1">
      <c r="A396" s="350" t="s">
        <v>576</v>
      </c>
      <c r="B396" s="772" t="s">
        <v>501</v>
      </c>
      <c r="C396" s="772"/>
      <c r="D396" s="772"/>
      <c r="E396" s="772"/>
      <c r="I396" s="363"/>
      <c r="J396" s="41"/>
      <c r="K396" s="41"/>
      <c r="L396" s="41"/>
      <c r="M396" s="41"/>
      <c r="N396" s="41"/>
      <c r="O396" s="41"/>
      <c r="P396" s="41"/>
      <c r="Q396" s="41"/>
      <c r="R396" s="41"/>
      <c r="S396" s="41"/>
      <c r="T396" s="41"/>
      <c r="U396" s="41"/>
      <c r="V396" s="41"/>
      <c r="W396" s="41"/>
      <c r="X396" s="41"/>
      <c r="Y396" s="41"/>
    </row>
    <row r="397" spans="1:25" ht="21.75" hidden="1" customHeight="1">
      <c r="A397" s="350"/>
      <c r="B397" s="364"/>
      <c r="C397" s="58"/>
      <c r="D397" s="58"/>
      <c r="E397" s="46"/>
      <c r="F397" s="88"/>
      <c r="G397" s="88"/>
      <c r="H397" s="88"/>
      <c r="I397" s="365"/>
      <c r="J397" s="41"/>
      <c r="K397" s="41"/>
      <c r="L397" s="41"/>
      <c r="M397" s="41"/>
      <c r="N397" s="41"/>
      <c r="O397" s="41"/>
      <c r="P397" s="41"/>
      <c r="Q397" s="41"/>
      <c r="R397" s="41"/>
      <c r="S397" s="41"/>
      <c r="T397" s="41"/>
      <c r="U397" s="41"/>
      <c r="V397" s="41"/>
      <c r="W397" s="41"/>
      <c r="X397" s="41"/>
      <c r="Y397" s="41"/>
    </row>
    <row r="398" spans="1:25" ht="21.75" hidden="1" customHeight="1">
      <c r="A398" s="350"/>
      <c r="B398" s="364"/>
      <c r="C398" s="58"/>
      <c r="D398" s="58"/>
      <c r="E398" s="46"/>
      <c r="F398" s="88"/>
      <c r="G398" s="88"/>
      <c r="H398" s="88"/>
      <c r="I398" s="365"/>
      <c r="J398" s="41"/>
      <c r="K398" s="41"/>
      <c r="L398" s="41"/>
      <c r="M398" s="41"/>
      <c r="N398" s="41"/>
      <c r="O398" s="41"/>
      <c r="P398" s="41"/>
      <c r="Q398" s="41"/>
      <c r="R398" s="41"/>
      <c r="S398" s="41"/>
      <c r="T398" s="41"/>
      <c r="U398" s="41"/>
      <c r="V398" s="41"/>
      <c r="W398" s="41"/>
      <c r="X398" s="41"/>
      <c r="Y398" s="41"/>
    </row>
    <row r="399" spans="1:25" ht="21.75" hidden="1" customHeight="1">
      <c r="A399" s="350"/>
      <c r="B399" s="754"/>
      <c r="C399" s="724"/>
      <c r="D399" s="724"/>
      <c r="E399" s="724"/>
      <c r="F399" s="769"/>
      <c r="G399" s="769"/>
      <c r="H399" s="769"/>
      <c r="I399" s="769"/>
      <c r="J399" s="41"/>
      <c r="K399" s="41"/>
      <c r="L399" s="41"/>
      <c r="M399" s="41"/>
      <c r="N399" s="41"/>
      <c r="O399" s="41"/>
      <c r="P399" s="41"/>
      <c r="Q399" s="41"/>
      <c r="R399" s="41"/>
      <c r="S399" s="41"/>
      <c r="T399" s="41"/>
      <c r="U399" s="41"/>
      <c r="V399" s="41"/>
      <c r="W399" s="41"/>
      <c r="X399" s="41"/>
      <c r="Y399" s="41"/>
    </row>
    <row r="400" spans="1:25" ht="21.75" hidden="1" customHeight="1">
      <c r="A400" s="350"/>
      <c r="B400" s="366"/>
      <c r="C400" s="367"/>
      <c r="D400" s="367"/>
      <c r="E400" s="367"/>
      <c r="F400" s="747"/>
      <c r="G400" s="748"/>
      <c r="H400" s="747"/>
      <c r="I400" s="748"/>
      <c r="J400" s="41"/>
      <c r="K400" s="41"/>
      <c r="L400" s="41"/>
      <c r="M400" s="41"/>
      <c r="N400" s="41"/>
      <c r="O400" s="41"/>
      <c r="P400" s="41"/>
      <c r="Q400" s="41"/>
      <c r="R400" s="41"/>
      <c r="S400" s="41"/>
      <c r="T400" s="41"/>
      <c r="U400" s="41"/>
      <c r="V400" s="41"/>
      <c r="W400" s="41"/>
      <c r="X400" s="41"/>
      <c r="Y400" s="41"/>
    </row>
    <row r="401" spans="1:25" ht="21.75" hidden="1" customHeight="1">
      <c r="A401" s="350"/>
      <c r="B401" s="364"/>
      <c r="C401" s="58"/>
      <c r="D401" s="58"/>
      <c r="E401" s="46"/>
      <c r="F401" s="88"/>
      <c r="G401" s="88"/>
      <c r="H401" s="88"/>
      <c r="I401" s="365"/>
      <c r="J401" s="41"/>
      <c r="K401" s="41"/>
      <c r="L401" s="41"/>
      <c r="M401" s="41"/>
      <c r="N401" s="41"/>
      <c r="O401" s="41"/>
      <c r="P401" s="41"/>
      <c r="Q401" s="41"/>
      <c r="R401" s="41"/>
      <c r="S401" s="41"/>
      <c r="T401" s="41"/>
      <c r="U401" s="41"/>
      <c r="V401" s="41"/>
      <c r="W401" s="41"/>
      <c r="X401" s="41"/>
      <c r="Y401" s="41"/>
    </row>
    <row r="402" spans="1:25" ht="21.75" hidden="1" customHeight="1">
      <c r="A402" s="350"/>
      <c r="B402" s="754" t="s">
        <v>502</v>
      </c>
      <c r="C402" s="724"/>
      <c r="D402" s="724"/>
      <c r="E402" s="724"/>
      <c r="F402" s="747"/>
      <c r="G402" s="748"/>
      <c r="H402" s="747"/>
      <c r="I402" s="748"/>
      <c r="J402" s="41"/>
      <c r="K402" s="41"/>
      <c r="L402" s="41"/>
      <c r="M402" s="41"/>
      <c r="N402" s="41"/>
      <c r="O402" s="41"/>
      <c r="P402" s="41"/>
      <c r="Q402" s="41"/>
      <c r="R402" s="41"/>
      <c r="S402" s="41"/>
      <c r="T402" s="41"/>
      <c r="U402" s="41"/>
      <c r="V402" s="41"/>
      <c r="W402" s="41"/>
      <c r="X402" s="41"/>
      <c r="Y402" s="41"/>
    </row>
    <row r="403" spans="1:25" ht="21.75" hidden="1" customHeight="1">
      <c r="A403" s="350"/>
      <c r="B403" s="364"/>
      <c r="C403" s="58"/>
      <c r="D403" s="58"/>
      <c r="E403" s="46"/>
      <c r="F403" s="88"/>
      <c r="G403" s="88"/>
      <c r="H403" s="88"/>
      <c r="I403" s="365"/>
      <c r="J403" s="41"/>
      <c r="K403" s="41"/>
      <c r="L403" s="41"/>
      <c r="M403" s="41"/>
      <c r="N403" s="41"/>
      <c r="O403" s="41"/>
      <c r="P403" s="41"/>
      <c r="Q403" s="41"/>
      <c r="R403" s="41"/>
      <c r="S403" s="41"/>
      <c r="T403" s="41"/>
      <c r="U403" s="41"/>
      <c r="V403" s="41"/>
      <c r="W403" s="41"/>
      <c r="X403" s="41"/>
      <c r="Y403" s="41"/>
    </row>
    <row r="404" spans="1:25" ht="21.75" hidden="1" customHeight="1">
      <c r="A404" s="350"/>
      <c r="B404" s="754" t="s">
        <v>503</v>
      </c>
      <c r="C404" s="724"/>
      <c r="D404" s="724"/>
      <c r="E404" s="724"/>
      <c r="F404" s="747"/>
      <c r="G404" s="748"/>
      <c r="H404" s="747"/>
      <c r="I404" s="748"/>
      <c r="J404" s="41"/>
      <c r="K404" s="41"/>
      <c r="L404" s="41"/>
      <c r="M404" s="41"/>
      <c r="N404" s="41"/>
      <c r="O404" s="41"/>
      <c r="P404" s="41"/>
      <c r="Q404" s="41"/>
      <c r="R404" s="41"/>
      <c r="S404" s="41"/>
      <c r="T404" s="41"/>
      <c r="U404" s="41"/>
      <c r="V404" s="41"/>
      <c r="W404" s="41"/>
      <c r="X404" s="41"/>
      <c r="Y404" s="41"/>
    </row>
    <row r="405" spans="1:25" ht="21.75" hidden="1" customHeight="1">
      <c r="A405" s="350"/>
      <c r="B405" s="759" t="s">
        <v>504</v>
      </c>
      <c r="C405" s="760"/>
      <c r="D405" s="760"/>
      <c r="E405" s="761"/>
      <c r="F405" s="747"/>
      <c r="G405" s="748"/>
      <c r="H405" s="747"/>
      <c r="I405" s="748"/>
      <c r="J405" s="41"/>
      <c r="K405" s="41"/>
      <c r="L405" s="41"/>
      <c r="M405" s="41"/>
      <c r="N405" s="41"/>
      <c r="O405" s="41"/>
      <c r="P405" s="41"/>
      <c r="Q405" s="41"/>
      <c r="R405" s="41"/>
      <c r="S405" s="41"/>
      <c r="T405" s="41"/>
      <c r="U405" s="41"/>
      <c r="V405" s="41"/>
      <c r="W405" s="41"/>
      <c r="X405" s="41"/>
      <c r="Y405" s="41"/>
    </row>
    <row r="406" spans="1:25" ht="21" hidden="1" customHeight="1">
      <c r="A406" s="350"/>
      <c r="B406" s="759" t="s">
        <v>505</v>
      </c>
      <c r="C406" s="760"/>
      <c r="D406" s="760"/>
      <c r="E406" s="761"/>
      <c r="F406" s="747"/>
      <c r="G406" s="748"/>
      <c r="H406" s="747"/>
      <c r="I406" s="748"/>
      <c r="J406" s="41"/>
      <c r="K406" s="41"/>
      <c r="L406" s="41"/>
      <c r="M406" s="41"/>
      <c r="N406" s="41"/>
      <c r="O406" s="41"/>
      <c r="P406" s="41"/>
      <c r="Q406" s="41"/>
      <c r="R406" s="41"/>
      <c r="S406" s="41"/>
      <c r="T406" s="41"/>
      <c r="U406" s="41"/>
      <c r="V406" s="41"/>
      <c r="W406" s="41"/>
      <c r="X406" s="41"/>
      <c r="Y406" s="41"/>
    </row>
    <row r="407" spans="1:25" ht="21.75" hidden="1" customHeight="1">
      <c r="A407" s="350"/>
      <c r="B407" s="759" t="s">
        <v>506</v>
      </c>
      <c r="C407" s="760"/>
      <c r="D407" s="760"/>
      <c r="E407" s="761"/>
      <c r="F407" s="747"/>
      <c r="G407" s="748"/>
      <c r="H407" s="747"/>
      <c r="I407" s="748"/>
      <c r="J407" s="41"/>
      <c r="K407" s="41"/>
      <c r="L407" s="41"/>
      <c r="M407" s="41"/>
      <c r="N407" s="41"/>
      <c r="O407" s="41"/>
      <c r="P407" s="41"/>
      <c r="Q407" s="41"/>
      <c r="R407" s="41"/>
      <c r="S407" s="41"/>
      <c r="T407" s="41"/>
      <c r="U407" s="41"/>
      <c r="V407" s="41"/>
      <c r="W407" s="41"/>
      <c r="X407" s="41"/>
      <c r="Y407" s="41"/>
    </row>
    <row r="408" spans="1:25" ht="21.75" hidden="1" customHeight="1">
      <c r="A408" s="350"/>
      <c r="B408" s="368"/>
      <c r="C408" s="369"/>
      <c r="D408" s="369"/>
      <c r="E408" s="369"/>
      <c r="F408" s="88"/>
      <c r="G408" s="88"/>
      <c r="H408" s="88"/>
      <c r="I408" s="88"/>
      <c r="J408" s="41"/>
      <c r="K408" s="41"/>
      <c r="L408" s="41"/>
      <c r="M408" s="41"/>
      <c r="N408" s="41"/>
      <c r="O408" s="41"/>
      <c r="P408" s="41"/>
      <c r="Q408" s="41"/>
      <c r="R408" s="41"/>
      <c r="S408" s="41"/>
      <c r="T408" s="41"/>
      <c r="U408" s="41"/>
      <c r="V408" s="41"/>
      <c r="W408" s="41"/>
      <c r="X408" s="41"/>
      <c r="Y408" s="41"/>
    </row>
    <row r="409" spans="1:25" ht="21.75" hidden="1" customHeight="1">
      <c r="A409" s="350"/>
      <c r="B409" s="754" t="s">
        <v>507</v>
      </c>
      <c r="C409" s="724"/>
      <c r="D409" s="724"/>
      <c r="E409" s="724"/>
      <c r="F409" s="88"/>
      <c r="G409" s="88"/>
      <c r="H409" s="88"/>
      <c r="I409" s="88"/>
      <c r="J409" s="41"/>
      <c r="K409" s="41"/>
      <c r="L409" s="41"/>
      <c r="M409" s="41"/>
      <c r="N409" s="41"/>
      <c r="O409" s="41"/>
      <c r="P409" s="41"/>
      <c r="Q409" s="41"/>
      <c r="R409" s="41"/>
      <c r="S409" s="41"/>
      <c r="T409" s="41"/>
      <c r="U409" s="41"/>
      <c r="V409" s="41"/>
      <c r="W409" s="41"/>
      <c r="X409" s="41"/>
      <c r="Y409" s="41"/>
    </row>
    <row r="410" spans="1:25" ht="21.75" hidden="1" customHeight="1">
      <c r="A410" s="350"/>
      <c r="B410" s="754" t="s">
        <v>508</v>
      </c>
      <c r="C410" s="724"/>
      <c r="D410" s="724"/>
      <c r="E410" s="724"/>
      <c r="F410" s="747"/>
      <c r="G410" s="748"/>
      <c r="H410" s="747"/>
      <c r="I410" s="748"/>
      <c r="J410" s="41"/>
      <c r="K410" s="41"/>
      <c r="L410" s="41"/>
      <c r="M410" s="41"/>
      <c r="N410" s="41"/>
      <c r="O410" s="41"/>
      <c r="P410" s="41"/>
      <c r="Q410" s="41"/>
      <c r="R410" s="41"/>
      <c r="S410" s="41"/>
      <c r="T410" s="41"/>
      <c r="U410" s="41"/>
      <c r="V410" s="41"/>
      <c r="W410" s="41"/>
      <c r="X410" s="41"/>
      <c r="Y410" s="41"/>
    </row>
    <row r="411" spans="1:25" ht="21.75" hidden="1" customHeight="1">
      <c r="A411" s="350"/>
      <c r="B411" s="754" t="s">
        <v>509</v>
      </c>
      <c r="C411" s="724"/>
      <c r="D411" s="724"/>
      <c r="E411" s="724"/>
      <c r="F411" s="57" t="s">
        <v>504</v>
      </c>
      <c r="G411" s="57" t="s">
        <v>505</v>
      </c>
      <c r="H411" s="57" t="s">
        <v>504</v>
      </c>
      <c r="I411" s="57" t="s">
        <v>505</v>
      </c>
      <c r="J411" s="41"/>
      <c r="K411" s="41"/>
      <c r="L411" s="41"/>
      <c r="M411" s="41"/>
      <c r="N411" s="41"/>
      <c r="O411" s="41"/>
      <c r="P411" s="41"/>
      <c r="Q411" s="41"/>
      <c r="R411" s="41"/>
      <c r="S411" s="41"/>
      <c r="T411" s="41"/>
      <c r="U411" s="41"/>
      <c r="V411" s="41"/>
      <c r="W411" s="41"/>
      <c r="X411" s="41"/>
      <c r="Y411" s="41"/>
    </row>
    <row r="412" spans="1:25" ht="21.75" hidden="1" customHeight="1">
      <c r="A412" s="350"/>
      <c r="B412" s="766"/>
      <c r="C412" s="767"/>
      <c r="D412" s="767"/>
      <c r="E412" s="768"/>
      <c r="F412" s="362"/>
      <c r="G412" s="361"/>
      <c r="H412" s="362"/>
      <c r="I412" s="361"/>
      <c r="J412" s="41"/>
      <c r="K412" s="41"/>
      <c r="L412" s="41"/>
      <c r="M412" s="41"/>
      <c r="N412" s="41"/>
      <c r="O412" s="41"/>
      <c r="P412" s="41"/>
      <c r="Q412" s="41"/>
      <c r="R412" s="41"/>
      <c r="S412" s="41"/>
      <c r="T412" s="41"/>
      <c r="U412" s="41"/>
      <c r="V412" s="41"/>
      <c r="W412" s="41"/>
      <c r="X412" s="41"/>
      <c r="Y412" s="41"/>
    </row>
    <row r="413" spans="1:25" ht="21.75" hidden="1" customHeight="1">
      <c r="A413" s="350"/>
      <c r="B413" s="759" t="s">
        <v>506</v>
      </c>
      <c r="C413" s="760"/>
      <c r="D413" s="760"/>
      <c r="E413" s="761"/>
      <c r="F413" s="362"/>
      <c r="G413" s="361"/>
      <c r="H413" s="362"/>
      <c r="I413" s="361"/>
      <c r="J413" s="41"/>
      <c r="K413" s="41"/>
      <c r="L413" s="41"/>
      <c r="M413" s="41"/>
      <c r="N413" s="41"/>
      <c r="O413" s="41"/>
      <c r="P413" s="41"/>
      <c r="Q413" s="41"/>
      <c r="R413" s="41"/>
      <c r="S413" s="41"/>
      <c r="T413" s="41"/>
      <c r="U413" s="41"/>
      <c r="V413" s="41"/>
      <c r="W413" s="41"/>
      <c r="X413" s="41"/>
      <c r="Y413" s="41"/>
    </row>
    <row r="414" spans="1:25" ht="35.450000000000003" hidden="1" customHeight="1">
      <c r="A414" s="350"/>
      <c r="B414" s="754" t="s">
        <v>510</v>
      </c>
      <c r="C414" s="724"/>
      <c r="D414" s="724"/>
      <c r="E414" s="724"/>
      <c r="F414" s="747"/>
      <c r="G414" s="748"/>
      <c r="H414" s="747"/>
      <c r="I414" s="748"/>
      <c r="J414" s="41"/>
      <c r="K414" s="41"/>
      <c r="L414" s="41"/>
      <c r="M414" s="41"/>
      <c r="N414" s="41"/>
      <c r="O414" s="41"/>
      <c r="P414" s="41"/>
      <c r="Q414" s="41"/>
      <c r="R414" s="41"/>
      <c r="S414" s="41"/>
      <c r="T414" s="41"/>
      <c r="U414" s="41"/>
      <c r="V414" s="41"/>
      <c r="W414" s="41"/>
      <c r="X414" s="41"/>
      <c r="Y414" s="41"/>
    </row>
    <row r="415" spans="1:25" ht="21.75" hidden="1" customHeight="1">
      <c r="A415" s="350"/>
      <c r="B415" s="368"/>
      <c r="C415" s="369"/>
      <c r="D415" s="369"/>
      <c r="E415" s="369"/>
      <c r="F415" s="369"/>
      <c r="G415" s="369"/>
      <c r="H415" s="369"/>
      <c r="I415" s="369"/>
      <c r="J415" s="41"/>
      <c r="K415" s="41"/>
      <c r="L415" s="41"/>
      <c r="M415" s="41"/>
      <c r="N415" s="41"/>
      <c r="O415" s="41"/>
      <c r="P415" s="41"/>
      <c r="Q415" s="41"/>
      <c r="R415" s="41"/>
      <c r="S415" s="41"/>
      <c r="T415" s="41"/>
      <c r="U415" s="41"/>
      <c r="V415" s="41"/>
      <c r="W415" s="41"/>
      <c r="X415" s="41"/>
      <c r="Y415" s="41"/>
    </row>
    <row r="416" spans="1:25" ht="14.45" hidden="1" customHeight="1">
      <c r="A416" s="350"/>
      <c r="B416" s="364"/>
      <c r="C416" s="58"/>
      <c r="D416" s="58"/>
      <c r="E416" s="46"/>
      <c r="F416" s="88"/>
      <c r="G416" s="88"/>
      <c r="H416" s="88"/>
      <c r="I416" s="365"/>
      <c r="J416" s="41"/>
      <c r="K416" s="41"/>
      <c r="L416" s="41"/>
      <c r="M416" s="41"/>
      <c r="N416" s="41"/>
      <c r="O416" s="41"/>
      <c r="P416" s="41"/>
      <c r="Q416" s="41"/>
      <c r="R416" s="41"/>
      <c r="S416" s="41"/>
      <c r="T416" s="41"/>
      <c r="U416" s="41"/>
      <c r="V416" s="41"/>
      <c r="W416" s="41"/>
      <c r="X416" s="41"/>
      <c r="Y416" s="41"/>
    </row>
    <row r="417" spans="1:25" ht="33" hidden="1" customHeight="1">
      <c r="A417" s="350"/>
      <c r="B417" s="762" t="s">
        <v>577</v>
      </c>
      <c r="C417" s="763"/>
      <c r="D417" s="763"/>
      <c r="E417" s="764"/>
      <c r="F417" s="765"/>
      <c r="G417" s="748"/>
      <c r="H417" s="747"/>
      <c r="I417" s="748"/>
      <c r="J417" s="41"/>
      <c r="K417" s="41"/>
      <c r="L417" s="41"/>
      <c r="M417" s="41"/>
      <c r="N417" s="41"/>
      <c r="O417" s="41"/>
      <c r="P417" s="41"/>
      <c r="Q417" s="41"/>
      <c r="R417" s="41"/>
      <c r="S417" s="41"/>
      <c r="T417" s="41"/>
      <c r="U417" s="41"/>
      <c r="V417" s="41"/>
      <c r="W417" s="41"/>
      <c r="X417" s="41"/>
      <c r="Y417" s="41"/>
    </row>
    <row r="418" spans="1:25" ht="38.25" hidden="1" customHeight="1">
      <c r="A418" s="350" t="s">
        <v>578</v>
      </c>
      <c r="B418" s="754" t="s">
        <v>511</v>
      </c>
      <c r="C418" s="724"/>
      <c r="D418" s="724"/>
      <c r="E418" s="724"/>
      <c r="F418" s="755"/>
      <c r="G418" s="756"/>
      <c r="H418" s="755"/>
      <c r="I418" s="756"/>
      <c r="J418" s="41"/>
      <c r="K418" s="41"/>
      <c r="L418" s="41"/>
      <c r="M418" s="41"/>
      <c r="N418" s="41"/>
      <c r="O418" s="41"/>
      <c r="P418" s="41"/>
      <c r="Q418" s="41"/>
      <c r="R418" s="41"/>
      <c r="S418" s="41"/>
      <c r="T418" s="41"/>
      <c r="U418" s="41"/>
      <c r="V418" s="41"/>
      <c r="W418" s="41"/>
      <c r="X418" s="41"/>
      <c r="Y418" s="41"/>
    </row>
    <row r="419" spans="1:25" ht="24.95" hidden="1" customHeight="1">
      <c r="A419" s="356"/>
      <c r="B419" s="754" t="s">
        <v>512</v>
      </c>
      <c r="C419" s="724"/>
      <c r="D419" s="724"/>
      <c r="E419" s="724"/>
      <c r="F419" s="370"/>
      <c r="G419" s="371"/>
      <c r="H419" s="370"/>
      <c r="I419" s="372"/>
      <c r="J419" s="41"/>
      <c r="K419" s="41"/>
      <c r="L419" s="41"/>
      <c r="M419" s="41"/>
      <c r="N419" s="41"/>
      <c r="O419" s="41"/>
      <c r="P419" s="41"/>
      <c r="Q419" s="41"/>
      <c r="R419" s="41"/>
      <c r="S419" s="41"/>
      <c r="T419" s="41"/>
      <c r="U419" s="41"/>
      <c r="V419" s="41"/>
      <c r="W419" s="41"/>
      <c r="X419" s="41"/>
      <c r="Y419" s="41"/>
    </row>
    <row r="420" spans="1:25" ht="31.5" hidden="1" customHeight="1">
      <c r="A420" s="356"/>
      <c r="B420" s="754"/>
      <c r="C420" s="724"/>
      <c r="D420" s="724"/>
      <c r="E420" s="724"/>
      <c r="F420" s="373"/>
      <c r="G420" s="374"/>
      <c r="H420" s="373"/>
      <c r="I420" s="375"/>
      <c r="J420" s="41"/>
      <c r="K420" s="41"/>
      <c r="L420" s="41"/>
      <c r="M420" s="41"/>
      <c r="N420" s="41"/>
      <c r="O420" s="41"/>
      <c r="P420" s="41"/>
      <c r="Q420" s="41"/>
      <c r="R420" s="41"/>
      <c r="S420" s="41"/>
      <c r="T420" s="41"/>
      <c r="U420" s="41"/>
      <c r="V420" s="41"/>
      <c r="W420" s="41"/>
      <c r="X420" s="41"/>
      <c r="Y420" s="41"/>
    </row>
    <row r="421" spans="1:25" ht="15.75" hidden="1" customHeight="1">
      <c r="A421" s="356"/>
      <c r="B421" s="384"/>
      <c r="C421" s="385"/>
      <c r="D421" s="385"/>
      <c r="E421" s="386"/>
      <c r="F421" s="757"/>
      <c r="G421" s="758"/>
      <c r="H421" s="757"/>
      <c r="I421" s="758"/>
      <c r="J421" s="41"/>
      <c r="K421" s="41"/>
      <c r="L421" s="41"/>
      <c r="M421" s="41"/>
      <c r="N421" s="41"/>
      <c r="O421" s="41"/>
      <c r="P421" s="41"/>
      <c r="Q421" s="41"/>
      <c r="R421" s="41"/>
      <c r="S421" s="41"/>
      <c r="T421" s="41"/>
      <c r="U421" s="41"/>
      <c r="V421" s="41"/>
      <c r="W421" s="41"/>
      <c r="X421" s="41"/>
      <c r="Y421" s="41"/>
    </row>
    <row r="422" spans="1:25" ht="21" hidden="1" customHeight="1">
      <c r="A422" s="350" t="s">
        <v>579</v>
      </c>
      <c r="B422" s="736" t="s">
        <v>513</v>
      </c>
      <c r="C422" s="737"/>
      <c r="D422" s="737"/>
      <c r="E422" s="738"/>
      <c r="F422" s="747"/>
      <c r="G422" s="748"/>
      <c r="H422" s="747"/>
      <c r="I422" s="748"/>
      <c r="J422" s="41"/>
      <c r="K422" s="41"/>
      <c r="L422" s="41"/>
      <c r="M422" s="41"/>
      <c r="N422" s="41"/>
      <c r="O422" s="41"/>
      <c r="P422" s="41"/>
      <c r="Q422" s="41"/>
      <c r="R422" s="41"/>
      <c r="S422" s="41"/>
      <c r="T422" s="41"/>
      <c r="U422" s="41"/>
      <c r="V422" s="41"/>
      <c r="W422" s="41"/>
      <c r="X422" s="41"/>
      <c r="Y422" s="41"/>
    </row>
    <row r="423" spans="1:25" ht="18.75" hidden="1" customHeight="1">
      <c r="A423" s="350" t="s">
        <v>580</v>
      </c>
      <c r="B423" s="749" t="s">
        <v>514</v>
      </c>
      <c r="C423" s="750"/>
      <c r="D423" s="750"/>
      <c r="E423" s="751"/>
      <c r="F423" s="752"/>
      <c r="G423" s="753"/>
      <c r="H423" s="752"/>
      <c r="I423" s="753"/>
      <c r="J423" s="41"/>
      <c r="K423" s="41"/>
      <c r="L423" s="41"/>
      <c r="M423" s="41"/>
      <c r="N423" s="41"/>
      <c r="O423" s="41"/>
      <c r="P423" s="41"/>
      <c r="Q423" s="41"/>
      <c r="R423" s="41"/>
      <c r="S423" s="41"/>
      <c r="T423" s="41"/>
      <c r="U423" s="41"/>
      <c r="V423" s="41"/>
      <c r="W423" s="41"/>
      <c r="X423" s="41"/>
      <c r="Y423" s="41"/>
    </row>
    <row r="424" spans="1:25"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18.75" hidden="1" customHeight="1">
      <c r="A433" s="350"/>
      <c r="B433" s="376"/>
      <c r="C433" s="377"/>
      <c r="D433" s="377"/>
      <c r="E433" s="378"/>
      <c r="F433" s="379"/>
      <c r="G433" s="380"/>
      <c r="H433" s="379"/>
      <c r="I433" s="380"/>
      <c r="J433" s="41"/>
      <c r="K433" s="41"/>
      <c r="L433" s="41"/>
      <c r="M433" s="41"/>
      <c r="N433" s="41"/>
      <c r="O433" s="41"/>
      <c r="P433" s="41"/>
      <c r="Q433" s="41"/>
      <c r="R433" s="41"/>
      <c r="S433" s="41"/>
      <c r="T433" s="41"/>
      <c r="U433" s="41"/>
      <c r="V433" s="41"/>
      <c r="W433" s="41"/>
      <c r="X433" s="41"/>
      <c r="Y433" s="41"/>
    </row>
    <row r="434" spans="1:25" ht="18.75" hidden="1" customHeight="1">
      <c r="A434" s="350"/>
      <c r="B434" s="376"/>
      <c r="C434" s="377"/>
      <c r="D434" s="377"/>
      <c r="E434" s="378"/>
      <c r="F434" s="379"/>
      <c r="G434" s="380"/>
      <c r="H434" s="379"/>
      <c r="I434" s="380"/>
      <c r="J434" s="41"/>
      <c r="K434" s="41"/>
      <c r="L434" s="41"/>
      <c r="M434" s="41"/>
      <c r="N434" s="41"/>
      <c r="O434" s="41"/>
      <c r="P434" s="41"/>
      <c r="Q434" s="41"/>
      <c r="R434" s="41"/>
      <c r="S434" s="41"/>
      <c r="T434" s="41"/>
      <c r="U434" s="41"/>
      <c r="V434" s="41"/>
      <c r="W434" s="41"/>
      <c r="X434" s="41"/>
      <c r="Y434" s="41"/>
    </row>
    <row r="435" spans="1:25" ht="44.45" hidden="1" customHeight="1">
      <c r="A435" s="350">
        <v>5</v>
      </c>
      <c r="B435" s="736" t="s">
        <v>581</v>
      </c>
      <c r="C435" s="737"/>
      <c r="D435" s="737"/>
      <c r="E435" s="738"/>
      <c r="F435" s="739"/>
      <c r="G435" s="740"/>
      <c r="H435" s="739"/>
      <c r="I435" s="929"/>
      <c r="J435" s="41"/>
      <c r="K435" s="41"/>
      <c r="L435" s="41"/>
      <c r="M435" s="41"/>
      <c r="N435" s="41"/>
      <c r="O435" s="41"/>
      <c r="P435" s="41"/>
      <c r="Q435" s="41"/>
      <c r="R435" s="41"/>
      <c r="S435" s="41"/>
      <c r="T435" s="41"/>
      <c r="U435" s="41"/>
      <c r="V435" s="41"/>
      <c r="W435" s="41"/>
      <c r="X435" s="41"/>
      <c r="Y435" s="41"/>
    </row>
    <row r="436" spans="1:25" ht="78.599999999999994" hidden="1" customHeight="1">
      <c r="A436" s="350">
        <v>6</v>
      </c>
      <c r="B436" s="741" t="s">
        <v>582</v>
      </c>
      <c r="C436" s="742"/>
      <c r="D436" s="742"/>
      <c r="E436" s="743"/>
      <c r="F436" s="739"/>
      <c r="G436" s="740"/>
      <c r="H436" s="739"/>
      <c r="I436" s="929"/>
      <c r="J436" s="41"/>
      <c r="K436" s="41"/>
      <c r="L436" s="41"/>
      <c r="M436" s="41"/>
      <c r="N436" s="41"/>
      <c r="O436" s="41"/>
      <c r="P436" s="41"/>
      <c r="Q436" s="41"/>
      <c r="R436" s="41"/>
      <c r="S436" s="41"/>
      <c r="T436" s="41"/>
      <c r="U436" s="41"/>
      <c r="V436" s="41"/>
      <c r="W436" s="41"/>
      <c r="X436" s="41"/>
      <c r="Y436" s="41"/>
    </row>
    <row r="437" spans="1:25" ht="18.75" hidden="1" customHeight="1">
      <c r="A437" s="356"/>
      <c r="B437" s="367"/>
      <c r="C437" s="367"/>
      <c r="D437" s="367"/>
      <c r="E437" s="367"/>
      <c r="F437" s="381"/>
      <c r="G437" s="381"/>
      <c r="H437" s="381"/>
      <c r="I437" s="381"/>
      <c r="J437" s="41"/>
      <c r="K437" s="41"/>
      <c r="L437" s="41"/>
      <c r="M437" s="41"/>
      <c r="N437" s="41"/>
      <c r="O437" s="41"/>
      <c r="P437" s="41"/>
      <c r="Q437" s="41"/>
      <c r="R437" s="41"/>
      <c r="S437" s="41"/>
      <c r="T437" s="41"/>
      <c r="U437" s="41"/>
      <c r="V437" s="41"/>
      <c r="W437" s="41"/>
      <c r="X437" s="41"/>
      <c r="Y437" s="41"/>
    </row>
    <row r="438" spans="1:25" ht="36.75" hidden="1" customHeight="1">
      <c r="A438" s="350">
        <v>7</v>
      </c>
      <c r="B438" s="736" t="s">
        <v>515</v>
      </c>
      <c r="C438" s="737"/>
      <c r="D438" s="737"/>
      <c r="E438" s="738"/>
      <c r="F438" s="744"/>
      <c r="G438" s="745"/>
      <c r="H438" s="745"/>
      <c r="I438" s="905"/>
      <c r="J438" s="41"/>
      <c r="K438" s="41"/>
      <c r="L438" s="41"/>
      <c r="M438" s="41"/>
      <c r="N438" s="41"/>
      <c r="O438" s="41"/>
      <c r="P438" s="41"/>
      <c r="Q438" s="41"/>
      <c r="R438" s="41"/>
      <c r="S438" s="41"/>
      <c r="T438" s="41"/>
      <c r="U438" s="41"/>
      <c r="V438" s="41"/>
      <c r="W438" s="41"/>
      <c r="X438" s="41"/>
      <c r="Y438" s="41"/>
    </row>
    <row r="439" spans="1:25" ht="19.5" hidden="1" customHeight="1">
      <c r="A439" s="356"/>
      <c r="B439" s="746" t="s">
        <v>516</v>
      </c>
      <c r="C439" s="746"/>
      <c r="D439" s="746"/>
      <c r="E439" s="746"/>
      <c r="F439" s="746"/>
      <c r="G439" s="746"/>
      <c r="H439" s="746"/>
      <c r="I439" s="746"/>
      <c r="J439" s="41"/>
      <c r="K439" s="41"/>
      <c r="L439" s="41"/>
      <c r="M439" s="41"/>
      <c r="N439" s="41"/>
      <c r="O439" s="41"/>
      <c r="P439" s="41"/>
      <c r="Q439" s="41"/>
      <c r="R439" s="41"/>
      <c r="S439" s="41"/>
      <c r="T439" s="41"/>
      <c r="U439" s="41"/>
      <c r="V439" s="41"/>
      <c r="W439" s="41"/>
      <c r="X439" s="41"/>
      <c r="Y439" s="41"/>
    </row>
    <row r="440" spans="1:25" ht="63" hidden="1" customHeight="1">
      <c r="A440" s="349">
        <v>5.3</v>
      </c>
      <c r="B440" s="735" t="s">
        <v>583</v>
      </c>
      <c r="C440" s="735"/>
      <c r="D440" s="735"/>
      <c r="E440" s="735"/>
      <c r="F440" s="735"/>
      <c r="G440" s="735"/>
      <c r="H440" s="735"/>
      <c r="I440" s="735"/>
    </row>
    <row r="441" spans="1:25" hidden="1">
      <c r="A441" s="410" t="s">
        <v>29</v>
      </c>
      <c r="B441" s="733" t="e">
        <f>"For  "&amp;#REF!</f>
        <v>#REF!</v>
      </c>
      <c r="C441" s="733"/>
      <c r="D441" s="733"/>
      <c r="E441" s="733"/>
      <c r="F441" s="733"/>
      <c r="G441" s="733"/>
      <c r="H441" s="58"/>
      <c r="I441" s="58"/>
      <c r="J441" s="58"/>
    </row>
    <row r="442" spans="1:25" hidden="1">
      <c r="A442" s="58"/>
      <c r="B442" s="411" t="s">
        <v>57</v>
      </c>
      <c r="C442" s="725"/>
      <c r="D442" s="726"/>
      <c r="E442" s="726"/>
      <c r="F442" s="726"/>
      <c r="G442" s="726"/>
      <c r="H442" s="726"/>
      <c r="I442" s="930"/>
      <c r="J442" s="58"/>
    </row>
    <row r="443" spans="1:25" hidden="1">
      <c r="A443" s="58"/>
      <c r="B443" s="411" t="s">
        <v>59</v>
      </c>
      <c r="C443" s="725"/>
      <c r="D443" s="726"/>
      <c r="E443" s="726"/>
      <c r="F443" s="726"/>
      <c r="G443" s="726"/>
      <c r="H443" s="726"/>
      <c r="I443" s="930"/>
      <c r="J443" s="58"/>
    </row>
    <row r="444" spans="1:25" hidden="1">
      <c r="A444" s="58"/>
      <c r="B444" s="411" t="s">
        <v>461</v>
      </c>
      <c r="C444" s="725"/>
      <c r="D444" s="726"/>
      <c r="E444" s="726"/>
      <c r="F444" s="726"/>
      <c r="G444" s="726"/>
      <c r="H444" s="726"/>
      <c r="I444" s="930"/>
      <c r="J444" s="58"/>
    </row>
    <row r="445" spans="1:25" hidden="1">
      <c r="A445" s="58"/>
      <c r="B445" s="411" t="s">
        <v>584</v>
      </c>
      <c r="C445" s="725"/>
      <c r="D445" s="726"/>
      <c r="E445" s="726"/>
      <c r="F445" s="726"/>
      <c r="G445" s="726"/>
      <c r="H445" s="726"/>
      <c r="I445" s="930"/>
      <c r="J445" s="58"/>
    </row>
    <row r="446" spans="1:25" hidden="1">
      <c r="A446" s="58"/>
      <c r="B446" s="411" t="s">
        <v>585</v>
      </c>
      <c r="C446" s="725"/>
      <c r="D446" s="726"/>
      <c r="E446" s="726"/>
      <c r="F446" s="726"/>
      <c r="G446" s="726"/>
      <c r="H446" s="726"/>
      <c r="I446" s="930"/>
      <c r="J446" s="58"/>
    </row>
    <row r="447" spans="1:25" hidden="1">
      <c r="A447" s="58"/>
      <c r="B447" s="411" t="s">
        <v>586</v>
      </c>
      <c r="C447" s="725"/>
      <c r="D447" s="726"/>
      <c r="E447" s="726"/>
      <c r="F447" s="726"/>
      <c r="G447" s="726"/>
      <c r="H447" s="726"/>
      <c r="I447" s="930"/>
      <c r="J447" s="58"/>
    </row>
    <row r="448" spans="1:25" hidden="1">
      <c r="A448" s="58"/>
      <c r="B448" s="411" t="s">
        <v>587</v>
      </c>
      <c r="C448" s="725"/>
      <c r="D448" s="726"/>
      <c r="E448" s="726"/>
      <c r="F448" s="726"/>
      <c r="G448" s="726"/>
      <c r="H448" s="726"/>
      <c r="I448" s="930"/>
      <c r="J448" s="58"/>
    </row>
    <row r="449" spans="1:10" hidden="1">
      <c r="A449" s="58"/>
      <c r="B449" s="411" t="s">
        <v>588</v>
      </c>
      <c r="C449" s="725"/>
      <c r="D449" s="726"/>
      <c r="E449" s="726"/>
      <c r="F449" s="726"/>
      <c r="G449" s="726"/>
      <c r="H449" s="726"/>
      <c r="I449" s="930"/>
      <c r="J449" s="58"/>
    </row>
    <row r="450" spans="1:10" hidden="1">
      <c r="A450" s="58"/>
      <c r="B450" s="411" t="s">
        <v>589</v>
      </c>
      <c r="C450" s="725"/>
      <c r="D450" s="726"/>
      <c r="E450" s="726"/>
      <c r="F450" s="726"/>
      <c r="G450" s="726"/>
      <c r="H450" s="726"/>
      <c r="I450" s="930"/>
      <c r="J450" s="58"/>
    </row>
    <row r="451" spans="1:10" hidden="1">
      <c r="A451" s="58"/>
      <c r="B451" s="411" t="s">
        <v>590</v>
      </c>
      <c r="C451" s="725"/>
      <c r="D451" s="726"/>
      <c r="E451" s="726"/>
      <c r="F451" s="726"/>
      <c r="G451" s="726"/>
      <c r="H451" s="726"/>
      <c r="I451" s="930"/>
      <c r="J451" s="58"/>
    </row>
    <row r="452" spans="1:10" hidden="1">
      <c r="A452" s="58"/>
      <c r="B452" s="58"/>
      <c r="C452" s="58"/>
      <c r="D452" s="58"/>
      <c r="E452" s="58"/>
      <c r="F452" s="58"/>
      <c r="G452" s="58"/>
      <c r="H452" s="58"/>
      <c r="I452" s="58"/>
      <c r="J452" s="58"/>
    </row>
    <row r="453" spans="1:10" hidden="1">
      <c r="A453" s="410" t="s">
        <v>30</v>
      </c>
      <c r="B453" s="733" t="e">
        <f>"For  "&amp;F246</f>
        <v>#REF!</v>
      </c>
      <c r="C453" s="733"/>
      <c r="D453" s="733"/>
      <c r="E453" s="733"/>
      <c r="F453" s="733"/>
      <c r="G453" s="733"/>
      <c r="H453" s="58"/>
      <c r="I453" s="58"/>
      <c r="J453" s="58"/>
    </row>
    <row r="454" spans="1:10" hidden="1">
      <c r="A454" s="58"/>
      <c r="B454" s="411" t="s">
        <v>57</v>
      </c>
      <c r="C454" s="725"/>
      <c r="D454" s="726"/>
      <c r="E454" s="726"/>
      <c r="F454" s="726"/>
      <c r="G454" s="726"/>
      <c r="H454" s="726"/>
      <c r="I454" s="930"/>
      <c r="J454" s="58"/>
    </row>
    <row r="455" spans="1:10" hidden="1">
      <c r="A455" s="58"/>
      <c r="B455" s="411" t="s">
        <v>59</v>
      </c>
      <c r="C455" s="725"/>
      <c r="D455" s="726"/>
      <c r="E455" s="726"/>
      <c r="F455" s="726"/>
      <c r="G455" s="726"/>
      <c r="H455" s="726"/>
      <c r="I455" s="930"/>
      <c r="J455" s="58"/>
    </row>
    <row r="456" spans="1:10" hidden="1">
      <c r="A456" s="58"/>
      <c r="B456" s="411" t="s">
        <v>461</v>
      </c>
      <c r="C456" s="725"/>
      <c r="D456" s="726"/>
      <c r="E456" s="726"/>
      <c r="F456" s="726"/>
      <c r="G456" s="726"/>
      <c r="H456" s="726"/>
      <c r="I456" s="930"/>
      <c r="J456" s="58"/>
    </row>
    <row r="457" spans="1:10" hidden="1">
      <c r="A457" s="58"/>
      <c r="B457" s="411" t="s">
        <v>584</v>
      </c>
      <c r="C457" s="725"/>
      <c r="D457" s="726"/>
      <c r="E457" s="726"/>
      <c r="F457" s="726"/>
      <c r="G457" s="726"/>
      <c r="H457" s="726"/>
      <c r="I457" s="930"/>
      <c r="J457" s="58"/>
    </row>
    <row r="458" spans="1:10" hidden="1">
      <c r="A458" s="58"/>
      <c r="B458" s="411" t="s">
        <v>585</v>
      </c>
      <c r="C458" s="725"/>
      <c r="D458" s="726"/>
      <c r="E458" s="726"/>
      <c r="F458" s="726"/>
      <c r="G458" s="726"/>
      <c r="H458" s="726"/>
      <c r="I458" s="930"/>
      <c r="J458" s="58"/>
    </row>
    <row r="459" spans="1:10" hidden="1">
      <c r="A459" s="58"/>
      <c r="B459" s="411" t="s">
        <v>586</v>
      </c>
      <c r="C459" s="725"/>
      <c r="D459" s="726"/>
      <c r="E459" s="726"/>
      <c r="F459" s="726"/>
      <c r="G459" s="726"/>
      <c r="H459" s="726"/>
      <c r="I459" s="930"/>
      <c r="J459" s="58"/>
    </row>
    <row r="460" spans="1:10" hidden="1">
      <c r="A460" s="58"/>
      <c r="B460" s="411" t="s">
        <v>587</v>
      </c>
      <c r="C460" s="725"/>
      <c r="D460" s="726"/>
      <c r="E460" s="726"/>
      <c r="F460" s="726"/>
      <c r="G460" s="726"/>
      <c r="H460" s="726"/>
      <c r="I460" s="930"/>
      <c r="J460" s="58"/>
    </row>
    <row r="461" spans="1:10" hidden="1">
      <c r="A461" s="58"/>
      <c r="B461" s="411" t="s">
        <v>588</v>
      </c>
      <c r="C461" s="725"/>
      <c r="D461" s="726"/>
      <c r="E461" s="726"/>
      <c r="F461" s="726"/>
      <c r="G461" s="726"/>
      <c r="H461" s="726"/>
      <c r="I461" s="930"/>
      <c r="J461" s="58"/>
    </row>
    <row r="462" spans="1:10" hidden="1">
      <c r="A462" s="58"/>
      <c r="B462" s="411" t="s">
        <v>589</v>
      </c>
      <c r="C462" s="725"/>
      <c r="D462" s="726"/>
      <c r="E462" s="726"/>
      <c r="F462" s="726"/>
      <c r="G462" s="726"/>
      <c r="H462" s="726"/>
      <c r="I462" s="930"/>
      <c r="J462" s="58"/>
    </row>
    <row r="463" spans="1:10" hidden="1">
      <c r="A463" s="58"/>
      <c r="B463" s="411" t="s">
        <v>590</v>
      </c>
      <c r="C463" s="725"/>
      <c r="D463" s="726"/>
      <c r="E463" s="726"/>
      <c r="F463" s="726"/>
      <c r="G463" s="726"/>
      <c r="H463" s="726"/>
      <c r="I463" s="930"/>
      <c r="J463" s="58"/>
    </row>
    <row r="464" spans="1:10" hidden="1">
      <c r="A464" s="58"/>
      <c r="B464" s="412"/>
      <c r="C464" s="413"/>
      <c r="D464" s="413"/>
      <c r="E464" s="413"/>
      <c r="F464" s="413"/>
      <c r="G464" s="413"/>
      <c r="H464" s="413"/>
      <c r="I464" s="413"/>
      <c r="J464" s="58"/>
    </row>
    <row r="465" spans="1:10" hidden="1">
      <c r="A465" s="410" t="s">
        <v>542</v>
      </c>
      <c r="B465" s="733" t="e">
        <f>"For  "&amp;F280</f>
        <v>#REF!</v>
      </c>
      <c r="C465" s="733"/>
      <c r="D465" s="733"/>
      <c r="E465" s="733"/>
      <c r="F465" s="733"/>
      <c r="G465" s="733"/>
      <c r="H465" s="58"/>
      <c r="I465" s="58"/>
      <c r="J465" s="58"/>
    </row>
    <row r="466" spans="1:10" hidden="1">
      <c r="A466" s="58"/>
      <c r="B466" s="411" t="s">
        <v>57</v>
      </c>
      <c r="C466" s="734"/>
      <c r="D466" s="734"/>
      <c r="E466" s="734"/>
      <c r="F466" s="734"/>
      <c r="G466" s="734"/>
      <c r="H466" s="734"/>
      <c r="I466" s="734"/>
      <c r="J466" s="58"/>
    </row>
    <row r="467" spans="1:10" hidden="1">
      <c r="A467" s="58"/>
      <c r="B467" s="411" t="s">
        <v>59</v>
      </c>
      <c r="C467" s="734"/>
      <c r="D467" s="734"/>
      <c r="E467" s="734"/>
      <c r="F467" s="734"/>
      <c r="G467" s="734"/>
      <c r="H467" s="734"/>
      <c r="I467" s="734"/>
      <c r="J467" s="58"/>
    </row>
    <row r="468" spans="1:10" hidden="1">
      <c r="A468" s="58"/>
      <c r="B468" s="411" t="s">
        <v>461</v>
      </c>
      <c r="C468" s="725"/>
      <c r="D468" s="726"/>
      <c r="E468" s="726"/>
      <c r="F468" s="726"/>
      <c r="G468" s="726"/>
      <c r="H468" s="726"/>
      <c r="I468" s="930"/>
      <c r="J468" s="58"/>
    </row>
    <row r="469" spans="1:10" hidden="1">
      <c r="A469" s="58"/>
      <c r="B469" s="411" t="s">
        <v>584</v>
      </c>
      <c r="C469" s="734"/>
      <c r="D469" s="734"/>
      <c r="E469" s="734"/>
      <c r="F469" s="734"/>
      <c r="G469" s="734"/>
      <c r="H469" s="734"/>
      <c r="I469" s="734"/>
      <c r="J469" s="58"/>
    </row>
    <row r="470" spans="1:10" hidden="1">
      <c r="A470" s="58"/>
      <c r="B470" s="411" t="s">
        <v>585</v>
      </c>
      <c r="C470" s="734"/>
      <c r="D470" s="734"/>
      <c r="E470" s="734"/>
      <c r="F470" s="734"/>
      <c r="G470" s="734"/>
      <c r="H470" s="734"/>
      <c r="I470" s="734"/>
      <c r="J470" s="58"/>
    </row>
    <row r="471" spans="1:10" hidden="1">
      <c r="A471" s="58"/>
      <c r="B471" s="411" t="s">
        <v>586</v>
      </c>
      <c r="C471" s="734"/>
      <c r="D471" s="734"/>
      <c r="E471" s="734"/>
      <c r="F471" s="734"/>
      <c r="G471" s="734"/>
      <c r="H471" s="734"/>
      <c r="I471" s="734"/>
      <c r="J471" s="58"/>
    </row>
    <row r="472" spans="1:10" hidden="1">
      <c r="A472" s="58"/>
      <c r="B472" s="411" t="s">
        <v>587</v>
      </c>
      <c r="C472" s="734"/>
      <c r="D472" s="734"/>
      <c r="E472" s="734"/>
      <c r="F472" s="734"/>
      <c r="G472" s="734"/>
      <c r="H472" s="734"/>
      <c r="I472" s="734"/>
      <c r="J472" s="58"/>
    </row>
    <row r="473" spans="1:10" hidden="1">
      <c r="A473" s="58"/>
      <c r="B473" s="411" t="s">
        <v>588</v>
      </c>
      <c r="C473" s="734"/>
      <c r="D473" s="734"/>
      <c r="E473" s="734"/>
      <c r="F473" s="734"/>
      <c r="G473" s="734"/>
      <c r="H473" s="734"/>
      <c r="I473" s="734"/>
      <c r="J473" s="58"/>
    </row>
    <row r="474" spans="1:10" hidden="1">
      <c r="A474" s="58"/>
      <c r="B474" s="411" t="s">
        <v>589</v>
      </c>
      <c r="C474" s="734"/>
      <c r="D474" s="734"/>
      <c r="E474" s="734"/>
      <c r="F474" s="734"/>
      <c r="G474" s="734"/>
      <c r="H474" s="734"/>
      <c r="I474" s="734"/>
      <c r="J474" s="58"/>
    </row>
    <row r="475" spans="1:10" hidden="1">
      <c r="A475" s="58"/>
      <c r="B475" s="411" t="s">
        <v>590</v>
      </c>
      <c r="C475" s="734"/>
      <c r="D475" s="734"/>
      <c r="E475" s="734"/>
      <c r="F475" s="734"/>
      <c r="G475" s="734"/>
      <c r="H475" s="734"/>
      <c r="I475" s="734"/>
      <c r="J475" s="58"/>
    </row>
    <row r="476" spans="1:10" ht="137.25" customHeight="1">
      <c r="A476" s="674">
        <v>4</v>
      </c>
      <c r="B476" s="931" t="s">
        <v>1058</v>
      </c>
      <c r="C476" s="932"/>
      <c r="D476" s="932"/>
      <c r="E476" s="932"/>
      <c r="F476" s="932"/>
      <c r="G476" s="932"/>
      <c r="H476" s="932"/>
      <c r="I476" s="932"/>
      <c r="J476" s="58"/>
    </row>
    <row r="477" spans="1:10">
      <c r="A477" s="58"/>
      <c r="B477" s="412"/>
      <c r="C477" s="673"/>
      <c r="D477" s="673"/>
      <c r="E477" s="673"/>
      <c r="F477" s="673"/>
      <c r="G477" s="673"/>
      <c r="H477" s="673"/>
      <c r="I477" s="673"/>
      <c r="J477" s="58"/>
    </row>
    <row r="478" spans="1:10">
      <c r="A478" s="58"/>
      <c r="B478" s="412"/>
      <c r="C478" s="413"/>
      <c r="D478" s="413"/>
      <c r="E478" s="413"/>
      <c r="F478" s="413"/>
      <c r="G478" s="413"/>
      <c r="H478" s="413"/>
      <c r="I478" s="413"/>
      <c r="J478" s="58"/>
    </row>
    <row r="479" spans="1:10" ht="24" customHeight="1">
      <c r="A479" s="408" t="s">
        <v>550</v>
      </c>
      <c r="B479" s="724" t="s">
        <v>591</v>
      </c>
      <c r="C479" s="724"/>
      <c r="D479" s="724"/>
      <c r="E479" s="724"/>
      <c r="F479" s="724"/>
      <c r="G479" s="724"/>
      <c r="H479" s="724"/>
      <c r="I479" s="724"/>
      <c r="J479" s="58"/>
    </row>
    <row r="480" spans="1:10" ht="36" customHeight="1">
      <c r="A480" s="349">
        <v>5.0999999999999996</v>
      </c>
      <c r="B480" s="731" t="s">
        <v>592</v>
      </c>
      <c r="C480" s="731"/>
      <c r="D480" s="731"/>
      <c r="E480" s="731"/>
      <c r="F480" s="731"/>
      <c r="G480" s="731"/>
      <c r="H480" s="731"/>
      <c r="I480" s="731"/>
    </row>
    <row r="481" spans="1:13" ht="98.25" customHeight="1">
      <c r="A481" s="58"/>
      <c r="B481" s="274" t="s">
        <v>593</v>
      </c>
      <c r="C481" s="731" t="s">
        <v>594</v>
      </c>
      <c r="D481" s="731"/>
      <c r="E481" s="731"/>
      <c r="F481" s="731"/>
      <c r="G481" s="731"/>
      <c r="H481" s="731"/>
      <c r="I481" s="731"/>
      <c r="J481" s="414"/>
    </row>
    <row r="482" spans="1:13">
      <c r="A482" s="58"/>
      <c r="B482" s="415"/>
      <c r="C482" s="58"/>
      <c r="D482" s="58"/>
      <c r="E482" s="58"/>
      <c r="F482" s="58"/>
      <c r="G482" s="58"/>
      <c r="H482" s="58"/>
      <c r="I482" s="58"/>
      <c r="J482" s="58"/>
    </row>
    <row r="483" spans="1:13" ht="64.5" customHeight="1">
      <c r="A483" s="58"/>
      <c r="B483" s="274" t="s">
        <v>595</v>
      </c>
      <c r="C483" s="731" t="s">
        <v>596</v>
      </c>
      <c r="D483" s="731"/>
      <c r="E483" s="731"/>
      <c r="F483" s="731"/>
      <c r="G483" s="731"/>
      <c r="H483" s="731"/>
      <c r="I483" s="731"/>
      <c r="J483" s="58"/>
    </row>
    <row r="484" spans="1:13">
      <c r="A484" s="58"/>
      <c r="B484" s="58"/>
      <c r="C484" s="58"/>
      <c r="D484" s="58"/>
      <c r="E484" s="58"/>
      <c r="F484" s="58"/>
      <c r="G484" s="58"/>
      <c r="H484" s="58"/>
      <c r="I484" s="58"/>
      <c r="J484" s="58"/>
    </row>
    <row r="485" spans="1:13" ht="36.75" customHeight="1">
      <c r="A485" s="349">
        <v>5.3</v>
      </c>
      <c r="B485" s="732" t="s">
        <v>618</v>
      </c>
      <c r="C485" s="732"/>
      <c r="D485" s="732"/>
      <c r="E485" s="732"/>
      <c r="F485" s="732"/>
      <c r="G485" s="732"/>
      <c r="H485" s="732"/>
      <c r="I485" s="732"/>
    </row>
    <row r="486" spans="1:13">
      <c r="A486" s="58"/>
      <c r="B486" s="58"/>
      <c r="C486" s="58"/>
      <c r="D486" s="58"/>
      <c r="E486" s="58"/>
      <c r="F486" s="58"/>
      <c r="G486" s="58"/>
      <c r="H486" s="58"/>
      <c r="I486" s="58"/>
      <c r="J486" s="58"/>
    </row>
    <row r="487" spans="1:13" ht="24" customHeight="1" thickBot="1">
      <c r="A487" s="58"/>
      <c r="B487" s="732" t="s">
        <v>597</v>
      </c>
      <c r="C487" s="732"/>
      <c r="D487" s="732"/>
      <c r="E487" s="732"/>
      <c r="F487" s="933"/>
      <c r="G487" s="933"/>
      <c r="H487" s="933"/>
      <c r="I487" s="933"/>
      <c r="J487" s="58"/>
    </row>
    <row r="488" spans="1:13" ht="32.25" customHeight="1">
      <c r="A488" s="418"/>
      <c r="B488" s="934"/>
      <c r="C488" s="935"/>
      <c r="D488" s="936"/>
      <c r="E488" s="937"/>
      <c r="F488" s="58"/>
    </row>
    <row r="489" spans="1:13" ht="36" customHeight="1">
      <c r="A489" s="419" t="s">
        <v>29</v>
      </c>
      <c r="B489" s="938" t="s">
        <v>598</v>
      </c>
      <c r="C489" s="939"/>
      <c r="D489" s="940" t="s">
        <v>599</v>
      </c>
      <c r="E489" s="941"/>
      <c r="F489" s="425"/>
      <c r="G489" s="426"/>
      <c r="H489" s="426"/>
      <c r="I489" s="426"/>
    </row>
    <row r="490" spans="1:13" ht="21" customHeight="1">
      <c r="A490" s="420"/>
      <c r="B490" s="718" t="s">
        <v>600</v>
      </c>
      <c r="C490" s="719"/>
      <c r="D490" s="716"/>
      <c r="E490" s="717"/>
      <c r="F490" s="427"/>
      <c r="G490" s="427"/>
      <c r="H490" s="427"/>
      <c r="I490" s="426"/>
    </row>
    <row r="491" spans="1:13" ht="23.25" customHeight="1">
      <c r="A491" s="420"/>
      <c r="B491" s="718" t="s">
        <v>601</v>
      </c>
      <c r="C491" s="719"/>
      <c r="D491" s="716"/>
      <c r="E491" s="717"/>
      <c r="F491" s="426"/>
      <c r="G491" s="426"/>
      <c r="H491" s="426"/>
      <c r="I491" s="426"/>
    </row>
    <row r="492" spans="1:13" ht="21.75" customHeight="1">
      <c r="A492" s="420"/>
      <c r="B492" s="718" t="s">
        <v>602</v>
      </c>
      <c r="C492" s="719"/>
      <c r="D492" s="716"/>
      <c r="E492" s="717"/>
      <c r="F492" s="427"/>
      <c r="G492" s="427"/>
      <c r="H492" s="427"/>
      <c r="I492" s="427"/>
    </row>
    <row r="493" spans="1:13" ht="20.25" customHeight="1">
      <c r="A493" s="420"/>
      <c r="B493" s="718" t="s">
        <v>603</v>
      </c>
      <c r="C493" s="719"/>
      <c r="D493" s="716"/>
      <c r="E493" s="717"/>
      <c r="F493" s="427"/>
      <c r="G493" s="427"/>
      <c r="H493" s="427"/>
      <c r="I493" s="427"/>
    </row>
    <row r="494" spans="1:13" ht="21.75" customHeight="1" thickBot="1">
      <c r="A494" s="421"/>
      <c r="B494" s="720" t="s">
        <v>604</v>
      </c>
      <c r="C494" s="721"/>
      <c r="D494" s="722"/>
      <c r="E494" s="723"/>
      <c r="F494" s="427"/>
      <c r="G494" s="427"/>
      <c r="H494" s="427"/>
      <c r="I494" s="427"/>
    </row>
    <row r="495" spans="1:13" ht="16.5" customHeight="1">
      <c r="A495" s="58"/>
      <c r="B495" s="58"/>
      <c r="C495" s="58"/>
      <c r="D495" s="58"/>
      <c r="E495" s="58"/>
      <c r="F495" s="58"/>
      <c r="G495" s="58"/>
      <c r="H495" s="425"/>
      <c r="I495" s="425"/>
      <c r="J495" s="425"/>
      <c r="K495" s="426"/>
      <c r="L495" s="426"/>
      <c r="M495" s="426"/>
    </row>
    <row r="496" spans="1:13" ht="31.5" customHeight="1">
      <c r="A496" s="942" t="s">
        <v>654</v>
      </c>
      <c r="B496" s="942"/>
      <c r="C496" s="942"/>
      <c r="D496" s="942"/>
      <c r="E496" s="942"/>
      <c r="F496" s="942"/>
      <c r="G496" s="942"/>
      <c r="H496" s="942"/>
      <c r="I496" s="942"/>
      <c r="J496" s="58"/>
    </row>
    <row r="498" spans="1:9">
      <c r="A498" s="39" t="s">
        <v>47</v>
      </c>
      <c r="B498" s="300">
        <f>'Names of Bidder'!D25</f>
        <v>0</v>
      </c>
      <c r="C498" s="60"/>
      <c r="D498" s="60" t="str">
        <f>IF('Names of Bidder'!F500=0, "", 'Names of Bidder'!F500)</f>
        <v/>
      </c>
      <c r="E498" s="710" t="s">
        <v>45</v>
      </c>
      <c r="F498" s="710"/>
      <c r="G498" s="42">
        <f>'Names of Bidder'!D22</f>
        <v>0</v>
      </c>
      <c r="H498" s="42"/>
      <c r="I498" s="42"/>
    </row>
    <row r="499" spans="1:9">
      <c r="A499" s="39" t="s">
        <v>48</v>
      </c>
      <c r="B499" s="300">
        <f>'Names of Bidder'!D26</f>
        <v>0</v>
      </c>
      <c r="C499" s="60"/>
      <c r="D499" s="42" t="str">
        <f>IF('Names of Bidder'!F501=0, "", 'Names of Bidder'!F501)</f>
        <v/>
      </c>
      <c r="E499" s="710" t="s">
        <v>46</v>
      </c>
      <c r="F499" s="710"/>
      <c r="G499" s="42">
        <f>'Names of Bidder'!D23</f>
        <v>0</v>
      </c>
      <c r="H499" s="42"/>
      <c r="I499" s="42"/>
    </row>
  </sheetData>
  <sheetProtection algorithmName="SHA-512" hashValue="hP0LSVX9eqEwtUrirFI8c2NBpmq4Bw9hay0pX2oqZTTPofC6/WPY5++Mr389gt1pWwXaSyLIOUTGrWk0dZg49Q==" saltValue="0s+ItO5vmnhUg9yDZXFcZQ==" spinCount="100000" sheet="1" formatColumns="0" formatRows="0" selectLockedCells="1"/>
  <mergeCells count="746">
    <mergeCell ref="E498:F498"/>
    <mergeCell ref="E499:F499"/>
    <mergeCell ref="A229:A230"/>
    <mergeCell ref="A216:A217"/>
    <mergeCell ref="B216:C217"/>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 ref="A3:I3"/>
    <mergeCell ref="A5:I5"/>
    <mergeCell ref="A8:E8"/>
    <mergeCell ref="B9:D9"/>
    <mergeCell ref="B10:D10"/>
    <mergeCell ref="B21:I21"/>
    <mergeCell ref="B12:D12"/>
    <mergeCell ref="B11:D11"/>
    <mergeCell ref="B18:I18"/>
    <mergeCell ref="B19:I19"/>
    <mergeCell ref="F8:H12"/>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H45:I45"/>
    <mergeCell ref="H46:I46"/>
    <mergeCell ref="H47:I47"/>
    <mergeCell ref="B48:C48"/>
    <mergeCell ref="H48:I48"/>
    <mergeCell ref="D48:G48"/>
    <mergeCell ref="B39:I39"/>
    <mergeCell ref="B40:I40"/>
    <mergeCell ref="A42:A43"/>
    <mergeCell ref="B42:C43"/>
    <mergeCell ref="H42:I43"/>
    <mergeCell ref="B44:C44"/>
    <mergeCell ref="H44:I44"/>
    <mergeCell ref="B49:C49"/>
    <mergeCell ref="H49:I49"/>
    <mergeCell ref="B50:C50"/>
    <mergeCell ref="H50:I50"/>
    <mergeCell ref="B51:C51"/>
    <mergeCell ref="H51:I51"/>
    <mergeCell ref="D49:G49"/>
    <mergeCell ref="D50:G50"/>
    <mergeCell ref="D51:G51"/>
    <mergeCell ref="B60:I60"/>
    <mergeCell ref="B70:I70"/>
    <mergeCell ref="B74:I74"/>
    <mergeCell ref="B75:I75"/>
    <mergeCell ref="B76:I76"/>
    <mergeCell ref="B77:I77"/>
    <mergeCell ref="B68:I68"/>
    <mergeCell ref="B69:I69"/>
    <mergeCell ref="H52:I52"/>
    <mergeCell ref="B53:C53"/>
    <mergeCell ref="H53:I53"/>
    <mergeCell ref="H54:I54"/>
    <mergeCell ref="D54:G54"/>
    <mergeCell ref="D53:G53"/>
    <mergeCell ref="D52:G52"/>
    <mergeCell ref="B72:I73"/>
    <mergeCell ref="B86:I86"/>
    <mergeCell ref="B88:E88"/>
    <mergeCell ref="F88:G88"/>
    <mergeCell ref="B85:E85"/>
    <mergeCell ref="B89:E89"/>
    <mergeCell ref="F89:G89"/>
    <mergeCell ref="B78:I78"/>
    <mergeCell ref="B79:I79"/>
    <mergeCell ref="B80:I80"/>
    <mergeCell ref="B81:I81"/>
    <mergeCell ref="B83:I83"/>
    <mergeCell ref="B84:I84"/>
    <mergeCell ref="F99:G99"/>
    <mergeCell ref="F100:G100"/>
    <mergeCell ref="F101:G101"/>
    <mergeCell ref="B94:E94"/>
    <mergeCell ref="F94:G94"/>
    <mergeCell ref="F96:G96"/>
    <mergeCell ref="F97:G97"/>
    <mergeCell ref="F98:G98"/>
    <mergeCell ref="B90:E90"/>
    <mergeCell ref="F90:G90"/>
    <mergeCell ref="B91:E91"/>
    <mergeCell ref="F91:G91"/>
    <mergeCell ref="B92:E92"/>
    <mergeCell ref="F92:G92"/>
    <mergeCell ref="B96:E99"/>
    <mergeCell ref="F105:G105"/>
    <mergeCell ref="B109:E109"/>
    <mergeCell ref="F109:G109"/>
    <mergeCell ref="F107:G107"/>
    <mergeCell ref="F108:G108"/>
    <mergeCell ref="F102:G102"/>
    <mergeCell ref="B104:E104"/>
    <mergeCell ref="F104:G104"/>
    <mergeCell ref="B105:E105"/>
    <mergeCell ref="F110:G110"/>
    <mergeCell ref="B112:E112"/>
    <mergeCell ref="F112:G112"/>
    <mergeCell ref="B114:E114"/>
    <mergeCell ref="F114:G114"/>
    <mergeCell ref="F111:G111"/>
    <mergeCell ref="F113:G113"/>
    <mergeCell ref="B106:E106"/>
    <mergeCell ref="F106:G106"/>
    <mergeCell ref="B117:E117"/>
    <mergeCell ref="F117:G117"/>
    <mergeCell ref="B119:E119"/>
    <mergeCell ref="B120:E120"/>
    <mergeCell ref="F120:G120"/>
    <mergeCell ref="F118:G118"/>
    <mergeCell ref="F119:G119"/>
    <mergeCell ref="B115:E115"/>
    <mergeCell ref="F115:G115"/>
    <mergeCell ref="B116:E116"/>
    <mergeCell ref="F116:G116"/>
    <mergeCell ref="B127:E127"/>
    <mergeCell ref="F127:G127"/>
    <mergeCell ref="B128:E128"/>
    <mergeCell ref="B129:E129"/>
    <mergeCell ref="F130:G130"/>
    <mergeCell ref="B121:E121"/>
    <mergeCell ref="B122:E122"/>
    <mergeCell ref="B123:E123"/>
    <mergeCell ref="B124:E124"/>
    <mergeCell ref="F124:G124"/>
    <mergeCell ref="F121:G121"/>
    <mergeCell ref="F122:G122"/>
    <mergeCell ref="F123:G123"/>
    <mergeCell ref="F125:G125"/>
    <mergeCell ref="F126:G126"/>
    <mergeCell ref="B134:E134"/>
    <mergeCell ref="B135:I135"/>
    <mergeCell ref="B136:C136"/>
    <mergeCell ref="B137:I137"/>
    <mergeCell ref="B139:E139"/>
    <mergeCell ref="F139:G139"/>
    <mergeCell ref="H139:I139"/>
    <mergeCell ref="B131:E131"/>
    <mergeCell ref="F131:G131"/>
    <mergeCell ref="B132:E132"/>
    <mergeCell ref="F132:G132"/>
    <mergeCell ref="B142:E142"/>
    <mergeCell ref="F142:G142"/>
    <mergeCell ref="H142:I142"/>
    <mergeCell ref="B143:E143"/>
    <mergeCell ref="F143:G143"/>
    <mergeCell ref="H143:I143"/>
    <mergeCell ref="B140:E140"/>
    <mergeCell ref="F140:G140"/>
    <mergeCell ref="H140:I140"/>
    <mergeCell ref="B141:E141"/>
    <mergeCell ref="F141:G141"/>
    <mergeCell ref="H141:I141"/>
    <mergeCell ref="F150:G150"/>
    <mergeCell ref="H150:I150"/>
    <mergeCell ref="F151:G151"/>
    <mergeCell ref="H151:I151"/>
    <mergeCell ref="F152:G152"/>
    <mergeCell ref="H152:I152"/>
    <mergeCell ref="B145:E145"/>
    <mergeCell ref="F145:G145"/>
    <mergeCell ref="H145:I145"/>
    <mergeCell ref="B147:E150"/>
    <mergeCell ref="F147:G147"/>
    <mergeCell ref="H147:I147"/>
    <mergeCell ref="F148:G148"/>
    <mergeCell ref="H148:I148"/>
    <mergeCell ref="F149:G149"/>
    <mergeCell ref="H149:I149"/>
    <mergeCell ref="B157:E157"/>
    <mergeCell ref="F157:G157"/>
    <mergeCell ref="H157:I157"/>
    <mergeCell ref="B160:E160"/>
    <mergeCell ref="F160:G160"/>
    <mergeCell ref="H160:I160"/>
    <mergeCell ref="F153:G153"/>
    <mergeCell ref="H153:I153"/>
    <mergeCell ref="B155:E155"/>
    <mergeCell ref="F155:G155"/>
    <mergeCell ref="H155:I155"/>
    <mergeCell ref="B156:E156"/>
    <mergeCell ref="B166:E166"/>
    <mergeCell ref="F166:G166"/>
    <mergeCell ref="H166:I166"/>
    <mergeCell ref="B167:E167"/>
    <mergeCell ref="F167:G167"/>
    <mergeCell ref="H167:I167"/>
    <mergeCell ref="F161:G161"/>
    <mergeCell ref="H161:I161"/>
    <mergeCell ref="B163:E163"/>
    <mergeCell ref="F163:G163"/>
    <mergeCell ref="H163:I163"/>
    <mergeCell ref="B165:E165"/>
    <mergeCell ref="F165:G165"/>
    <mergeCell ref="H165:I165"/>
    <mergeCell ref="B172:E172"/>
    <mergeCell ref="B173:E173"/>
    <mergeCell ref="B174:E174"/>
    <mergeCell ref="B175:E175"/>
    <mergeCell ref="F175:G175"/>
    <mergeCell ref="H175:I175"/>
    <mergeCell ref="B168:E168"/>
    <mergeCell ref="F168:G168"/>
    <mergeCell ref="H168:I168"/>
    <mergeCell ref="B170:E170"/>
    <mergeCell ref="B171:E171"/>
    <mergeCell ref="F171:G171"/>
    <mergeCell ref="H171:I171"/>
    <mergeCell ref="B180:E180"/>
    <mergeCell ref="B181:E181"/>
    <mergeCell ref="F182:G182"/>
    <mergeCell ref="H182:I182"/>
    <mergeCell ref="B183:E183"/>
    <mergeCell ref="F183:G183"/>
    <mergeCell ref="H183:I183"/>
    <mergeCell ref="B178:E178"/>
    <mergeCell ref="F178:G178"/>
    <mergeCell ref="H178:I178"/>
    <mergeCell ref="B179:E179"/>
    <mergeCell ref="F179:G179"/>
    <mergeCell ref="H179:I179"/>
    <mergeCell ref="B186:E186"/>
    <mergeCell ref="F186:G186"/>
    <mergeCell ref="H186:I186"/>
    <mergeCell ref="B188:E188"/>
    <mergeCell ref="F188:I188"/>
    <mergeCell ref="B189:I189"/>
    <mergeCell ref="B184:E184"/>
    <mergeCell ref="F184:G184"/>
    <mergeCell ref="H184:I184"/>
    <mergeCell ref="B185:E185"/>
    <mergeCell ref="F185:G185"/>
    <mergeCell ref="H185:I185"/>
    <mergeCell ref="B198:I198"/>
    <mergeCell ref="B200:I200"/>
    <mergeCell ref="B202:I202"/>
    <mergeCell ref="B203:I203"/>
    <mergeCell ref="B204:I204"/>
    <mergeCell ref="B205:I205"/>
    <mergeCell ref="B191:I191"/>
    <mergeCell ref="B193:I193"/>
    <mergeCell ref="B194:I194"/>
    <mergeCell ref="B195:I195"/>
    <mergeCell ref="B196:I196"/>
    <mergeCell ref="B197:I197"/>
    <mergeCell ref="B218:C218"/>
    <mergeCell ref="D218:E218"/>
    <mergeCell ref="F218:G218"/>
    <mergeCell ref="B220:C220"/>
    <mergeCell ref="D220:E220"/>
    <mergeCell ref="F220:G220"/>
    <mergeCell ref="B206:I206"/>
    <mergeCell ref="B209:I209"/>
    <mergeCell ref="B212:I212"/>
    <mergeCell ref="B214:I214"/>
    <mergeCell ref="D216:E216"/>
    <mergeCell ref="F216:G217"/>
    <mergeCell ref="D217:E217"/>
    <mergeCell ref="B215:G215"/>
    <mergeCell ref="B207:I207"/>
    <mergeCell ref="B208:I208"/>
    <mergeCell ref="B219:C219"/>
    <mergeCell ref="D219:E219"/>
    <mergeCell ref="F219:G219"/>
    <mergeCell ref="B223:C223"/>
    <mergeCell ref="D223:E223"/>
    <mergeCell ref="F223:G223"/>
    <mergeCell ref="B221:C221"/>
    <mergeCell ref="D221:E221"/>
    <mergeCell ref="F221:G221"/>
    <mergeCell ref="B222:C222"/>
    <mergeCell ref="D222:E222"/>
    <mergeCell ref="F222:G222"/>
    <mergeCell ref="B226:I226"/>
    <mergeCell ref="B227:E227"/>
    <mergeCell ref="F227:I227"/>
    <mergeCell ref="D229:E229"/>
    <mergeCell ref="F229:G230"/>
    <mergeCell ref="D230:E230"/>
    <mergeCell ref="B229:C230"/>
    <mergeCell ref="B224:C224"/>
    <mergeCell ref="D224:E224"/>
    <mergeCell ref="F224:G224"/>
    <mergeCell ref="B225:C225"/>
    <mergeCell ref="D225:E225"/>
    <mergeCell ref="F225:G225"/>
    <mergeCell ref="B234:C234"/>
    <mergeCell ref="D234:E234"/>
    <mergeCell ref="F234:G234"/>
    <mergeCell ref="B235:C235"/>
    <mergeCell ref="D235:E235"/>
    <mergeCell ref="H235:I235"/>
    <mergeCell ref="B231:E231"/>
    <mergeCell ref="B232:C232"/>
    <mergeCell ref="D232:E232"/>
    <mergeCell ref="F232:G232"/>
    <mergeCell ref="B233:C233"/>
    <mergeCell ref="D233:E233"/>
    <mergeCell ref="F233:G233"/>
    <mergeCell ref="B238:C238"/>
    <mergeCell ref="D238:E238"/>
    <mergeCell ref="H238:I238"/>
    <mergeCell ref="B240:C240"/>
    <mergeCell ref="D240:E240"/>
    <mergeCell ref="B241:C241"/>
    <mergeCell ref="D241:E241"/>
    <mergeCell ref="F240:G241"/>
    <mergeCell ref="B236:C236"/>
    <mergeCell ref="D236:E236"/>
    <mergeCell ref="H236:I236"/>
    <mergeCell ref="B237:C237"/>
    <mergeCell ref="D237:E237"/>
    <mergeCell ref="H237:I237"/>
    <mergeCell ref="B244:C244"/>
    <mergeCell ref="D244:E244"/>
    <mergeCell ref="F244:G244"/>
    <mergeCell ref="B246:E246"/>
    <mergeCell ref="F246:I246"/>
    <mergeCell ref="B247:I247"/>
    <mergeCell ref="B242:C242"/>
    <mergeCell ref="D242:E242"/>
    <mergeCell ref="F242:G242"/>
    <mergeCell ref="B243:C243"/>
    <mergeCell ref="D243:E243"/>
    <mergeCell ref="F243:G243"/>
    <mergeCell ref="B251:E251"/>
    <mergeCell ref="B252:E252"/>
    <mergeCell ref="F252:I252"/>
    <mergeCell ref="B253:E253"/>
    <mergeCell ref="F253:I253"/>
    <mergeCell ref="B254:E254"/>
    <mergeCell ref="F254:I254"/>
    <mergeCell ref="D248:E248"/>
    <mergeCell ref="F248:F249"/>
    <mergeCell ref="G248:G249"/>
    <mergeCell ref="H248:I249"/>
    <mergeCell ref="B250:C250"/>
    <mergeCell ref="D250:E250"/>
    <mergeCell ref="F250:G250"/>
    <mergeCell ref="H250:I250"/>
    <mergeCell ref="B258:E258"/>
    <mergeCell ref="F258:I258"/>
    <mergeCell ref="B259:E259"/>
    <mergeCell ref="F259:I259"/>
    <mergeCell ref="B260:E260"/>
    <mergeCell ref="F260:I260"/>
    <mergeCell ref="B255:E255"/>
    <mergeCell ref="F255:I255"/>
    <mergeCell ref="B256:E256"/>
    <mergeCell ref="F256:I256"/>
    <mergeCell ref="B257:E257"/>
    <mergeCell ref="F257:I257"/>
    <mergeCell ref="B264:E264"/>
    <mergeCell ref="F264:I264"/>
    <mergeCell ref="B265:E265"/>
    <mergeCell ref="F265:I265"/>
    <mergeCell ref="B266:E266"/>
    <mergeCell ref="F266:I266"/>
    <mergeCell ref="B261:E261"/>
    <mergeCell ref="F261:I261"/>
    <mergeCell ref="B262:E262"/>
    <mergeCell ref="F262:I262"/>
    <mergeCell ref="B263:E263"/>
    <mergeCell ref="F263:I263"/>
    <mergeCell ref="B270:C270"/>
    <mergeCell ref="D270:E270"/>
    <mergeCell ref="H270:I270"/>
    <mergeCell ref="B271:C271"/>
    <mergeCell ref="D271:E271"/>
    <mergeCell ref="H271:I271"/>
    <mergeCell ref="B267:E267"/>
    <mergeCell ref="F267:I267"/>
    <mergeCell ref="B268:E268"/>
    <mergeCell ref="F268:I268"/>
    <mergeCell ref="B269:C269"/>
    <mergeCell ref="D269:E269"/>
    <mergeCell ref="H269:I269"/>
    <mergeCell ref="B272:I272"/>
    <mergeCell ref="B274:C274"/>
    <mergeCell ref="D274:E274"/>
    <mergeCell ref="F274:G274"/>
    <mergeCell ref="H274:I274"/>
    <mergeCell ref="B275:C275"/>
    <mergeCell ref="D275:E275"/>
    <mergeCell ref="F275:G275"/>
    <mergeCell ref="H275:I275"/>
    <mergeCell ref="B278:C278"/>
    <mergeCell ref="D278:E278"/>
    <mergeCell ref="F278:G278"/>
    <mergeCell ref="H278:I278"/>
    <mergeCell ref="B280:E280"/>
    <mergeCell ref="F280:I280"/>
    <mergeCell ref="B276:C276"/>
    <mergeCell ref="D276:E276"/>
    <mergeCell ref="F276:G276"/>
    <mergeCell ref="H276:I276"/>
    <mergeCell ref="B277:C277"/>
    <mergeCell ref="D277:E277"/>
    <mergeCell ref="F277:G277"/>
    <mergeCell ref="H277:I277"/>
    <mergeCell ref="B285:E285"/>
    <mergeCell ref="B286:C286"/>
    <mergeCell ref="D286:E286"/>
    <mergeCell ref="H286:I286"/>
    <mergeCell ref="B287:C287"/>
    <mergeCell ref="D287:E287"/>
    <mergeCell ref="H287:I287"/>
    <mergeCell ref="B281:I281"/>
    <mergeCell ref="D282:E282"/>
    <mergeCell ref="F282:F283"/>
    <mergeCell ref="G282:G283"/>
    <mergeCell ref="H282:I283"/>
    <mergeCell ref="B284:C284"/>
    <mergeCell ref="D284:E284"/>
    <mergeCell ref="F284:G284"/>
    <mergeCell ref="H284:I284"/>
    <mergeCell ref="B290:C290"/>
    <mergeCell ref="D290:E290"/>
    <mergeCell ref="H290:I290"/>
    <mergeCell ref="B291:C291"/>
    <mergeCell ref="D291:E291"/>
    <mergeCell ref="H291:I291"/>
    <mergeCell ref="B288:C288"/>
    <mergeCell ref="D288:E288"/>
    <mergeCell ref="H288:I288"/>
    <mergeCell ref="B289:C289"/>
    <mergeCell ref="D289:E289"/>
    <mergeCell ref="H289:I289"/>
    <mergeCell ref="B292:C292"/>
    <mergeCell ref="D292:E292"/>
    <mergeCell ref="H292:I292"/>
    <mergeCell ref="B293:I293"/>
    <mergeCell ref="B294:I294"/>
    <mergeCell ref="D295:E295"/>
    <mergeCell ref="F295:F296"/>
    <mergeCell ref="G295:G296"/>
    <mergeCell ref="H295:I296"/>
    <mergeCell ref="B300:C300"/>
    <mergeCell ref="D300:E300"/>
    <mergeCell ref="H300:I300"/>
    <mergeCell ref="B301:C301"/>
    <mergeCell ref="D301:E301"/>
    <mergeCell ref="H301:I301"/>
    <mergeCell ref="B297:C297"/>
    <mergeCell ref="D297:E297"/>
    <mergeCell ref="F297:G297"/>
    <mergeCell ref="H297:I297"/>
    <mergeCell ref="B298:E298"/>
    <mergeCell ref="B299:C299"/>
    <mergeCell ref="D299:E299"/>
    <mergeCell ref="H299:I299"/>
    <mergeCell ref="B304:C304"/>
    <mergeCell ref="D304:E304"/>
    <mergeCell ref="H304:I304"/>
    <mergeCell ref="B305:C305"/>
    <mergeCell ref="D305:E305"/>
    <mergeCell ref="H305:I305"/>
    <mergeCell ref="B302:C302"/>
    <mergeCell ref="D302:E302"/>
    <mergeCell ref="H302:I302"/>
    <mergeCell ref="B303:C303"/>
    <mergeCell ref="D303:E303"/>
    <mergeCell ref="H303:I303"/>
    <mergeCell ref="B309:C309"/>
    <mergeCell ref="D309:E309"/>
    <mergeCell ref="F309:G309"/>
    <mergeCell ref="H309:I309"/>
    <mergeCell ref="B310:C310"/>
    <mergeCell ref="D310:E310"/>
    <mergeCell ref="F310:G310"/>
    <mergeCell ref="H310:I310"/>
    <mergeCell ref="B307:C307"/>
    <mergeCell ref="D307:E307"/>
    <mergeCell ref="F307:G307"/>
    <mergeCell ref="H307:I307"/>
    <mergeCell ref="B308:C308"/>
    <mergeCell ref="D308:E308"/>
    <mergeCell ref="F308:G308"/>
    <mergeCell ref="H308:I308"/>
    <mergeCell ref="B317:I317"/>
    <mergeCell ref="B319:I319"/>
    <mergeCell ref="B321:I321"/>
    <mergeCell ref="B322:I322"/>
    <mergeCell ref="B323:I323"/>
    <mergeCell ref="B324:I324"/>
    <mergeCell ref="B311:C311"/>
    <mergeCell ref="D311:E311"/>
    <mergeCell ref="F311:G311"/>
    <mergeCell ref="H311:I311"/>
    <mergeCell ref="B313:I313"/>
    <mergeCell ref="B315:I315"/>
    <mergeCell ref="B334:I334"/>
    <mergeCell ref="B336:E336"/>
    <mergeCell ref="F336:G336"/>
    <mergeCell ref="H336:I336"/>
    <mergeCell ref="B337:E337"/>
    <mergeCell ref="F337:G337"/>
    <mergeCell ref="H337:I337"/>
    <mergeCell ref="B325:I325"/>
    <mergeCell ref="B327:I327"/>
    <mergeCell ref="B329:I329"/>
    <mergeCell ref="B331:I331"/>
    <mergeCell ref="B332:I332"/>
    <mergeCell ref="B333:C333"/>
    <mergeCell ref="B341:E341"/>
    <mergeCell ref="F341:G341"/>
    <mergeCell ref="H341:I341"/>
    <mergeCell ref="B343:E343"/>
    <mergeCell ref="F343:G343"/>
    <mergeCell ref="H343:I343"/>
    <mergeCell ref="B338:E338"/>
    <mergeCell ref="F338:G338"/>
    <mergeCell ref="H338:I338"/>
    <mergeCell ref="B339:E339"/>
    <mergeCell ref="B340:E340"/>
    <mergeCell ref="F340:G340"/>
    <mergeCell ref="H340:I340"/>
    <mergeCell ref="F349:G349"/>
    <mergeCell ref="H349:I349"/>
    <mergeCell ref="F350:G350"/>
    <mergeCell ref="H350:I350"/>
    <mergeCell ref="F351:G351"/>
    <mergeCell ref="H351:I351"/>
    <mergeCell ref="B345:E348"/>
    <mergeCell ref="F345:G345"/>
    <mergeCell ref="H345:I345"/>
    <mergeCell ref="F346:G346"/>
    <mergeCell ref="H346:I346"/>
    <mergeCell ref="F347:G347"/>
    <mergeCell ref="H347:I347"/>
    <mergeCell ref="F348:G348"/>
    <mergeCell ref="H348:I348"/>
    <mergeCell ref="F358:G358"/>
    <mergeCell ref="H358:I358"/>
    <mergeCell ref="B360:E360"/>
    <mergeCell ref="F360:G360"/>
    <mergeCell ref="H360:I360"/>
    <mergeCell ref="B362:E362"/>
    <mergeCell ref="F362:G362"/>
    <mergeCell ref="H362:I362"/>
    <mergeCell ref="B353:E353"/>
    <mergeCell ref="F353:G353"/>
    <mergeCell ref="H353:I353"/>
    <mergeCell ref="B354:E354"/>
    <mergeCell ref="B357:E357"/>
    <mergeCell ref="F357:G357"/>
    <mergeCell ref="H357:I357"/>
    <mergeCell ref="B365:E365"/>
    <mergeCell ref="F365:G365"/>
    <mergeCell ref="H365:I365"/>
    <mergeCell ref="B367:E367"/>
    <mergeCell ref="B368:E368"/>
    <mergeCell ref="F368:G368"/>
    <mergeCell ref="H368:I368"/>
    <mergeCell ref="B363:E363"/>
    <mergeCell ref="F363:G363"/>
    <mergeCell ref="H363:I363"/>
    <mergeCell ref="B364:E364"/>
    <mergeCell ref="F364:G364"/>
    <mergeCell ref="H364:I364"/>
    <mergeCell ref="B375:E375"/>
    <mergeCell ref="F375:G375"/>
    <mergeCell ref="H375:I375"/>
    <mergeCell ref="B376:E376"/>
    <mergeCell ref="F376:G376"/>
    <mergeCell ref="H376:I376"/>
    <mergeCell ref="B369:E369"/>
    <mergeCell ref="B370:E370"/>
    <mergeCell ref="B371:E371"/>
    <mergeCell ref="B372:E372"/>
    <mergeCell ref="F372:G372"/>
    <mergeCell ref="H372:I372"/>
    <mergeCell ref="B381:E381"/>
    <mergeCell ref="F381:G381"/>
    <mergeCell ref="H381:I381"/>
    <mergeCell ref="B383:E383"/>
    <mergeCell ref="F383:G383"/>
    <mergeCell ref="H383:I383"/>
    <mergeCell ref="B377:E377"/>
    <mergeCell ref="B378:E378"/>
    <mergeCell ref="F379:G379"/>
    <mergeCell ref="H379:I379"/>
    <mergeCell ref="B380:E380"/>
    <mergeCell ref="F380:G380"/>
    <mergeCell ref="H380:I380"/>
    <mergeCell ref="F390:G390"/>
    <mergeCell ref="H390:I390"/>
    <mergeCell ref="F391:G391"/>
    <mergeCell ref="H391:I391"/>
    <mergeCell ref="F392:G392"/>
    <mergeCell ref="H392:I392"/>
    <mergeCell ref="B385:E385"/>
    <mergeCell ref="F385:G385"/>
    <mergeCell ref="H385:I385"/>
    <mergeCell ref="B387:E390"/>
    <mergeCell ref="F387:G387"/>
    <mergeCell ref="H387:I387"/>
    <mergeCell ref="F388:G388"/>
    <mergeCell ref="H388:I388"/>
    <mergeCell ref="F389:G389"/>
    <mergeCell ref="H389:I389"/>
    <mergeCell ref="B399:E399"/>
    <mergeCell ref="F399:G399"/>
    <mergeCell ref="H399:I399"/>
    <mergeCell ref="F400:G400"/>
    <mergeCell ref="H400:I400"/>
    <mergeCell ref="B402:E402"/>
    <mergeCell ref="F402:G402"/>
    <mergeCell ref="H402:I402"/>
    <mergeCell ref="F393:G393"/>
    <mergeCell ref="H393:I393"/>
    <mergeCell ref="B395:E395"/>
    <mergeCell ref="F395:G395"/>
    <mergeCell ref="H395:I395"/>
    <mergeCell ref="B396:E396"/>
    <mergeCell ref="B406:E406"/>
    <mergeCell ref="F406:G406"/>
    <mergeCell ref="H406:I406"/>
    <mergeCell ref="B407:E407"/>
    <mergeCell ref="F407:G407"/>
    <mergeCell ref="H407:I407"/>
    <mergeCell ref="B404:E404"/>
    <mergeCell ref="F404:G404"/>
    <mergeCell ref="H404:I404"/>
    <mergeCell ref="B405:E405"/>
    <mergeCell ref="F405:G405"/>
    <mergeCell ref="H405:I405"/>
    <mergeCell ref="B413:E413"/>
    <mergeCell ref="B414:E414"/>
    <mergeCell ref="F414:G414"/>
    <mergeCell ref="H414:I414"/>
    <mergeCell ref="B417:E417"/>
    <mergeCell ref="F417:G417"/>
    <mergeCell ref="H417:I417"/>
    <mergeCell ref="B409:E409"/>
    <mergeCell ref="B410:E410"/>
    <mergeCell ref="F410:G410"/>
    <mergeCell ref="H410:I410"/>
    <mergeCell ref="B411:E411"/>
    <mergeCell ref="B412:E412"/>
    <mergeCell ref="B422:E422"/>
    <mergeCell ref="F422:G422"/>
    <mergeCell ref="H422:I422"/>
    <mergeCell ref="B423:E423"/>
    <mergeCell ref="F423:G423"/>
    <mergeCell ref="H423:I423"/>
    <mergeCell ref="B418:E418"/>
    <mergeCell ref="F418:G418"/>
    <mergeCell ref="H418:I418"/>
    <mergeCell ref="B419:E419"/>
    <mergeCell ref="B420:E420"/>
    <mergeCell ref="F421:G421"/>
    <mergeCell ref="H421:I421"/>
    <mergeCell ref="B438:E438"/>
    <mergeCell ref="F438:I438"/>
    <mergeCell ref="B439:I439"/>
    <mergeCell ref="B440:I440"/>
    <mergeCell ref="B441:G441"/>
    <mergeCell ref="C442:I442"/>
    <mergeCell ref="B435:E435"/>
    <mergeCell ref="F435:G435"/>
    <mergeCell ref="H435:I435"/>
    <mergeCell ref="B436:E436"/>
    <mergeCell ref="F436:G436"/>
    <mergeCell ref="H436:I436"/>
    <mergeCell ref="A496:I496"/>
    <mergeCell ref="C462:I462"/>
    <mergeCell ref="C463:I463"/>
    <mergeCell ref="B465:G465"/>
    <mergeCell ref="C466:I466"/>
    <mergeCell ref="C467:I467"/>
    <mergeCell ref="C468:I468"/>
    <mergeCell ref="C456:I456"/>
    <mergeCell ref="C457:I457"/>
    <mergeCell ref="C458:I458"/>
    <mergeCell ref="C459:I459"/>
    <mergeCell ref="C460:I460"/>
    <mergeCell ref="C461:I461"/>
    <mergeCell ref="C481:I481"/>
    <mergeCell ref="C483:I483"/>
    <mergeCell ref="B485:I485"/>
    <mergeCell ref="C469:I469"/>
    <mergeCell ref="C470:I470"/>
    <mergeCell ref="C471:I471"/>
    <mergeCell ref="C472:I472"/>
    <mergeCell ref="C473:I473"/>
    <mergeCell ref="C474:I474"/>
    <mergeCell ref="C475:I475"/>
    <mergeCell ref="B479:I479"/>
    <mergeCell ref="C449:I449"/>
    <mergeCell ref="C450:I450"/>
    <mergeCell ref="C451:I451"/>
    <mergeCell ref="B453:G453"/>
    <mergeCell ref="C454:I454"/>
    <mergeCell ref="C455:I455"/>
    <mergeCell ref="C443:I443"/>
    <mergeCell ref="C444:I444"/>
    <mergeCell ref="C445:I445"/>
    <mergeCell ref="C446:I446"/>
    <mergeCell ref="C447:I447"/>
    <mergeCell ref="C448:I448"/>
    <mergeCell ref="B476:I476"/>
    <mergeCell ref="B480:I480"/>
    <mergeCell ref="B494:C494"/>
    <mergeCell ref="D494:E494"/>
    <mergeCell ref="B490:C490"/>
    <mergeCell ref="D490:E490"/>
    <mergeCell ref="B487:I487"/>
    <mergeCell ref="B488:C488"/>
    <mergeCell ref="B492:C492"/>
    <mergeCell ref="D492:E492"/>
    <mergeCell ref="B493:C493"/>
    <mergeCell ref="D493:E493"/>
    <mergeCell ref="B491:C491"/>
    <mergeCell ref="D491:E491"/>
    <mergeCell ref="D488:E488"/>
    <mergeCell ref="B489:C489"/>
    <mergeCell ref="D489:E489"/>
  </mergeCells>
  <conditionalFormatting sqref="A18">
    <cfRule type="expression" dxfId="42" priority="13" stopIfTrue="1">
      <formula>$N$17="Sole Bidder"</formula>
    </cfRule>
    <cfRule type="expression" dxfId="41" priority="14" stopIfTrue="1">
      <formula>$N$17=1</formula>
    </cfRule>
  </conditionalFormatting>
  <conditionalFormatting sqref="A220:G220">
    <cfRule type="expression" dxfId="40" priority="12" stopIfTrue="1">
      <formula>#REF!="No"</formula>
    </cfRule>
  </conditionalFormatting>
  <conditionalFormatting sqref="A232:G232">
    <cfRule type="expression" dxfId="39" priority="9" stopIfTrue="1">
      <formula>#REF!="No"</formula>
    </cfRule>
  </conditionalFormatting>
  <conditionalFormatting sqref="A19:I20">
    <cfRule type="expression" dxfId="38" priority="17" stopIfTrue="1">
      <formula>$N$19=3</formula>
    </cfRule>
  </conditionalFormatting>
  <conditionalFormatting sqref="A21:I21">
    <cfRule type="expression" dxfId="37" priority="16" stopIfTrue="1">
      <formula>AND($N$19=3,$N$20="2 or more")</formula>
    </cfRule>
  </conditionalFormatting>
  <conditionalFormatting sqref="A36:I36">
    <cfRule type="expression" dxfId="36" priority="19" stopIfTrue="1">
      <formula>$N$19&lt;3</formula>
    </cfRule>
  </conditionalFormatting>
  <conditionalFormatting sqref="A280:I311">
    <cfRule type="expression" dxfId="35" priority="25" stopIfTrue="1">
      <formula>$N$213&lt;3</formula>
    </cfRule>
    <cfRule type="expression" dxfId="34" priority="26" stopIfTrue="1">
      <formula>$N$214=1</formula>
    </cfRule>
  </conditionalFormatting>
  <conditionalFormatting sqref="A313:I332 A440:I440 A464:I464 A478:I478 A479">
    <cfRule type="expression" dxfId="33" priority="11" stopIfTrue="1">
      <formula>$N$17="Sole Bidder"</formula>
    </cfRule>
  </conditionalFormatting>
  <conditionalFormatting sqref="A465:I475 A476:B476 A477:I477">
    <cfRule type="expression" dxfId="32" priority="28" stopIfTrue="1">
      <formula>$N$213&lt;3</formula>
    </cfRule>
    <cfRule type="expression" dxfId="31" priority="29" stopIfTrue="1">
      <formula>$N$214=1</formula>
    </cfRule>
  </conditionalFormatting>
  <conditionalFormatting sqref="B222:B223">
    <cfRule type="expression" dxfId="30" priority="1" stopIfTrue="1">
      <formula>#REF!="No"</formula>
    </cfRule>
  </conditionalFormatting>
  <conditionalFormatting sqref="B221:C221">
    <cfRule type="expression" dxfId="29" priority="3" stopIfTrue="1">
      <formula>#REF!="No"</formula>
    </cfRule>
  </conditionalFormatting>
  <conditionalFormatting sqref="B17:G17">
    <cfRule type="expression" dxfId="28" priority="18" stopIfTrue="1">
      <formula>$N$19=3</formula>
    </cfRule>
  </conditionalFormatting>
  <conditionalFormatting sqref="B18:I18">
    <cfRule type="expression" dxfId="27" priority="15" stopIfTrue="1">
      <formula>$N$19&lt;3</formula>
    </cfRule>
  </conditionalFormatting>
  <conditionalFormatting sqref="C246:C268 E246:E268 I246:I268 D246:D271 F246:H271 A246:B278 C273:I278">
    <cfRule type="expression" dxfId="26" priority="24" stopIfTrue="1">
      <formula>$N$213&lt;3</formula>
    </cfRule>
  </conditionalFormatting>
  <conditionalFormatting sqref="D453:I455 A453:C463 D457:I463">
    <cfRule type="expression" dxfId="25" priority="27" stopIfTrue="1">
      <formula>$N$213&lt;3</formula>
    </cfRule>
  </conditionalFormatting>
  <conditionalFormatting sqref="F232:G234 A26:I26 A34:I35 B81:I81 D216:F216 D217 F218:G218 F220:G225 D229:F229 D230 F235:I239 F242:G244 F279:I279 F312:I312 D488:E488">
    <cfRule type="expression" dxfId="24" priority="10" stopIfTrue="1">
      <formula>$N$17="Sole Bidder"</formula>
    </cfRule>
  </conditionalFormatting>
  <conditionalFormatting sqref="H44:I47">
    <cfRule type="expression" dxfId="23" priority="21" stopIfTrue="1">
      <formula>AND($N$19=3,$N$20="2 or more")</formula>
    </cfRule>
  </conditionalFormatting>
  <conditionalFormatting sqref="H48:I56">
    <cfRule type="expression" dxfId="22" priority="23" stopIfTrue="1">
      <formula>AND($N$19=3,$N$20="2 or more")</formula>
    </cfRule>
  </conditionalFormatting>
  <dataValidations count="3">
    <dataValidation type="list" allowBlank="1" showInputMessage="1" showErrorMessage="1" sqref="H139:I139 H336:I336" xr:uid="{00000000-0002-0000-0500-000000000000}">
      <formula1>$N$88:$N$93</formula1>
    </dataValidation>
    <dataValidation type="list" allowBlank="1" showInputMessage="1" showErrorMessage="1" sqref="F139:G139 H88 F336:G336 F338:I339 F141:I142" xr:uid="{00000000-0002-0000-0500-000001000000}">
      <formula1>$N$88:$N$90</formula1>
    </dataValidation>
    <dataValidation type="list" allowBlank="1" showInputMessage="1" showErrorMessage="1" sqref="D490:D494 F264 F298 F251 F285" xr:uid="{00000000-0002-0000-0500-000002000000}">
      <formula1>"Yes,No"</formula1>
    </dataValidation>
  </dataValidations>
  <pageMargins left="0.7" right="0.7"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245</xdr:row>
                    <xdr:rowOff>0</xdr:rowOff>
                  </from>
                  <to>
                    <xdr:col>6</xdr:col>
                    <xdr:colOff>923925</xdr:colOff>
                    <xdr:row>245</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245</xdr:row>
                    <xdr:rowOff>0</xdr:rowOff>
                  </from>
                  <to>
                    <xdr:col>8</xdr:col>
                    <xdr:colOff>1019175</xdr:colOff>
                    <xdr:row>245</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227</xdr:row>
                    <xdr:rowOff>0</xdr:rowOff>
                  </from>
                  <to>
                    <xdr:col>9</xdr:col>
                    <xdr:colOff>0</xdr:colOff>
                    <xdr:row>227</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227</xdr:row>
                    <xdr:rowOff>0</xdr:rowOff>
                  </from>
                  <to>
                    <xdr:col>9</xdr:col>
                    <xdr:colOff>0</xdr:colOff>
                    <xdr:row>227</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227</xdr:row>
                    <xdr:rowOff>0</xdr:rowOff>
                  </from>
                  <to>
                    <xdr:col>7</xdr:col>
                    <xdr:colOff>104775</xdr:colOff>
                    <xdr:row>227</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2209800</xdr:colOff>
                    <xdr:row>227</xdr:row>
                    <xdr:rowOff>0</xdr:rowOff>
                  </from>
                  <to>
                    <xdr:col>6</xdr:col>
                    <xdr:colOff>2209800</xdr:colOff>
                    <xdr:row>227</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2209800</xdr:colOff>
                    <xdr:row>227</xdr:row>
                    <xdr:rowOff>0</xdr:rowOff>
                  </from>
                  <to>
                    <xdr:col>7</xdr:col>
                    <xdr:colOff>0</xdr:colOff>
                    <xdr:row>227</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227</xdr:row>
                    <xdr:rowOff>0</xdr:rowOff>
                  </from>
                  <to>
                    <xdr:col>5</xdr:col>
                    <xdr:colOff>57150</xdr:colOff>
                    <xdr:row>227</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227</xdr:row>
                    <xdr:rowOff>0</xdr:rowOff>
                  </from>
                  <to>
                    <xdr:col>9</xdr:col>
                    <xdr:colOff>0</xdr:colOff>
                    <xdr:row>227</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227</xdr:row>
                    <xdr:rowOff>0</xdr:rowOff>
                  </from>
                  <to>
                    <xdr:col>7</xdr:col>
                    <xdr:colOff>104775</xdr:colOff>
                    <xdr:row>227</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2209800</xdr:colOff>
                    <xdr:row>227</xdr:row>
                    <xdr:rowOff>0</xdr:rowOff>
                  </from>
                  <to>
                    <xdr:col>7</xdr:col>
                    <xdr:colOff>0</xdr:colOff>
                    <xdr:row>227</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227</xdr:row>
                    <xdr:rowOff>0</xdr:rowOff>
                  </from>
                  <to>
                    <xdr:col>5</xdr:col>
                    <xdr:colOff>114300</xdr:colOff>
                    <xdr:row>227</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227</xdr:row>
                    <xdr:rowOff>0</xdr:rowOff>
                  </from>
                  <to>
                    <xdr:col>9</xdr:col>
                    <xdr:colOff>0</xdr:colOff>
                    <xdr:row>227</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227</xdr:row>
                    <xdr:rowOff>0</xdr:rowOff>
                  </from>
                  <to>
                    <xdr:col>7</xdr:col>
                    <xdr:colOff>104775</xdr:colOff>
                    <xdr:row>227</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2209800</xdr:colOff>
                    <xdr:row>227</xdr:row>
                    <xdr:rowOff>0</xdr:rowOff>
                  </from>
                  <to>
                    <xdr:col>7</xdr:col>
                    <xdr:colOff>0</xdr:colOff>
                    <xdr:row>227</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227</xdr:row>
                    <xdr:rowOff>0</xdr:rowOff>
                  </from>
                  <to>
                    <xdr:col>5</xdr:col>
                    <xdr:colOff>114300</xdr:colOff>
                    <xdr:row>227</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227</xdr:row>
                    <xdr:rowOff>0</xdr:rowOff>
                  </from>
                  <to>
                    <xdr:col>9</xdr:col>
                    <xdr:colOff>0</xdr:colOff>
                    <xdr:row>227</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227</xdr:row>
                    <xdr:rowOff>0</xdr:rowOff>
                  </from>
                  <to>
                    <xdr:col>9</xdr:col>
                    <xdr:colOff>0</xdr:colOff>
                    <xdr:row>227</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227</xdr:row>
                    <xdr:rowOff>0</xdr:rowOff>
                  </from>
                  <to>
                    <xdr:col>7</xdr:col>
                    <xdr:colOff>104775</xdr:colOff>
                    <xdr:row>227</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2209800</xdr:colOff>
                    <xdr:row>227</xdr:row>
                    <xdr:rowOff>0</xdr:rowOff>
                  </from>
                  <to>
                    <xdr:col>6</xdr:col>
                    <xdr:colOff>2209800</xdr:colOff>
                    <xdr:row>227</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2209800</xdr:colOff>
                    <xdr:row>227</xdr:row>
                    <xdr:rowOff>0</xdr:rowOff>
                  </from>
                  <to>
                    <xdr:col>7</xdr:col>
                    <xdr:colOff>0</xdr:colOff>
                    <xdr:row>227</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227</xdr:row>
                    <xdr:rowOff>0</xdr:rowOff>
                  </from>
                  <to>
                    <xdr:col>5</xdr:col>
                    <xdr:colOff>57150</xdr:colOff>
                    <xdr:row>227</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126</xdr:row>
                    <xdr:rowOff>447675</xdr:rowOff>
                  </from>
                  <to>
                    <xdr:col>6</xdr:col>
                    <xdr:colOff>1228725</xdr:colOff>
                    <xdr:row>128</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128</xdr:row>
                    <xdr:rowOff>28575</xdr:rowOff>
                  </from>
                  <to>
                    <xdr:col>6</xdr:col>
                    <xdr:colOff>1257300</xdr:colOff>
                    <xdr:row>128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8" zoomScaleNormal="100" zoomScaleSheetLayoutView="100" workbookViewId="0">
      <selection activeCell="F18" sqref="F18"/>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140625" style="134" customWidth="1"/>
    <col min="8" max="9" width="9.140625" style="129"/>
    <col min="10" max="16384" width="9.140625" style="28"/>
  </cols>
  <sheetData>
    <row r="1" spans="1:8">
      <c r="A1" s="24" t="str">
        <f>Cover!B3</f>
        <v>Specification No.WR1/NT/S-MISC/DOM/ZA3/25/04276</v>
      </c>
      <c r="B1" s="25"/>
      <c r="C1" s="25"/>
      <c r="D1" s="25"/>
      <c r="E1" s="26" t="str">
        <f>"Attachment-4 "</f>
        <v xml:space="preserve">Attachment-4 </v>
      </c>
    </row>
    <row r="3" spans="1:8" ht="86.25" customHeight="1">
      <c r="A3" s="709" t="str">
        <f>Cover!B2</f>
        <v>Procurement of 40/33mm PLB HDPE Duct for NTAMC Project in Vadodara</v>
      </c>
      <c r="B3" s="709"/>
      <c r="C3" s="709"/>
      <c r="D3" s="709"/>
      <c r="E3" s="709"/>
      <c r="F3" s="135"/>
      <c r="G3" s="135"/>
    </row>
    <row r="4" spans="1:8" ht="20.100000000000001" customHeight="1">
      <c r="A4" s="31"/>
      <c r="H4" s="139"/>
    </row>
    <row r="5" spans="1:8" ht="20.100000000000001" customHeight="1">
      <c r="A5" s="710" t="s">
        <v>385</v>
      </c>
      <c r="B5" s="710"/>
      <c r="C5" s="710"/>
      <c r="D5" s="710"/>
      <c r="E5" s="710"/>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708" t="str">
        <f>'Attach 3(JV)'!A8</f>
        <v/>
      </c>
      <c r="B8" s="708"/>
      <c r="C8" s="708"/>
      <c r="D8" s="708"/>
      <c r="E8" s="958" t="s">
        <v>1048</v>
      </c>
      <c r="F8" s="958"/>
      <c r="G8" s="958"/>
      <c r="H8" s="139"/>
    </row>
    <row r="9" spans="1:8">
      <c r="A9" s="14" t="s">
        <v>379</v>
      </c>
      <c r="B9" s="880">
        <f>'Names of Bidder'!D8</f>
        <v>0</v>
      </c>
      <c r="C9" s="880"/>
      <c r="D9" s="880"/>
      <c r="E9" s="958"/>
      <c r="F9" s="958"/>
      <c r="G9" s="958"/>
      <c r="H9" s="139"/>
    </row>
    <row r="10" spans="1:8">
      <c r="A10" s="14" t="s">
        <v>381</v>
      </c>
      <c r="B10" s="880">
        <f>'Names of Bidder'!D9</f>
        <v>0</v>
      </c>
      <c r="C10" s="880"/>
      <c r="D10" s="880"/>
      <c r="E10" s="958"/>
      <c r="F10" s="958"/>
      <c r="G10" s="958"/>
      <c r="H10" s="139"/>
    </row>
    <row r="11" spans="1:8">
      <c r="B11" s="880">
        <f>'Names of Bidder'!D10</f>
        <v>0</v>
      </c>
      <c r="C11" s="880"/>
      <c r="D11" s="880"/>
      <c r="E11" s="958"/>
      <c r="F11" s="958"/>
      <c r="G11" s="958"/>
    </row>
    <row r="12" spans="1:8">
      <c r="A12" s="35"/>
      <c r="B12" s="880">
        <f>'Names of Bidder'!D11</f>
        <v>0</v>
      </c>
      <c r="C12" s="880"/>
      <c r="D12" s="880"/>
      <c r="E12" s="958"/>
      <c r="F12" s="958"/>
      <c r="G12" s="958"/>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373</v>
      </c>
    </row>
    <row r="16" spans="1:8" ht="20.100000000000001" customHeight="1">
      <c r="A16" s="35"/>
    </row>
    <row r="17" spans="1:9" ht="50.1" customHeight="1">
      <c r="A17" s="962"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62"/>
      <c r="C17" s="962"/>
      <c r="D17" s="962"/>
      <c r="E17" s="962"/>
      <c r="F17" s="138" t="s">
        <v>184</v>
      </c>
      <c r="G17" s="138" t="s">
        <v>185</v>
      </c>
    </row>
    <row r="18" spans="1:9" ht="45" customHeight="1">
      <c r="A18" s="961"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61"/>
      <c r="C18" s="961"/>
      <c r="D18" s="961"/>
      <c r="E18" s="961"/>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47</v>
      </c>
      <c r="B21" s="60">
        <f>'Names of Bidder'!D25</f>
        <v>0</v>
      </c>
      <c r="D21" s="40" t="s">
        <v>45</v>
      </c>
      <c r="E21" s="42">
        <f>'Names of Bidder'!D22</f>
        <v>0</v>
      </c>
      <c r="F21" s="146"/>
      <c r="G21" s="146"/>
      <c r="H21" s="126" t="str">
        <f t="shared" si="0"/>
        <v/>
      </c>
      <c r="I21" s="126" t="str">
        <f t="shared" si="0"/>
        <v/>
      </c>
    </row>
    <row r="22" spans="1:9" ht="33" customHeight="1">
      <c r="A22" s="39" t="s">
        <v>48</v>
      </c>
      <c r="B22" s="42">
        <f>'Names of Bidder'!D26</f>
        <v>0</v>
      </c>
      <c r="D22" s="40" t="s">
        <v>46</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5UGw+34pgTrMYVIOVx/dCGIWtAMd+C5blJA1OwaP+UYrmyL6IqQe997kjjmcTanrZ2yy6DzkG/lXQ6+CIqzow==" saltValue="uFq75Z1nyp7u8S0MoECmmw==" spinCount="100000" sheet="1" formatColumns="0" formatRows="0" selectLockedCells="1"/>
  <customSheetViews>
    <customSheetView guid="{827228A5-964E-465A-A946-EF2238A19E11}" showGridLines="0" zeroValues="0" showRuler="0" topLeftCell="A10">
      <selection activeCell="G21" sqref="G21"/>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zeroValues="0">
      <selection activeCell="F20" sqref="F2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zoomScaleNormal="100" zoomScaleSheetLayoutView="100" workbookViewId="0">
      <selection activeCell="B15" sqref="B15"/>
    </sheetView>
  </sheetViews>
  <sheetFormatPr defaultColWidth="9.140625" defaultRowHeight="16.5"/>
  <cols>
    <col min="1" max="1" width="12.140625" style="32" customWidth="1"/>
    <col min="2" max="2" width="23.85546875" style="32" customWidth="1"/>
    <col min="3" max="3" width="33" style="32" customWidth="1"/>
    <col min="4" max="4" width="12.140625" style="32" customWidth="1"/>
    <col min="5" max="5" width="26.85546875" style="32" customWidth="1"/>
    <col min="6" max="8" width="9.140625" style="27"/>
    <col min="9" max="16384" width="9.140625" style="28"/>
  </cols>
  <sheetData>
    <row r="1" spans="1:9">
      <c r="A1" s="24" t="str">
        <f>Cover!B3</f>
        <v>Specification No.WR1/NT/S-MISC/DOM/ZA3/25/04276</v>
      </c>
      <c r="B1" s="25"/>
      <c r="C1" s="25"/>
      <c r="D1" s="25"/>
      <c r="E1" s="44" t="str">
        <f>"Attachment-4(A) "</f>
        <v xml:space="preserve">Attachment-4(A) </v>
      </c>
    </row>
    <row r="2" spans="1:9" ht="11.1" customHeight="1"/>
    <row r="3" spans="1:9" ht="89.25" customHeight="1">
      <c r="A3" s="709" t="str">
        <f>Cover!B2</f>
        <v>Procurement of 40/33mm PLB HDPE Duct for NTAMC Project in Vadodara</v>
      </c>
      <c r="B3" s="709"/>
      <c r="C3" s="709"/>
      <c r="D3" s="709"/>
      <c r="E3" s="709"/>
      <c r="F3" s="29"/>
      <c r="G3" s="30"/>
      <c r="H3" s="29"/>
    </row>
    <row r="4" spans="1:9" ht="11.1" customHeight="1">
      <c r="A4" s="31"/>
      <c r="H4" s="33"/>
      <c r="I4" s="12"/>
    </row>
    <row r="5" spans="1:9" ht="20.100000000000001" customHeight="1">
      <c r="A5" s="710" t="s">
        <v>386</v>
      </c>
      <c r="B5" s="710"/>
      <c r="C5" s="710"/>
      <c r="D5" s="710"/>
      <c r="E5" s="710"/>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708" t="str">
        <f>'Attach 3(JV)'!A8</f>
        <v/>
      </c>
      <c r="B8" s="708"/>
      <c r="C8" s="708"/>
      <c r="D8" s="958" t="s">
        <v>1047</v>
      </c>
      <c r="E8" s="958"/>
      <c r="F8" s="667"/>
      <c r="G8" s="143"/>
      <c r="H8" s="144"/>
      <c r="I8" s="142"/>
    </row>
    <row r="9" spans="1:9" ht="20.100000000000001" customHeight="1">
      <c r="A9" s="14" t="s">
        <v>379</v>
      </c>
      <c r="B9" s="712">
        <f>'Names of Bidder'!D8</f>
        <v>0</v>
      </c>
      <c r="C9" s="712"/>
      <c r="D9" s="958"/>
      <c r="E9" s="958"/>
      <c r="F9" s="667"/>
      <c r="H9" s="33"/>
      <c r="I9" s="12"/>
    </row>
    <row r="10" spans="1:9" ht="20.100000000000001" customHeight="1">
      <c r="A10" s="14" t="s">
        <v>381</v>
      </c>
      <c r="B10" s="712">
        <f>'Names of Bidder'!D9</f>
        <v>0</v>
      </c>
      <c r="C10" s="712"/>
      <c r="D10" s="958"/>
      <c r="E10" s="958"/>
      <c r="F10" s="667"/>
      <c r="H10" s="33"/>
      <c r="I10" s="12"/>
    </row>
    <row r="11" spans="1:9" ht="23.25" customHeight="1">
      <c r="B11" s="712">
        <f>'Names of Bidder'!D10</f>
        <v>0</v>
      </c>
      <c r="C11" s="712"/>
      <c r="D11" s="958"/>
      <c r="E11" s="958"/>
      <c r="F11" s="667"/>
    </row>
    <row r="12" spans="1:9" ht="28.5" customHeight="1">
      <c r="A12" s="35"/>
      <c r="B12" s="712">
        <f>'Names of Bidder'!D11</f>
        <v>0</v>
      </c>
      <c r="C12" s="712"/>
      <c r="D12" s="958"/>
      <c r="E12" s="958"/>
      <c r="F12" s="667"/>
    </row>
    <row r="13" spans="1:9" ht="20.100000000000001" customHeight="1">
      <c r="A13" s="32" t="s">
        <v>373</v>
      </c>
    </row>
    <row r="14" spans="1:9" ht="72" customHeight="1">
      <c r="A14" s="963" t="s">
        <v>387</v>
      </c>
      <c r="B14" s="963"/>
      <c r="C14" s="963"/>
      <c r="D14" s="963"/>
      <c r="E14" s="963"/>
    </row>
    <row r="15" spans="1:9" ht="20.100000000000001" customHeight="1">
      <c r="A15" s="122" t="s">
        <v>389</v>
      </c>
      <c r="B15" s="67"/>
      <c r="C15" s="67"/>
      <c r="D15" s="67"/>
      <c r="E15" s="123"/>
    </row>
    <row r="16" spans="1:9" ht="20.100000000000001" customHeight="1">
      <c r="A16" s="122" t="s">
        <v>390</v>
      </c>
      <c r="B16" s="67"/>
      <c r="C16" s="67"/>
      <c r="D16" s="67"/>
      <c r="E16" s="123"/>
    </row>
    <row r="17" spans="1:9" ht="20.100000000000001" customHeight="1">
      <c r="A17" s="122" t="s">
        <v>391</v>
      </c>
      <c r="B17" s="68"/>
      <c r="C17" s="68"/>
      <c r="D17" s="68"/>
      <c r="E17" s="124"/>
    </row>
    <row r="18" spans="1:9" ht="20.100000000000001" customHeight="1">
      <c r="A18" s="122" t="s">
        <v>392</v>
      </c>
      <c r="B18" s="69"/>
      <c r="C18" s="69"/>
      <c r="D18" s="69"/>
      <c r="E18" s="125"/>
    </row>
    <row r="19" spans="1:9" ht="19.5" customHeight="1">
      <c r="A19" s="122" t="s">
        <v>96</v>
      </c>
      <c r="B19" s="69"/>
      <c r="C19" s="69"/>
      <c r="D19" s="69"/>
      <c r="E19" s="125"/>
    </row>
    <row r="20" spans="1:9" ht="62.25" customHeight="1">
      <c r="A20" s="963" t="s">
        <v>388</v>
      </c>
      <c r="B20" s="963"/>
      <c r="C20" s="963"/>
      <c r="D20" s="963"/>
      <c r="E20" s="963"/>
    </row>
    <row r="21" spans="1:9" s="27" customFormat="1" ht="20.100000000000001" customHeight="1">
      <c r="A21" s="118" t="s">
        <v>393</v>
      </c>
      <c r="B21" s="118" t="s">
        <v>394</v>
      </c>
      <c r="C21" s="118" t="s">
        <v>395</v>
      </c>
      <c r="D21" s="118" t="s">
        <v>375</v>
      </c>
      <c r="E21" s="118" t="s">
        <v>376</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47</v>
      </c>
      <c r="B29" s="60">
        <f>'Names of Bidder'!D25</f>
        <v>0</v>
      </c>
      <c r="C29" s="40" t="s">
        <v>45</v>
      </c>
      <c r="D29" s="42">
        <f>'Names of Bidder'!D22</f>
        <v>0</v>
      </c>
    </row>
    <row r="30" spans="1:9" ht="23.1" customHeight="1">
      <c r="A30" s="39" t="s">
        <v>48</v>
      </c>
      <c r="B30" s="42">
        <f>'Names of Bidder'!D26</f>
        <v>0</v>
      </c>
      <c r="C30" s="40" t="s">
        <v>46</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hdkLj2semHZTF42C3nsiP5ZGQUd06LnQj5xCaFeZuK//nfrnBTW4RdO0J3Ff21UfHfZvPYgLOkbyNs3UJyLt3Q==" saltValue="3CsrDyou86ywd1lApaYIXw==" spinCount="100000" sheet="1" selectLockedCells="1"/>
  <customSheetViews>
    <customSheetView guid="{827228A5-964E-465A-A946-EF2238A19E11}" showGridLines="0" zeroValues="0" state="hidden" showRuler="0">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3"/>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F68380CD-DF58-4BFA-A4C7-4B5C98AD7B16}" showGridLines="0" zeroValues="0" state="hidden">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ColWidth="9.140625" defaultRowHeight="16.5"/>
  <cols>
    <col min="1" max="1" width="12.140625" style="32" customWidth="1"/>
    <col min="2" max="2" width="20.5703125" style="32" customWidth="1"/>
    <col min="3" max="3" width="11.42578125" style="32" customWidth="1"/>
    <col min="4" max="4" width="22.85546875" style="32" customWidth="1"/>
    <col min="5" max="5" width="39.140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709" t="str">
        <f>'Attach 3(JV)'!A3</f>
        <v>OUTSOURCING OF SERVICES FOR OPERATION &amp; L1 MAINTENANCE SUPPORT OF TELECOM NODES IN NR</v>
      </c>
      <c r="B3" s="709"/>
      <c r="C3" s="709"/>
      <c r="D3" s="709"/>
      <c r="E3" s="709"/>
      <c r="F3" s="29"/>
      <c r="G3" s="30"/>
      <c r="H3" s="29"/>
    </row>
    <row r="4" spans="1:9" ht="20.100000000000001" customHeight="1">
      <c r="A4" s="31"/>
      <c r="H4" s="33"/>
      <c r="I4" s="12"/>
    </row>
    <row r="5" spans="1:9" ht="20.100000000000001" customHeight="1">
      <c r="A5" s="710" t="s">
        <v>386</v>
      </c>
      <c r="B5" s="710"/>
      <c r="C5" s="710"/>
      <c r="D5" s="710"/>
      <c r="E5" s="71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8" t="str">
        <f>'Attach 3(JV)'!A8</f>
        <v/>
      </c>
      <c r="B8" s="708"/>
      <c r="C8" s="708"/>
      <c r="D8" s="708"/>
      <c r="E8" s="13" t="str">
        <f>'Attach 3(JV)'!E8</f>
        <v>Contract Services</v>
      </c>
      <c r="H8" s="33"/>
      <c r="I8" s="12"/>
    </row>
    <row r="9" spans="1:9" ht="20.100000000000001" customHeight="1">
      <c r="A9" s="14" t="s">
        <v>379</v>
      </c>
      <c r="B9" s="712" t="str">
        <f>'Attach 3(JV)'!B9</f>
        <v/>
      </c>
      <c r="C9" s="712"/>
      <c r="D9" s="712"/>
      <c r="E9" s="13" t="str">
        <f>'Attach 3(JV)'!E9</f>
        <v>Power Grid Corporation of India Ltd.,</v>
      </c>
      <c r="H9" s="33"/>
      <c r="I9" s="12"/>
    </row>
    <row r="10" spans="1:9" ht="20.100000000000001" customHeight="1">
      <c r="A10" s="14" t="s">
        <v>381</v>
      </c>
      <c r="B10" s="712" t="str">
        <f>'Attach 3(JV)'!B10</f>
        <v/>
      </c>
      <c r="C10" s="712"/>
      <c r="D10" s="712"/>
      <c r="E10" s="13" t="str">
        <f>'Attach 3(JV)'!E10</f>
        <v>"Saudamini", Plot No. 2, Sector 29</v>
      </c>
      <c r="H10" s="33"/>
      <c r="I10" s="12"/>
    </row>
    <row r="11" spans="1:9" ht="20.100000000000001" customHeight="1">
      <c r="B11" s="712" t="str">
        <f>'Attach 3(JV)'!B11</f>
        <v/>
      </c>
      <c r="C11" s="712"/>
      <c r="D11" s="712"/>
      <c r="E11" s="13" t="str">
        <f>'Attach 3(JV)'!E11</f>
        <v>Gurgaon (Haryana) - 122001</v>
      </c>
    </row>
    <row r="12" spans="1:9" ht="20.100000000000001" customHeight="1">
      <c r="A12" s="35"/>
      <c r="B12" s="712" t="str">
        <f>'Attach 3(JV)'!B12</f>
        <v/>
      </c>
      <c r="C12" s="712"/>
      <c r="D12" s="712"/>
      <c r="E12" s="13"/>
    </row>
    <row r="13" spans="1:9" ht="20.100000000000001" customHeight="1">
      <c r="A13" s="32" t="s">
        <v>373</v>
      </c>
    </row>
    <row r="14" spans="1:9" ht="20.100000000000001" customHeight="1">
      <c r="A14" s="35"/>
    </row>
    <row r="15" spans="1:9" ht="87.75" customHeight="1">
      <c r="A15" s="963" t="s">
        <v>396</v>
      </c>
      <c r="B15" s="963"/>
      <c r="C15" s="963"/>
      <c r="D15" s="963"/>
      <c r="E15" s="963"/>
    </row>
    <row r="16" spans="1:9" ht="30" customHeight="1">
      <c r="A16" s="66" t="s">
        <v>389</v>
      </c>
      <c r="B16" s="67"/>
      <c r="C16" s="67"/>
      <c r="D16" s="67"/>
      <c r="E16" s="67"/>
    </row>
    <row r="17" spans="1:5" ht="30" customHeight="1">
      <c r="A17" s="66" t="s">
        <v>390</v>
      </c>
      <c r="B17" s="67"/>
      <c r="C17" s="67"/>
      <c r="D17" s="67"/>
      <c r="E17" s="67"/>
    </row>
    <row r="18" spans="1:5" ht="30" customHeight="1">
      <c r="A18" s="66" t="s">
        <v>391</v>
      </c>
      <c r="B18" s="68"/>
      <c r="C18" s="68"/>
      <c r="D18" s="68"/>
      <c r="E18" s="68"/>
    </row>
    <row r="19" spans="1:5" ht="30" customHeight="1">
      <c r="A19" s="45" t="s">
        <v>392</v>
      </c>
      <c r="B19" s="68"/>
      <c r="C19" s="68"/>
      <c r="D19" s="68"/>
      <c r="E19" s="68"/>
    </row>
    <row r="20" spans="1:5" ht="30" customHeight="1">
      <c r="A20" s="45" t="s">
        <v>96</v>
      </c>
      <c r="B20" s="68"/>
      <c r="C20" s="68"/>
      <c r="D20" s="68"/>
      <c r="E20" s="68"/>
    </row>
    <row r="21" spans="1:5" ht="30" customHeight="1">
      <c r="A21" s="45" t="s">
        <v>99</v>
      </c>
      <c r="B21" s="69"/>
      <c r="C21" s="69"/>
      <c r="D21" s="69"/>
      <c r="E21" s="69"/>
    </row>
    <row r="22" spans="1:5" ht="16.5" customHeight="1">
      <c r="A22" s="115"/>
    </row>
    <row r="23" spans="1:5" ht="27.95" customHeight="1">
      <c r="D23" s="40" t="s">
        <v>53</v>
      </c>
    </row>
    <row r="24" spans="1:5" ht="27.95" customHeight="1">
      <c r="A24" s="39" t="s">
        <v>47</v>
      </c>
      <c r="B24" s="60" t="str">
        <f>'Attach 3(JV)'!B24</f>
        <v/>
      </c>
      <c r="D24" s="40" t="s">
        <v>45</v>
      </c>
      <c r="E24" s="42" t="str">
        <f>'Attach 3(JV)'!E24</f>
        <v/>
      </c>
    </row>
    <row r="25" spans="1:5" ht="27.95" customHeight="1">
      <c r="A25" s="39" t="s">
        <v>48</v>
      </c>
      <c r="B25" s="42" t="str">
        <f>'Attach 3(JV)'!B25</f>
        <v/>
      </c>
      <c r="D25" s="40" t="s">
        <v>46</v>
      </c>
      <c r="E25" s="42" t="str">
        <f>'Attach 3(JV)'!E25</f>
        <v/>
      </c>
    </row>
    <row r="26" spans="1:5" ht="27.95" customHeight="1">
      <c r="D26" s="40" t="s">
        <v>54</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topLeftCell="A25" zoomScaleNormal="100" zoomScaleSheetLayoutView="100" workbookViewId="0">
      <selection activeCell="B17" sqref="B17"/>
    </sheetView>
  </sheetViews>
  <sheetFormatPr defaultColWidth="9.140625" defaultRowHeight="16.5"/>
  <cols>
    <col min="1" max="1" width="12.140625" style="32" customWidth="1"/>
    <col min="2" max="2" width="30.855468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No.WR1/NT/S-MISC/DOM/ZA3/25/04276</v>
      </c>
      <c r="B1" s="25"/>
      <c r="C1" s="25"/>
      <c r="D1" s="25"/>
      <c r="E1" s="26" t="str">
        <f>"Attachment-5 "</f>
        <v xml:space="preserve">Attachment-5 </v>
      </c>
    </row>
    <row r="2" spans="1:9" ht="8.1" customHeight="1"/>
    <row r="3" spans="1:9" ht="86.25" customHeight="1">
      <c r="A3" s="709" t="str">
        <f>Cover!B2</f>
        <v>Procurement of 40/33mm PLB HDPE Duct for NTAMC Project in Vadodara</v>
      </c>
      <c r="B3" s="709"/>
      <c r="C3" s="709"/>
      <c r="D3" s="709"/>
      <c r="E3" s="709"/>
      <c r="F3" s="29"/>
      <c r="G3" s="30"/>
      <c r="H3" s="29"/>
    </row>
    <row r="4" spans="1:9" ht="8.1" customHeight="1">
      <c r="A4" s="31"/>
      <c r="H4" s="33"/>
      <c r="I4" s="12"/>
    </row>
    <row r="5" spans="1:9" ht="20.100000000000001" customHeight="1">
      <c r="A5" s="710" t="s">
        <v>397</v>
      </c>
      <c r="B5" s="710"/>
      <c r="C5" s="710"/>
      <c r="D5" s="710"/>
      <c r="E5" s="71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708" t="str">
        <f>'Attach 3(JV)'!A8</f>
        <v/>
      </c>
      <c r="B8" s="708"/>
      <c r="C8" s="708"/>
      <c r="D8" s="958" t="s">
        <v>1047</v>
      </c>
      <c r="E8" s="958"/>
      <c r="F8" s="667"/>
      <c r="H8" s="33"/>
      <c r="I8" s="12"/>
    </row>
    <row r="9" spans="1:9">
      <c r="A9" s="14" t="s">
        <v>379</v>
      </c>
      <c r="B9" s="880">
        <f>'Names of Bidder'!D8</f>
        <v>0</v>
      </c>
      <c r="C9" s="880"/>
      <c r="D9" s="958"/>
      <c r="E9" s="958"/>
      <c r="F9" s="667"/>
      <c r="H9" s="33"/>
      <c r="I9" s="12"/>
    </row>
    <row r="10" spans="1:9" ht="27" customHeight="1">
      <c r="A10" s="14" t="s">
        <v>381</v>
      </c>
      <c r="B10" s="880">
        <f>'Names of Bidder'!D9</f>
        <v>0</v>
      </c>
      <c r="C10" s="880"/>
      <c r="D10" s="958"/>
      <c r="E10" s="958"/>
      <c r="F10" s="667"/>
      <c r="H10" s="33"/>
      <c r="I10" s="12"/>
    </row>
    <row r="11" spans="1:9" ht="27" customHeight="1">
      <c r="B11" s="880">
        <f>'Names of Bidder'!D10</f>
        <v>0</v>
      </c>
      <c r="C11" s="880"/>
      <c r="D11" s="958"/>
      <c r="E11" s="958"/>
      <c r="F11" s="667"/>
    </row>
    <row r="12" spans="1:9" ht="27" customHeight="1">
      <c r="A12" s="35"/>
      <c r="B12" s="880">
        <f>'Names of Bidder'!D11</f>
        <v>0</v>
      </c>
      <c r="C12" s="880"/>
      <c r="D12" s="958"/>
      <c r="E12" s="958"/>
      <c r="F12" s="667"/>
    </row>
    <row r="13" spans="1:9" ht="20.100000000000001" customHeight="1">
      <c r="A13" s="32" t="s">
        <v>373</v>
      </c>
    </row>
    <row r="14" spans="1:9" ht="45.75" customHeight="1">
      <c r="A14" s="711" t="s">
        <v>411</v>
      </c>
      <c r="B14" s="711"/>
      <c r="C14" s="711"/>
      <c r="D14" s="711"/>
      <c r="E14" s="711"/>
      <c r="F14" s="37"/>
      <c r="G14" s="37"/>
      <c r="H14" s="37"/>
    </row>
    <row r="15" spans="1:9" ht="32.1" customHeight="1">
      <c r="A15" s="964" t="s">
        <v>377</v>
      </c>
      <c r="B15" s="964" t="s">
        <v>395</v>
      </c>
      <c r="C15" s="964" t="s">
        <v>398</v>
      </c>
      <c r="D15" s="968" t="s">
        <v>399</v>
      </c>
      <c r="E15" s="969"/>
      <c r="F15" s="37"/>
      <c r="G15" s="37"/>
      <c r="H15" s="37"/>
    </row>
    <row r="16" spans="1:9" ht="19.5" customHeight="1">
      <c r="A16" s="965"/>
      <c r="B16" s="965"/>
      <c r="C16" s="965"/>
      <c r="D16" s="48" t="s">
        <v>400</v>
      </c>
      <c r="E16" s="48" t="s">
        <v>401</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70" t="s">
        <v>101</v>
      </c>
      <c r="B26" s="970"/>
      <c r="C26" s="970"/>
      <c r="D26" s="970"/>
      <c r="E26" s="970"/>
      <c r="F26" s="217"/>
      <c r="G26" s="217"/>
      <c r="H26" s="218"/>
    </row>
    <row r="27" spans="1:8" ht="32.1" hidden="1" customHeight="1">
      <c r="A27" s="964" t="s">
        <v>377</v>
      </c>
      <c r="B27" s="964" t="s">
        <v>395</v>
      </c>
      <c r="C27" s="964" t="s">
        <v>119</v>
      </c>
      <c r="D27" s="968" t="s">
        <v>120</v>
      </c>
      <c r="E27" s="969"/>
      <c r="F27" s="37"/>
      <c r="G27" s="37"/>
      <c r="H27" s="37"/>
    </row>
    <row r="28" spans="1:8" ht="22.5" hidden="1" customHeight="1">
      <c r="A28" s="965"/>
      <c r="B28" s="965"/>
      <c r="C28" s="965"/>
      <c r="D28" s="48" t="s">
        <v>121</v>
      </c>
      <c r="E28" s="48" t="s">
        <v>122</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47</v>
      </c>
      <c r="B34" s="60">
        <f>'Names of Bidder'!D25</f>
        <v>0</v>
      </c>
      <c r="C34" s="40" t="s">
        <v>45</v>
      </c>
      <c r="D34" s="42">
        <f>'Names of Bidder'!D22</f>
        <v>0</v>
      </c>
    </row>
    <row r="35" spans="1:8" ht="15.95" customHeight="1">
      <c r="A35" s="39" t="s">
        <v>48</v>
      </c>
      <c r="B35" s="42">
        <f>'Names of Bidder'!D26</f>
        <v>0</v>
      </c>
      <c r="C35" s="40" t="s">
        <v>46</v>
      </c>
      <c r="D35" s="42">
        <f>'Names of Bidder'!D23</f>
        <v>0</v>
      </c>
    </row>
    <row r="36" spans="1:8" ht="15.75" customHeight="1">
      <c r="A36" s="28"/>
      <c r="B36" s="28"/>
      <c r="C36" s="40"/>
      <c r="D36" s="28"/>
      <c r="E36" s="28"/>
    </row>
    <row r="37" spans="1:8" ht="19.5" customHeight="1">
      <c r="A37" s="24" t="str">
        <f>A1</f>
        <v>Specification No.WR1/NT/S-MISC/DOM/ZA3/25/04276</v>
      </c>
      <c r="B37" s="25"/>
      <c r="C37" s="25"/>
      <c r="D37" s="25"/>
      <c r="E37" s="44" t="str">
        <f>E1</f>
        <v xml:space="preserve">Attachment-5 </v>
      </c>
    </row>
    <row r="38" spans="1:8" ht="18" customHeight="1">
      <c r="A38" s="41"/>
    </row>
    <row r="39" spans="1:8" ht="30" customHeight="1">
      <c r="A39" s="974" t="s">
        <v>397</v>
      </c>
      <c r="B39" s="974"/>
      <c r="C39" s="974"/>
      <c r="D39" s="974"/>
      <c r="E39" s="974"/>
    </row>
    <row r="40" spans="1:8" ht="18" customHeight="1"/>
    <row r="41" spans="1:8" ht="36" customHeight="1">
      <c r="A41" s="909" t="s">
        <v>377</v>
      </c>
      <c r="B41" s="972" t="s">
        <v>395</v>
      </c>
      <c r="C41" s="964" t="s">
        <v>398</v>
      </c>
      <c r="D41" s="966" t="s">
        <v>399</v>
      </c>
      <c r="E41" s="967"/>
    </row>
    <row r="42" spans="1:8" ht="18" customHeight="1">
      <c r="A42" s="971"/>
      <c r="B42" s="973"/>
      <c r="C42" s="965"/>
      <c r="D42" s="48" t="s">
        <v>400</v>
      </c>
      <c r="E42" s="48" t="s">
        <v>401</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47</v>
      </c>
      <c r="B72" s="60">
        <f>B34</f>
        <v>0</v>
      </c>
      <c r="C72" s="40" t="s">
        <v>45</v>
      </c>
      <c r="D72" s="42">
        <f>D34</f>
        <v>0</v>
      </c>
    </row>
    <row r="73" spans="1:5" ht="24" customHeight="1">
      <c r="A73" s="39" t="s">
        <v>48</v>
      </c>
      <c r="B73" s="60">
        <f>B35</f>
        <v>0</v>
      </c>
      <c r="C73" s="40" t="s">
        <v>46</v>
      </c>
      <c r="D73" s="42">
        <f>D35</f>
        <v>0</v>
      </c>
    </row>
    <row r="74" spans="1:5" ht="24" customHeight="1">
      <c r="A74" s="39"/>
      <c r="B74" s="60"/>
      <c r="C74" s="40"/>
      <c r="D74" s="42"/>
    </row>
    <row r="75" spans="1:5" ht="33" customHeight="1">
      <c r="D75" s="40"/>
    </row>
  </sheetData>
  <sheetProtection algorithmName="SHA-512" hashValue="wubKYXh9dp5ZcCXRLdUlAXE8NNjfGymTw5A7oyUvY7mIPLyByFt8QEghG1zzeFM+JUAvX+nqI9NpTfmJBajmgg==" saltValue="f/Zw10TwVbViN74tLAEVWA==" spinCount="100000" sheet="1" formatColumns="0" formatRows="0" selectLockedCells="1"/>
  <customSheetViews>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3"/>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5"/>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14:E14"/>
    <mergeCell ref="B11:C11"/>
    <mergeCell ref="B12:C12"/>
    <mergeCell ref="A3:E3"/>
    <mergeCell ref="A5:E5"/>
    <mergeCell ref="B9:C9"/>
    <mergeCell ref="B10:C10"/>
    <mergeCell ref="A8:C8"/>
    <mergeCell ref="D8:E12"/>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pageSetUpPr fitToPage="1"/>
  </sheetPr>
  <dimension ref="A1:I76"/>
  <sheetViews>
    <sheetView showGridLines="0" view="pageBreakPreview" zoomScaleNormal="100" zoomScaleSheetLayoutView="100" workbookViewId="0">
      <selection activeCell="B17" sqref="B17"/>
    </sheetView>
  </sheetViews>
  <sheetFormatPr defaultColWidth="9.140625" defaultRowHeight="16.5"/>
  <cols>
    <col min="1" max="1" width="12.140625" style="32" customWidth="1"/>
    <col min="2" max="2" width="30.85546875" style="32" customWidth="1"/>
    <col min="3" max="3" width="25.5703125" style="32" customWidth="1"/>
    <col min="4" max="4" width="15.855468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No.WR1/NT/S-MISC/DOM/ZA3/25/04276</v>
      </c>
      <c r="B1" s="25"/>
      <c r="C1" s="25"/>
      <c r="D1" s="25"/>
      <c r="E1" s="26" t="str">
        <f>"Attachment-5A "</f>
        <v xml:space="preserve">Attachment-5A </v>
      </c>
    </row>
    <row r="2" spans="1:9" ht="8.1" customHeight="1"/>
    <row r="3" spans="1:9" ht="99" customHeight="1">
      <c r="A3" s="709" t="str">
        <f>Cover!B2</f>
        <v>Procurement of 40/33mm PLB HDPE Duct for NTAMC Project in Vadodara</v>
      </c>
      <c r="B3" s="709"/>
      <c r="C3" s="709"/>
      <c r="D3" s="709"/>
      <c r="E3" s="709"/>
      <c r="F3" s="29"/>
      <c r="G3" s="30"/>
      <c r="H3" s="29"/>
    </row>
    <row r="4" spans="1:9" ht="8.1" customHeight="1">
      <c r="A4" s="31"/>
      <c r="H4" s="33"/>
      <c r="I4" s="12"/>
    </row>
    <row r="5" spans="1:9" ht="20.100000000000001" customHeight="1">
      <c r="A5" s="710" t="s">
        <v>652</v>
      </c>
      <c r="B5" s="710"/>
      <c r="C5" s="710"/>
      <c r="D5" s="710"/>
      <c r="E5" s="71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708" t="str">
        <f>'Attach 3(JV)'!A8</f>
        <v/>
      </c>
      <c r="B8" s="708"/>
      <c r="C8" s="708"/>
      <c r="D8" s="958" t="s">
        <v>1047</v>
      </c>
      <c r="E8" s="958"/>
      <c r="F8" s="667"/>
      <c r="H8" s="33"/>
      <c r="I8" s="12"/>
    </row>
    <row r="9" spans="1:9">
      <c r="A9" s="14" t="s">
        <v>379</v>
      </c>
      <c r="B9" s="880" t="str">
        <f>'Attach 3(JV)'!B9</f>
        <v/>
      </c>
      <c r="C9" s="880"/>
      <c r="D9" s="958"/>
      <c r="E9" s="958"/>
      <c r="F9" s="667"/>
      <c r="H9" s="33"/>
      <c r="I9" s="12"/>
    </row>
    <row r="10" spans="1:9">
      <c r="A10" s="14" t="s">
        <v>381</v>
      </c>
      <c r="B10" s="880" t="str">
        <f>'Attach 3(JV)'!B10</f>
        <v/>
      </c>
      <c r="C10" s="880"/>
      <c r="D10" s="958"/>
      <c r="E10" s="958"/>
      <c r="F10" s="667"/>
      <c r="H10" s="33"/>
      <c r="I10" s="12"/>
    </row>
    <row r="11" spans="1:9">
      <c r="B11" s="880" t="str">
        <f>'Attach 3(JV)'!B11</f>
        <v/>
      </c>
      <c r="C11" s="880"/>
      <c r="D11" s="958"/>
      <c r="E11" s="958"/>
      <c r="F11" s="667"/>
    </row>
    <row r="12" spans="1:9">
      <c r="A12" s="35"/>
      <c r="B12" s="880" t="str">
        <f>'Attach 3(JV)'!B12</f>
        <v/>
      </c>
      <c r="C12" s="880"/>
      <c r="D12" s="958"/>
      <c r="E12" s="958"/>
      <c r="F12" s="667"/>
    </row>
    <row r="13" spans="1:9" ht="20.100000000000001" customHeight="1">
      <c r="A13" s="32" t="s">
        <v>373</v>
      </c>
    </row>
    <row r="14" spans="1:9" ht="45.75" customHeight="1">
      <c r="A14" s="711" t="s">
        <v>795</v>
      </c>
      <c r="B14" s="711"/>
      <c r="C14" s="711"/>
      <c r="D14" s="711"/>
      <c r="E14" s="711"/>
      <c r="F14" s="37"/>
      <c r="G14" s="37"/>
      <c r="H14" s="37"/>
    </row>
    <row r="15" spans="1:9" ht="32.1" customHeight="1">
      <c r="A15" s="964" t="s">
        <v>377</v>
      </c>
      <c r="B15" s="964" t="s">
        <v>395</v>
      </c>
      <c r="C15" s="964" t="s">
        <v>398</v>
      </c>
      <c r="D15" s="968" t="s">
        <v>626</v>
      </c>
      <c r="E15" s="969"/>
      <c r="F15" s="37"/>
      <c r="G15" s="37"/>
      <c r="H15" s="37"/>
    </row>
    <row r="16" spans="1:9" ht="43.5" customHeight="1">
      <c r="A16" s="965"/>
      <c r="B16" s="965"/>
      <c r="C16" s="965"/>
      <c r="D16" s="48" t="s">
        <v>400</v>
      </c>
      <c r="E16" s="48" t="s">
        <v>627</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70" t="s">
        <v>101</v>
      </c>
      <c r="B26" s="970"/>
      <c r="C26" s="970"/>
      <c r="D26" s="970"/>
      <c r="E26" s="970"/>
      <c r="F26" s="217"/>
      <c r="G26" s="217"/>
      <c r="H26" s="218"/>
    </row>
    <row r="27" spans="1:8" ht="32.1" hidden="1" customHeight="1">
      <c r="A27" s="964" t="s">
        <v>377</v>
      </c>
      <c r="B27" s="964" t="s">
        <v>395</v>
      </c>
      <c r="C27" s="964" t="s">
        <v>119</v>
      </c>
      <c r="D27" s="968" t="s">
        <v>120</v>
      </c>
      <c r="E27" s="969"/>
      <c r="F27" s="37"/>
      <c r="G27" s="37"/>
      <c r="H27" s="37"/>
    </row>
    <row r="28" spans="1:8" ht="22.5" hidden="1" customHeight="1">
      <c r="A28" s="965"/>
      <c r="B28" s="965"/>
      <c r="C28" s="965"/>
      <c r="D28" s="48" t="s">
        <v>121</v>
      </c>
      <c r="E28" s="48" t="s">
        <v>122</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11" t="s">
        <v>653</v>
      </c>
      <c r="B33" s="711"/>
      <c r="C33" s="711"/>
      <c r="D33" s="711"/>
      <c r="E33" s="711"/>
      <c r="F33" s="37"/>
      <c r="G33" s="37"/>
      <c r="H33" s="37"/>
    </row>
    <row r="34" spans="1:9" ht="27" customHeight="1">
      <c r="A34" s="57"/>
      <c r="B34" s="57"/>
      <c r="C34" s="57"/>
      <c r="D34" s="57"/>
      <c r="E34" s="57"/>
      <c r="F34" s="37"/>
      <c r="G34" s="37"/>
      <c r="H34" s="37"/>
    </row>
    <row r="35" spans="1:9" ht="15.95" customHeight="1">
      <c r="A35" s="39" t="s">
        <v>47</v>
      </c>
      <c r="B35" s="60" t="str">
        <f>'Attach 3(JV)'!B24</f>
        <v/>
      </c>
      <c r="C35" s="40" t="s">
        <v>45</v>
      </c>
      <c r="D35" s="42" t="str">
        <f>'Attach 3(JV)'!E24</f>
        <v/>
      </c>
    </row>
    <row r="36" spans="1:9" ht="15.95" customHeight="1">
      <c r="A36" s="39" t="s">
        <v>48</v>
      </c>
      <c r="B36" s="42" t="str">
        <f>'Attach 3(JV)'!B25</f>
        <v/>
      </c>
      <c r="C36" s="40" t="s">
        <v>46</v>
      </c>
      <c r="D36" s="42" t="str">
        <f>'Attach 3(JV)'!E25</f>
        <v/>
      </c>
    </row>
    <row r="37" spans="1:9" s="27" customFormat="1" ht="15.75" customHeight="1">
      <c r="A37" s="28"/>
      <c r="B37" s="28"/>
      <c r="C37" s="40"/>
      <c r="D37" s="28"/>
      <c r="E37" s="28"/>
      <c r="I37" s="28"/>
    </row>
    <row r="38" spans="1:9" s="27" customFormat="1" ht="19.5" customHeight="1">
      <c r="A38" s="24" t="str">
        <f>A1</f>
        <v>Specification No.WR1/NT/S-MISC/DOM/ZA3/25/04276</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74" t="s">
        <v>397</v>
      </c>
      <c r="B40" s="974"/>
      <c r="C40" s="974"/>
      <c r="D40" s="974"/>
      <c r="E40" s="974"/>
      <c r="I40" s="28"/>
    </row>
    <row r="41" spans="1:9" s="27" customFormat="1" ht="18" customHeight="1">
      <c r="A41" s="32"/>
      <c r="B41" s="32"/>
      <c r="C41" s="32"/>
      <c r="D41" s="32"/>
      <c r="E41" s="32"/>
      <c r="I41" s="28"/>
    </row>
    <row r="42" spans="1:9" s="27" customFormat="1" ht="36" customHeight="1">
      <c r="A42" s="909" t="s">
        <v>377</v>
      </c>
      <c r="B42" s="972" t="s">
        <v>395</v>
      </c>
      <c r="C42" s="964" t="s">
        <v>398</v>
      </c>
      <c r="D42" s="966" t="s">
        <v>399</v>
      </c>
      <c r="E42" s="967"/>
      <c r="I42" s="28"/>
    </row>
    <row r="43" spans="1:9" s="27" customFormat="1" ht="18" customHeight="1">
      <c r="A43" s="971"/>
      <c r="B43" s="973"/>
      <c r="C43" s="965"/>
      <c r="D43" s="48" t="s">
        <v>400</v>
      </c>
      <c r="E43" s="48" t="s">
        <v>401</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47</v>
      </c>
      <c r="B73" s="60" t="str">
        <f>B35</f>
        <v/>
      </c>
      <c r="C73" s="40" t="s">
        <v>45</v>
      </c>
      <c r="D73" s="42" t="str">
        <f>D35</f>
        <v/>
      </c>
      <c r="E73" s="32"/>
      <c r="I73" s="28"/>
    </row>
    <row r="74" spans="1:9" s="27" customFormat="1" ht="24" customHeight="1">
      <c r="A74" s="39" t="s">
        <v>48</v>
      </c>
      <c r="B74" s="60" t="str">
        <f>B36</f>
        <v/>
      </c>
      <c r="C74" s="40" t="s">
        <v>46</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MAwPcEPBw7JiUcB7eKSH5p9vQZUgpWIEn7px0Nzx7tpnPoPcEKWb0FyOhXDhSt3sV0jvbNILil6aXD3wwG9oDQ==" saltValue="QMsZIBad8CHHYnA8Ebi2Xw==" spinCount="100000" sheet="1" formatColumns="0" formatRows="0" selectLockedCells="1"/>
  <mergeCells count="24">
    <mergeCell ref="A3:E3"/>
    <mergeCell ref="A5:E5"/>
    <mergeCell ref="A8:C8"/>
    <mergeCell ref="B9:C9"/>
    <mergeCell ref="B10:C10"/>
    <mergeCell ref="B12:C12"/>
    <mergeCell ref="D8:E12"/>
    <mergeCell ref="A14:E14"/>
    <mergeCell ref="A15:A16"/>
    <mergeCell ref="B15:B16"/>
    <mergeCell ref="C15:C16"/>
    <mergeCell ref="D15:E15"/>
    <mergeCell ref="B11:C11"/>
    <mergeCell ref="A26:E26"/>
    <mergeCell ref="A27:A28"/>
    <mergeCell ref="B27:B28"/>
    <mergeCell ref="C27:C28"/>
    <mergeCell ref="D27:E27"/>
    <mergeCell ref="A42:A43"/>
    <mergeCell ref="B42:B43"/>
    <mergeCell ref="C42:C43"/>
    <mergeCell ref="D42:E42"/>
    <mergeCell ref="A33:E33"/>
    <mergeCell ref="A40:E4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paperSize="9"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pageSetUpPr fitToPage="1"/>
  </sheetPr>
  <dimension ref="A1:Z50"/>
  <sheetViews>
    <sheetView showGridLines="0" view="pageBreakPreview" zoomScaleNormal="100" zoomScaleSheetLayoutView="100" workbookViewId="0">
      <selection activeCell="A17" sqref="A17"/>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4.85546875" style="32" customWidth="1"/>
    <col min="6" max="7" width="9.140625" style="27"/>
    <col min="8" max="8" width="0" style="27" hidden="1" customWidth="1"/>
    <col min="9" max="16384" width="9.140625" style="28"/>
  </cols>
  <sheetData>
    <row r="1" spans="1:26">
      <c r="A1" s="24" t="str">
        <f>Cover!B3</f>
        <v>Specification No.WR1/NT/S-MISC/DOM/ZA3/25/04276</v>
      </c>
      <c r="B1" s="25"/>
      <c r="C1" s="25"/>
      <c r="D1" s="25"/>
      <c r="E1" s="26" t="str">
        <f>"Attachment-6 (C) "</f>
        <v xml:space="preserve">Attachment-6 (C) </v>
      </c>
      <c r="Z1" s="127"/>
    </row>
    <row r="2" spans="1:26" ht="10.5" customHeight="1">
      <c r="Z2" s="127"/>
    </row>
    <row r="3" spans="1:26" ht="90.75" customHeight="1">
      <c r="A3" s="709" t="str">
        <f>Cover!B2</f>
        <v>Procurement of 40/33mm PLB HDPE Duct for NTAMC Project in Vadodara</v>
      </c>
      <c r="B3" s="709"/>
      <c r="C3" s="709"/>
      <c r="D3" s="709"/>
      <c r="E3" s="709"/>
      <c r="F3" s="29"/>
      <c r="G3" s="30"/>
      <c r="H3" s="29"/>
    </row>
    <row r="4" spans="1:26" ht="10.5" customHeight="1">
      <c r="A4" s="31"/>
      <c r="H4" s="33"/>
      <c r="I4" s="12"/>
    </row>
    <row r="5" spans="1:26" ht="20.100000000000001" customHeight="1">
      <c r="A5" s="710" t="s">
        <v>432</v>
      </c>
      <c r="B5" s="710"/>
      <c r="C5" s="710"/>
      <c r="D5" s="710"/>
      <c r="E5" s="71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708" t="str">
        <f>'Attach 3(JV)'!A8</f>
        <v/>
      </c>
      <c r="B8" s="708"/>
      <c r="C8" s="708"/>
      <c r="D8" s="708"/>
      <c r="E8" s="958" t="s">
        <v>1047</v>
      </c>
      <c r="F8" s="667"/>
      <c r="G8" s="667"/>
      <c r="H8" s="33"/>
      <c r="I8" s="12"/>
    </row>
    <row r="9" spans="1:26">
      <c r="A9" s="14" t="s">
        <v>379</v>
      </c>
      <c r="B9" s="880" t="str">
        <f>'Attach 3(JV)'!B9</f>
        <v/>
      </c>
      <c r="C9" s="880"/>
      <c r="D9" s="880"/>
      <c r="E9" s="958"/>
      <c r="F9" s="667"/>
      <c r="G9" s="667"/>
      <c r="H9" s="33"/>
      <c r="I9" s="12"/>
    </row>
    <row r="10" spans="1:26">
      <c r="A10" s="14" t="s">
        <v>381</v>
      </c>
      <c r="B10" s="880" t="str">
        <f>'Attach 3(JV)'!B10</f>
        <v/>
      </c>
      <c r="C10" s="880"/>
      <c r="D10" s="880"/>
      <c r="E10" s="958"/>
      <c r="F10" s="667"/>
      <c r="G10" s="667"/>
      <c r="H10" s="33"/>
      <c r="I10" s="12"/>
    </row>
    <row r="11" spans="1:26">
      <c r="B11" s="880" t="str">
        <f>'Attach 3(JV)'!B11</f>
        <v/>
      </c>
      <c r="C11" s="880"/>
      <c r="D11" s="880"/>
      <c r="E11" s="958"/>
      <c r="F11" s="667"/>
      <c r="G11" s="667"/>
    </row>
    <row r="12" spans="1:26">
      <c r="A12" s="35"/>
      <c r="B12" s="880" t="str">
        <f>'Attach 3(JV)'!B12</f>
        <v/>
      </c>
      <c r="C12" s="880"/>
      <c r="D12" s="880"/>
      <c r="E12" s="958"/>
      <c r="F12" s="667"/>
      <c r="G12" s="667"/>
    </row>
    <row r="13" spans="1:26" ht="21" customHeight="1">
      <c r="A13" s="32" t="s">
        <v>373</v>
      </c>
    </row>
    <row r="14" spans="1:26" ht="45" customHeight="1">
      <c r="A14" s="851" t="s">
        <v>71</v>
      </c>
      <c r="B14" s="851"/>
      <c r="C14" s="851"/>
      <c r="D14" s="851"/>
      <c r="E14" s="851"/>
      <c r="F14" s="37"/>
      <c r="G14" s="37"/>
      <c r="H14" s="37"/>
    </row>
    <row r="15" spans="1:26" ht="12" customHeight="1">
      <c r="A15" s="35"/>
      <c r="B15" s="35"/>
      <c r="C15" s="35"/>
      <c r="D15" s="35"/>
      <c r="E15" s="35"/>
      <c r="F15" s="37"/>
      <c r="G15" s="37"/>
      <c r="H15" s="37"/>
    </row>
    <row r="16" spans="1:26" ht="42" customHeight="1">
      <c r="A16" s="48" t="s">
        <v>377</v>
      </c>
      <c r="B16" s="48" t="s">
        <v>72</v>
      </c>
      <c r="C16" s="769" t="s">
        <v>73</v>
      </c>
      <c r="D16" s="769"/>
      <c r="E16" s="48" t="s">
        <v>74</v>
      </c>
      <c r="F16" s="37"/>
      <c r="G16" s="37"/>
      <c r="H16" s="37"/>
    </row>
    <row r="17" spans="1:8" ht="21" customHeight="1">
      <c r="A17" s="65"/>
      <c r="B17" s="65"/>
      <c r="C17" s="889"/>
      <c r="D17" s="778"/>
      <c r="E17" s="74"/>
      <c r="F17" s="37"/>
      <c r="G17" s="37"/>
      <c r="H17" s="37"/>
    </row>
    <row r="18" spans="1:8" ht="21" customHeight="1">
      <c r="A18" s="65"/>
      <c r="B18" s="65"/>
      <c r="C18" s="889"/>
      <c r="D18" s="778"/>
      <c r="E18" s="74"/>
      <c r="F18" s="37"/>
      <c r="G18" s="37"/>
      <c r="H18" s="37"/>
    </row>
    <row r="19" spans="1:8" ht="21" customHeight="1">
      <c r="A19" s="65"/>
      <c r="B19" s="65"/>
      <c r="C19" s="975"/>
      <c r="D19" s="975"/>
      <c r="E19" s="74"/>
      <c r="F19" s="37"/>
      <c r="G19" s="37"/>
      <c r="H19" s="37"/>
    </row>
    <row r="20" spans="1:8" ht="21" customHeight="1">
      <c r="A20" s="65"/>
      <c r="B20" s="65"/>
      <c r="C20" s="975"/>
      <c r="D20" s="975"/>
      <c r="E20" s="74"/>
      <c r="F20" s="239"/>
      <c r="G20" s="239"/>
      <c r="H20" s="237" t="b">
        <v>0</v>
      </c>
    </row>
    <row r="21" spans="1:8" ht="21" customHeight="1">
      <c r="A21" s="65"/>
      <c r="B21" s="65"/>
      <c r="C21" s="975"/>
      <c r="D21" s="975"/>
      <c r="E21" s="74"/>
      <c r="F21" s="239"/>
      <c r="G21" s="239"/>
      <c r="H21" s="236"/>
    </row>
    <row r="22" spans="1:8" ht="16.5" customHeight="1">
      <c r="D22" s="35"/>
      <c r="E22" s="35"/>
      <c r="F22" s="37"/>
      <c r="G22" s="37"/>
      <c r="H22" s="37"/>
    </row>
    <row r="23" spans="1:8" s="27" customFormat="1" ht="51.75" customHeight="1">
      <c r="A23" s="963" t="s">
        <v>75</v>
      </c>
      <c r="B23" s="963"/>
      <c r="C23" s="963"/>
      <c r="D23" s="963"/>
      <c r="E23" s="963"/>
      <c r="F23" s="37"/>
      <c r="G23" s="37"/>
      <c r="H23" s="37"/>
    </row>
    <row r="24" spans="1:8" s="27" customFormat="1" ht="96.75" customHeight="1">
      <c r="A24" s="963" t="s">
        <v>434</v>
      </c>
      <c r="B24" s="963"/>
      <c r="C24" s="963"/>
      <c r="D24" s="963"/>
      <c r="E24" s="963"/>
      <c r="F24" s="37"/>
      <c r="G24" s="37"/>
      <c r="H24" s="37"/>
    </row>
    <row r="25" spans="1:8" s="27" customFormat="1" ht="24" customHeight="1">
      <c r="A25" s="219"/>
      <c r="B25" s="219"/>
      <c r="C25" s="219"/>
      <c r="D25" s="40"/>
      <c r="E25" s="219"/>
      <c r="F25" s="37"/>
      <c r="G25" s="37"/>
      <c r="H25" s="37"/>
    </row>
    <row r="26" spans="1:8" ht="24" customHeight="1">
      <c r="A26" s="39" t="s">
        <v>47</v>
      </c>
      <c r="B26" s="60" t="str">
        <f>'Attach 3(JV)'!B24</f>
        <v/>
      </c>
      <c r="C26" s="43"/>
      <c r="D26" s="40" t="s">
        <v>45</v>
      </c>
      <c r="E26" s="42" t="str">
        <f>'Attach 3(JV)'!E24</f>
        <v/>
      </c>
    </row>
    <row r="27" spans="1:8" ht="24" customHeight="1">
      <c r="A27" s="39" t="s">
        <v>48</v>
      </c>
      <c r="B27" s="42" t="str">
        <f>'Attach 3(JV)'!B25</f>
        <v/>
      </c>
      <c r="C27" s="43"/>
      <c r="D27" s="40" t="s">
        <v>46</v>
      </c>
      <c r="E27" s="42" t="str">
        <f>'Attach 3(JV)'!E25</f>
        <v/>
      </c>
    </row>
    <row r="28" spans="1:8" ht="24" customHeight="1">
      <c r="D28" s="40"/>
    </row>
    <row r="29" spans="1:8" ht="24" customHeight="1">
      <c r="A29" s="39" t="str">
        <f>A1</f>
        <v>Specification No.WR1/NT/S-MISC/DOM/ZA3/25/04276</v>
      </c>
      <c r="B29" s="31"/>
      <c r="C29" s="31"/>
      <c r="D29" s="31"/>
      <c r="E29" s="31" t="str">
        <f>E1</f>
        <v xml:space="preserve">Attachment-6 (C) </v>
      </c>
    </row>
    <row r="30" spans="1:8" ht="24" customHeight="1">
      <c r="A30" s="39"/>
      <c r="B30" s="31"/>
      <c r="C30" s="31"/>
      <c r="D30" s="31"/>
      <c r="E30" s="31"/>
    </row>
    <row r="31" spans="1:8" ht="20.100000000000001" customHeight="1">
      <c r="A31" s="710" t="str">
        <f>A5</f>
        <v>(Commercial Deviations)</v>
      </c>
      <c r="B31" s="710"/>
      <c r="C31" s="710"/>
      <c r="D31" s="710"/>
      <c r="E31" s="710"/>
    </row>
    <row r="32" spans="1:8" ht="20.100000000000001" customHeight="1">
      <c r="A32" s="710"/>
      <c r="B32" s="710"/>
      <c r="C32" s="710"/>
      <c r="D32" s="710"/>
      <c r="E32" s="710"/>
    </row>
    <row r="33" spans="1:5" ht="20.100000000000001" customHeight="1"/>
    <row r="34" spans="1:5" ht="42" customHeight="1">
      <c r="A34" s="48" t="s">
        <v>377</v>
      </c>
      <c r="B34" s="48" t="s">
        <v>72</v>
      </c>
      <c r="C34" s="769" t="s">
        <v>73</v>
      </c>
      <c r="D34" s="769"/>
      <c r="E34" s="48" t="s">
        <v>74</v>
      </c>
    </row>
    <row r="35" spans="1:5" ht="39.950000000000003" customHeight="1">
      <c r="A35" s="65"/>
      <c r="B35" s="65"/>
      <c r="C35" s="889"/>
      <c r="D35" s="778"/>
      <c r="E35" s="74"/>
    </row>
    <row r="36" spans="1:5" ht="39.950000000000003" customHeight="1">
      <c r="A36" s="65"/>
      <c r="B36" s="65"/>
      <c r="C36" s="889"/>
      <c r="D36" s="778"/>
      <c r="E36" s="74"/>
    </row>
    <row r="37" spans="1:5" ht="39.950000000000003" customHeight="1">
      <c r="A37" s="65"/>
      <c r="B37" s="65"/>
      <c r="C37" s="889"/>
      <c r="D37" s="778"/>
      <c r="E37" s="74"/>
    </row>
    <row r="38" spans="1:5" ht="39.950000000000003" customHeight="1">
      <c r="A38" s="65"/>
      <c r="B38" s="65"/>
      <c r="C38" s="889"/>
      <c r="D38" s="778"/>
      <c r="E38" s="74"/>
    </row>
    <row r="39" spans="1:5" ht="39.950000000000003" customHeight="1">
      <c r="A39" s="65"/>
      <c r="B39" s="65"/>
      <c r="C39" s="889"/>
      <c r="D39" s="778"/>
      <c r="E39" s="74"/>
    </row>
    <row r="40" spans="1:5" ht="39.950000000000003" customHeight="1">
      <c r="A40" s="65"/>
      <c r="B40" s="65"/>
      <c r="C40" s="889"/>
      <c r="D40" s="778"/>
      <c r="E40" s="74"/>
    </row>
    <row r="41" spans="1:5" ht="39.950000000000003" customHeight="1">
      <c r="A41" s="65"/>
      <c r="B41" s="65"/>
      <c r="C41" s="889"/>
      <c r="D41" s="778"/>
      <c r="E41" s="74"/>
    </row>
    <row r="42" spans="1:5" ht="39.950000000000003" customHeight="1">
      <c r="A42" s="65"/>
      <c r="B42" s="65"/>
      <c r="C42" s="889"/>
      <c r="D42" s="778"/>
      <c r="E42" s="74"/>
    </row>
    <row r="43" spans="1:5" ht="39.950000000000003" customHeight="1">
      <c r="A43" s="65"/>
      <c r="B43" s="65"/>
      <c r="C43" s="889"/>
      <c r="D43" s="778"/>
      <c r="E43" s="74"/>
    </row>
    <row r="44" spans="1:5" ht="39.950000000000003" customHeight="1">
      <c r="A44" s="65"/>
      <c r="B44" s="65"/>
      <c r="C44" s="889"/>
      <c r="D44" s="778"/>
      <c r="E44" s="74"/>
    </row>
    <row r="45" spans="1:5" ht="20.100000000000001" customHeight="1"/>
    <row r="46" spans="1:5" ht="25.5" customHeight="1"/>
    <row r="47" spans="1:5" ht="25.5" customHeight="1">
      <c r="A47" s="28"/>
      <c r="B47" s="28"/>
      <c r="C47" s="28"/>
      <c r="D47" s="40"/>
      <c r="E47" s="28"/>
    </row>
    <row r="48" spans="1:5" ht="25.5" customHeight="1">
      <c r="A48" s="39" t="s">
        <v>47</v>
      </c>
      <c r="B48" s="60" t="str">
        <f>B26</f>
        <v/>
      </c>
      <c r="C48" s="43"/>
      <c r="D48" s="40" t="s">
        <v>45</v>
      </c>
      <c r="E48" s="42" t="str">
        <f>E26</f>
        <v/>
      </c>
    </row>
    <row r="49" spans="1:5" ht="25.5" customHeight="1">
      <c r="A49" s="39" t="s">
        <v>48</v>
      </c>
      <c r="B49" s="60" t="str">
        <f>B27</f>
        <v/>
      </c>
      <c r="C49" s="43"/>
      <c r="D49" s="40" t="s">
        <v>46</v>
      </c>
      <c r="E49" s="42" t="str">
        <f>E27</f>
        <v/>
      </c>
    </row>
    <row r="50" spans="1:5" ht="25.5" customHeight="1">
      <c r="D50" s="40"/>
    </row>
  </sheetData>
  <sheetProtection algorithmName="SHA-512" hashValue="Zm8jil/njrMNFGtlhnETxEERVXrM8ex87iHz4o+QS2wwAnS/a6EDnEnLIQZ0//HsEuIBTzibkOrl4sUUfaEsOQ==" saltValue="/43vzAHfNsVOJSmCzipcwA==" spinCount="100000" sheet="1" formatColumns="0" formatRows="0"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16:D16"/>
    <mergeCell ref="A8:D8"/>
    <mergeCell ref="A3:E3"/>
    <mergeCell ref="A5:E5"/>
    <mergeCell ref="A14:E14"/>
    <mergeCell ref="B9:D9"/>
    <mergeCell ref="B10:D10"/>
    <mergeCell ref="B11:D11"/>
    <mergeCell ref="B12:D12"/>
    <mergeCell ref="E8:E12"/>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42:D42"/>
    <mergeCell ref="C43:D43"/>
    <mergeCell ref="C44:D44"/>
    <mergeCell ref="C40:D40"/>
    <mergeCell ref="C41:D41"/>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7" fitToHeight="0"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topLeftCell="A8" zoomScaleNormal="100" zoomScaleSheetLayoutView="100" workbookViewId="0">
      <selection activeCell="E21" sqref="E21"/>
    </sheetView>
  </sheetViews>
  <sheetFormatPr defaultColWidth="9.140625"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No.WR1/NT/S-MISC/DOM/ZA3/25/04276</v>
      </c>
      <c r="B1" s="25"/>
      <c r="C1" s="25"/>
      <c r="D1" s="25"/>
      <c r="E1" s="26" t="str">
        <f>"Attachment-6 (T) "</f>
        <v xml:space="preserve">Attachment-6 (T) </v>
      </c>
      <c r="Z1" s="127"/>
    </row>
    <row r="2" spans="1:26" ht="10.5" customHeight="1">
      <c r="Z2" s="127"/>
    </row>
    <row r="3" spans="1:26" ht="86.25" customHeight="1">
      <c r="A3" s="709" t="str">
        <f>Cover!B2</f>
        <v>Procurement of 40/33mm PLB HDPE Duct for NTAMC Project in Vadodara</v>
      </c>
      <c r="B3" s="709"/>
      <c r="C3" s="709"/>
      <c r="D3" s="709"/>
      <c r="E3" s="709"/>
      <c r="F3" s="29"/>
      <c r="G3" s="30"/>
      <c r="H3" s="29"/>
    </row>
    <row r="4" spans="1:26" ht="10.5" customHeight="1">
      <c r="A4" s="31"/>
      <c r="H4" s="33"/>
      <c r="I4" s="12"/>
    </row>
    <row r="5" spans="1:26" ht="20.100000000000001" customHeight="1">
      <c r="A5" s="710" t="s">
        <v>433</v>
      </c>
      <c r="B5" s="710"/>
      <c r="C5" s="710"/>
      <c r="D5" s="710"/>
      <c r="E5" s="71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708" t="str">
        <f>'Attach 3(JV)'!A8</f>
        <v/>
      </c>
      <c r="B8" s="708"/>
      <c r="C8" s="708"/>
      <c r="D8" s="708"/>
      <c r="E8" s="958" t="s">
        <v>1049</v>
      </c>
      <c r="F8" s="667"/>
      <c r="G8" s="667"/>
      <c r="H8" s="33"/>
      <c r="I8" s="12"/>
    </row>
    <row r="9" spans="1:26">
      <c r="A9" s="14" t="s">
        <v>379</v>
      </c>
      <c r="B9" s="880" t="str">
        <f>'Attach 3(JV)'!B9</f>
        <v/>
      </c>
      <c r="C9" s="880"/>
      <c r="D9" s="880"/>
      <c r="E9" s="958"/>
      <c r="F9" s="667"/>
      <c r="G9" s="667"/>
      <c r="H9" s="33"/>
      <c r="I9" s="12"/>
    </row>
    <row r="10" spans="1:26">
      <c r="A10" s="14" t="s">
        <v>381</v>
      </c>
      <c r="B10" s="880" t="str">
        <f>'Attach 3(JV)'!B10</f>
        <v/>
      </c>
      <c r="C10" s="880"/>
      <c r="D10" s="880"/>
      <c r="E10" s="958"/>
      <c r="F10" s="667"/>
      <c r="G10" s="667"/>
      <c r="H10" s="33"/>
      <c r="I10" s="12"/>
    </row>
    <row r="11" spans="1:26" ht="33.75" customHeight="1">
      <c r="B11" s="880" t="str">
        <f>'Attach 3(JV)'!B11</f>
        <v/>
      </c>
      <c r="C11" s="880"/>
      <c r="D11" s="880"/>
      <c r="E11" s="958"/>
      <c r="F11" s="667"/>
      <c r="G11" s="667"/>
    </row>
    <row r="12" spans="1:26" ht="33.75" customHeight="1">
      <c r="A12" s="35"/>
      <c r="B12" s="880" t="str">
        <f>'Attach 3(JV)'!B12</f>
        <v/>
      </c>
      <c r="C12" s="880"/>
      <c r="D12" s="880"/>
      <c r="E12" s="958"/>
      <c r="F12" s="667"/>
      <c r="G12" s="667"/>
    </row>
    <row r="13" spans="1:26" ht="21" customHeight="1">
      <c r="A13" s="32" t="s">
        <v>373</v>
      </c>
    </row>
    <row r="14" spans="1:26" ht="45" customHeight="1">
      <c r="A14" s="851" t="s">
        <v>71</v>
      </c>
      <c r="B14" s="851"/>
      <c r="C14" s="851"/>
      <c r="D14" s="851"/>
      <c r="E14" s="851"/>
      <c r="F14" s="37"/>
      <c r="G14" s="37"/>
      <c r="H14" s="37"/>
    </row>
    <row r="15" spans="1:26" ht="12" customHeight="1">
      <c r="A15" s="35"/>
      <c r="B15" s="35"/>
      <c r="C15" s="35"/>
      <c r="D15" s="35"/>
      <c r="E15" s="35"/>
      <c r="F15" s="37"/>
      <c r="G15" s="37"/>
      <c r="H15" s="37"/>
    </row>
    <row r="16" spans="1:26" ht="42" customHeight="1">
      <c r="A16" s="48" t="s">
        <v>377</v>
      </c>
      <c r="B16" s="48" t="s">
        <v>72</v>
      </c>
      <c r="C16" s="769" t="s">
        <v>73</v>
      </c>
      <c r="D16" s="769"/>
      <c r="E16" s="48" t="s">
        <v>74</v>
      </c>
      <c r="F16" s="37"/>
      <c r="G16" s="37"/>
      <c r="H16" s="37"/>
    </row>
    <row r="17" spans="1:8" ht="21" customHeight="1">
      <c r="A17" s="65"/>
      <c r="B17" s="65"/>
      <c r="C17" s="889"/>
      <c r="D17" s="778"/>
      <c r="E17" s="74"/>
      <c r="F17" s="37"/>
      <c r="G17" s="37"/>
      <c r="H17" s="37"/>
    </row>
    <row r="18" spans="1:8" ht="21" customHeight="1">
      <c r="A18" s="65"/>
      <c r="B18" s="65"/>
      <c r="C18" s="889"/>
      <c r="D18" s="778"/>
      <c r="E18" s="74"/>
      <c r="F18" s="37"/>
      <c r="G18" s="37"/>
      <c r="H18" s="37"/>
    </row>
    <row r="19" spans="1:8" ht="21" customHeight="1">
      <c r="A19" s="65"/>
      <c r="B19" s="65"/>
      <c r="C19" s="975"/>
      <c r="D19" s="975"/>
      <c r="E19" s="74"/>
      <c r="F19" s="37"/>
      <c r="G19" s="37"/>
      <c r="H19" s="37"/>
    </row>
    <row r="20" spans="1:8" ht="21" customHeight="1">
      <c r="A20" s="65"/>
      <c r="B20" s="65"/>
      <c r="C20" s="975"/>
      <c r="D20" s="975"/>
      <c r="E20" s="74"/>
      <c r="F20" s="239"/>
      <c r="G20" s="239"/>
      <c r="H20" s="237" t="b">
        <v>0</v>
      </c>
    </row>
    <row r="21" spans="1:8" ht="21" customHeight="1">
      <c r="A21" s="65"/>
      <c r="B21" s="65"/>
      <c r="C21" s="975"/>
      <c r="D21" s="975"/>
      <c r="E21" s="74"/>
      <c r="F21" s="239"/>
      <c r="G21" s="239"/>
      <c r="H21" s="236"/>
    </row>
    <row r="22" spans="1:8" ht="16.5" customHeight="1">
      <c r="D22" s="35"/>
      <c r="E22" s="35"/>
      <c r="F22" s="37"/>
      <c r="G22" s="37"/>
      <c r="H22" s="37"/>
    </row>
    <row r="23" spans="1:8" s="27" customFormat="1" ht="51.75" customHeight="1">
      <c r="A23" s="963" t="s">
        <v>75</v>
      </c>
      <c r="B23" s="963"/>
      <c r="C23" s="963"/>
      <c r="D23" s="963"/>
      <c r="E23" s="963"/>
      <c r="F23" s="37"/>
      <c r="G23" s="37"/>
      <c r="H23" s="37"/>
    </row>
    <row r="24" spans="1:8" s="27" customFormat="1" ht="96.75" customHeight="1">
      <c r="A24" s="963" t="s">
        <v>435</v>
      </c>
      <c r="B24" s="963"/>
      <c r="C24" s="963"/>
      <c r="D24" s="963"/>
      <c r="E24" s="963"/>
      <c r="F24" s="37"/>
      <c r="G24" s="37"/>
      <c r="H24" s="37"/>
    </row>
    <row r="25" spans="1:8" s="27" customFormat="1" ht="24" customHeight="1">
      <c r="A25" s="219"/>
      <c r="B25" s="219"/>
      <c r="C25" s="219"/>
      <c r="D25" s="40"/>
      <c r="E25" s="219"/>
      <c r="F25" s="37"/>
      <c r="G25" s="37"/>
      <c r="H25" s="37"/>
    </row>
    <row r="26" spans="1:8" ht="24" customHeight="1">
      <c r="A26" s="39" t="s">
        <v>47</v>
      </c>
      <c r="B26" s="60" t="str">
        <f>'Attach 3(JV)'!B24</f>
        <v/>
      </c>
      <c r="C26" s="43"/>
      <c r="D26" s="40" t="s">
        <v>45</v>
      </c>
      <c r="E26" s="42" t="str">
        <f>'Attach 3(JV)'!E24</f>
        <v/>
      </c>
    </row>
    <row r="27" spans="1:8" ht="24" customHeight="1">
      <c r="A27" s="39" t="s">
        <v>48</v>
      </c>
      <c r="B27" s="42" t="str">
        <f>'Attach 3(JV)'!B25</f>
        <v/>
      </c>
      <c r="C27" s="43"/>
      <c r="D27" s="40" t="s">
        <v>46</v>
      </c>
      <c r="E27" s="42" t="str">
        <f>'Attach 3(JV)'!E25</f>
        <v/>
      </c>
    </row>
    <row r="28" spans="1:8" ht="24" customHeight="1">
      <c r="D28" s="40"/>
    </row>
    <row r="29" spans="1:8" ht="24" customHeight="1">
      <c r="A29" s="39" t="str">
        <f>A1</f>
        <v>Specification No.WR1/NT/S-MISC/DOM/ZA3/25/04276</v>
      </c>
      <c r="B29" s="31"/>
      <c r="C29" s="31"/>
      <c r="D29" s="31"/>
      <c r="E29" s="31" t="str">
        <f>E1</f>
        <v xml:space="preserve">Attachment-6 (T) </v>
      </c>
    </row>
    <row r="30" spans="1:8" ht="24" customHeight="1">
      <c r="A30" s="39"/>
      <c r="B30" s="31"/>
      <c r="C30" s="31"/>
      <c r="D30" s="31"/>
      <c r="E30" s="31"/>
    </row>
    <row r="31" spans="1:8" ht="20.100000000000001" customHeight="1">
      <c r="A31" s="710" t="str">
        <f>A5</f>
        <v>(Technical Deviations)</v>
      </c>
      <c r="B31" s="710"/>
      <c r="C31" s="710"/>
      <c r="D31" s="710"/>
      <c r="E31" s="710"/>
    </row>
    <row r="32" spans="1:8" ht="20.100000000000001" customHeight="1">
      <c r="A32" s="710"/>
      <c r="B32" s="710"/>
      <c r="C32" s="710"/>
      <c r="D32" s="710"/>
      <c r="E32" s="710"/>
    </row>
    <row r="33" spans="1:5" ht="20.100000000000001" customHeight="1"/>
    <row r="34" spans="1:5" ht="42" customHeight="1">
      <c r="A34" s="48" t="s">
        <v>377</v>
      </c>
      <c r="B34" s="48" t="s">
        <v>72</v>
      </c>
      <c r="C34" s="769" t="s">
        <v>73</v>
      </c>
      <c r="D34" s="769"/>
      <c r="E34" s="48" t="s">
        <v>74</v>
      </c>
    </row>
    <row r="35" spans="1:5" ht="39.950000000000003" customHeight="1">
      <c r="A35" s="65"/>
      <c r="B35" s="65"/>
      <c r="C35" s="889"/>
      <c r="D35" s="778"/>
      <c r="E35" s="74"/>
    </row>
    <row r="36" spans="1:5" ht="39.950000000000003" customHeight="1">
      <c r="A36" s="65"/>
      <c r="B36" s="65"/>
      <c r="C36" s="889"/>
      <c r="D36" s="778"/>
      <c r="E36" s="74"/>
    </row>
    <row r="37" spans="1:5" ht="39.950000000000003" customHeight="1">
      <c r="A37" s="65"/>
      <c r="B37" s="65"/>
      <c r="C37" s="889"/>
      <c r="D37" s="778"/>
      <c r="E37" s="74"/>
    </row>
    <row r="38" spans="1:5" ht="39.950000000000003" customHeight="1">
      <c r="A38" s="65"/>
      <c r="B38" s="65"/>
      <c r="C38" s="889"/>
      <c r="D38" s="778"/>
      <c r="E38" s="74"/>
    </row>
    <row r="39" spans="1:5" ht="39.950000000000003" customHeight="1">
      <c r="A39" s="65"/>
      <c r="B39" s="65"/>
      <c r="C39" s="889"/>
      <c r="D39" s="778"/>
      <c r="E39" s="74"/>
    </row>
    <row r="40" spans="1:5" ht="39.950000000000003" customHeight="1">
      <c r="A40" s="65"/>
      <c r="B40" s="65"/>
      <c r="C40" s="889"/>
      <c r="D40" s="778"/>
      <c r="E40" s="74"/>
    </row>
    <row r="41" spans="1:5" ht="39.950000000000003" customHeight="1">
      <c r="A41" s="65"/>
      <c r="B41" s="65"/>
      <c r="C41" s="889"/>
      <c r="D41" s="778"/>
      <c r="E41" s="74"/>
    </row>
    <row r="42" spans="1:5" ht="39.950000000000003" customHeight="1">
      <c r="A42" s="65"/>
      <c r="B42" s="65"/>
      <c r="C42" s="889"/>
      <c r="D42" s="778"/>
      <c r="E42" s="74"/>
    </row>
    <row r="43" spans="1:5" ht="39.950000000000003" customHeight="1">
      <c r="A43" s="65"/>
      <c r="B43" s="65"/>
      <c r="C43" s="889"/>
      <c r="D43" s="778"/>
      <c r="E43" s="74"/>
    </row>
    <row r="44" spans="1:5" ht="39.950000000000003" customHeight="1">
      <c r="A44" s="65"/>
      <c r="B44" s="65"/>
      <c r="C44" s="889"/>
      <c r="D44" s="778"/>
      <c r="E44" s="74"/>
    </row>
    <row r="45" spans="1:5" ht="20.100000000000001" customHeight="1"/>
    <row r="46" spans="1:5" ht="25.5" customHeight="1"/>
    <row r="47" spans="1:5" ht="25.5" customHeight="1">
      <c r="A47" s="28"/>
      <c r="B47" s="28"/>
      <c r="C47" s="28"/>
      <c r="D47" s="40"/>
      <c r="E47" s="28"/>
    </row>
    <row r="48" spans="1:5" ht="25.5" customHeight="1">
      <c r="A48" s="39" t="s">
        <v>47</v>
      </c>
      <c r="B48" s="60" t="str">
        <f>B26</f>
        <v/>
      </c>
      <c r="C48" s="43"/>
      <c r="D48" s="40" t="s">
        <v>45</v>
      </c>
      <c r="E48" s="42" t="str">
        <f>E26</f>
        <v/>
      </c>
    </row>
    <row r="49" spans="1:5" ht="25.5" customHeight="1">
      <c r="A49" s="39" t="s">
        <v>48</v>
      </c>
      <c r="B49" s="60" t="str">
        <f>B27</f>
        <v/>
      </c>
      <c r="C49" s="43"/>
      <c r="D49" s="40" t="s">
        <v>46</v>
      </c>
      <c r="E49" s="42" t="str">
        <f>E27</f>
        <v/>
      </c>
    </row>
    <row r="50" spans="1:5" ht="25.5" customHeight="1">
      <c r="D50" s="40"/>
    </row>
  </sheetData>
  <sheetProtection algorithmName="SHA-512" hashValue="S8fr/zkwpI20C2S+mgzfV5J6H0goBdwaX8qEk4PzXIO2uXJ7VjPrN6UGwBF2SfraRqGztrWRsQi3TJufKLFarg==" saltValue="CCS91TgGWe1E6z94qbk8mQ==" spinCount="100000" sheet="1" formatColumns="0" formatRows="0" selectLockedCells="1"/>
  <mergeCells count="30">
    <mergeCell ref="C19:D19"/>
    <mergeCell ref="A3:E3"/>
    <mergeCell ref="A5:E5"/>
    <mergeCell ref="A8:D8"/>
    <mergeCell ref="B9:D9"/>
    <mergeCell ref="B10:D10"/>
    <mergeCell ref="B11:D11"/>
    <mergeCell ref="B12:D12"/>
    <mergeCell ref="A14:E14"/>
    <mergeCell ref="C16:D16"/>
    <mergeCell ref="C17:D17"/>
    <mergeCell ref="C18:D18"/>
    <mergeCell ref="E8:E12"/>
    <mergeCell ref="C39:D39"/>
    <mergeCell ref="C20:D20"/>
    <mergeCell ref="C21:D21"/>
    <mergeCell ref="A23:E23"/>
    <mergeCell ref="A24:E24"/>
    <mergeCell ref="A31:E31"/>
    <mergeCell ref="A32:E32"/>
    <mergeCell ref="C34:D34"/>
    <mergeCell ref="C35:D35"/>
    <mergeCell ref="C36:D36"/>
    <mergeCell ref="C37:D37"/>
    <mergeCell ref="C38:D38"/>
    <mergeCell ref="C40:D40"/>
    <mergeCell ref="C41:D41"/>
    <mergeCell ref="C42:D42"/>
    <mergeCell ref="C43:D43"/>
    <mergeCell ref="C44:D44"/>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No.WR1/NT/S-MISC/DOM/ZA3/25/04276</v>
      </c>
      <c r="B1" s="25"/>
      <c r="C1" s="25"/>
      <c r="D1" s="25"/>
      <c r="E1" s="26" t="str">
        <f>"Attachment-7 "</f>
        <v xml:space="preserve">Attachment-7 </v>
      </c>
    </row>
    <row r="3" spans="1:9" ht="95.25" customHeight="1">
      <c r="A3" s="709" t="str">
        <f>Cover!B2</f>
        <v>Procurement of 40/33mm PLB HDPE Duct for NTAMC Project in Vadodara</v>
      </c>
      <c r="B3" s="709"/>
      <c r="C3" s="709"/>
      <c r="D3" s="709"/>
      <c r="E3" s="709"/>
      <c r="F3" s="29"/>
      <c r="G3" s="30"/>
      <c r="H3" s="29"/>
    </row>
    <row r="4" spans="1:9" ht="20.100000000000001" customHeight="1">
      <c r="A4" s="31"/>
      <c r="H4" s="33"/>
      <c r="I4" s="12"/>
    </row>
    <row r="5" spans="1:9" ht="20.100000000000001" customHeight="1">
      <c r="A5" s="710" t="s">
        <v>186</v>
      </c>
      <c r="B5" s="710"/>
      <c r="C5" s="710"/>
      <c r="D5" s="710"/>
      <c r="E5" s="71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8" t="str">
        <f>'Attach 3(JV)'!A8</f>
        <v/>
      </c>
      <c r="B8" s="708"/>
      <c r="C8" s="708"/>
      <c r="D8" s="708"/>
      <c r="E8" s="958" t="s">
        <v>1050</v>
      </c>
      <c r="F8" s="667"/>
      <c r="G8" s="667"/>
      <c r="H8" s="33"/>
      <c r="I8" s="12"/>
    </row>
    <row r="9" spans="1:9">
      <c r="A9" s="14" t="s">
        <v>379</v>
      </c>
      <c r="B9" s="880" t="str">
        <f>'Attach 3(JV)'!B9</f>
        <v/>
      </c>
      <c r="C9" s="880"/>
      <c r="D9" s="880"/>
      <c r="E9" s="958"/>
      <c r="F9" s="667"/>
      <c r="G9" s="667"/>
      <c r="H9" s="33"/>
      <c r="I9" s="12"/>
    </row>
    <row r="10" spans="1:9">
      <c r="A10" s="14" t="s">
        <v>381</v>
      </c>
      <c r="B10" s="976" t="str">
        <f>'Attach 3(JV)'!B10</f>
        <v/>
      </c>
      <c r="C10" s="976"/>
      <c r="D10" s="976"/>
      <c r="E10" s="958"/>
      <c r="F10" s="667"/>
      <c r="G10" s="667"/>
      <c r="H10" s="33"/>
      <c r="I10" s="12"/>
    </row>
    <row r="11" spans="1:9">
      <c r="B11" s="976" t="str">
        <f>'Attach 3(JV)'!B11</f>
        <v/>
      </c>
      <c r="C11" s="976"/>
      <c r="D11" s="976"/>
      <c r="E11" s="958"/>
      <c r="F11" s="667"/>
      <c r="G11" s="667"/>
    </row>
    <row r="12" spans="1:9">
      <c r="A12" s="35"/>
      <c r="B12" s="976" t="str">
        <f>'Attach 3(JV)'!B12</f>
        <v/>
      </c>
      <c r="C12" s="976"/>
      <c r="D12" s="976"/>
      <c r="E12" s="958"/>
      <c r="F12" s="667"/>
      <c r="G12" s="667"/>
    </row>
    <row r="13" spans="1:9" ht="20.100000000000001" customHeight="1">
      <c r="E13" s="958"/>
    </row>
    <row r="14" spans="1:9" ht="20.100000000000001" customHeight="1">
      <c r="A14" s="35"/>
    </row>
    <row r="15" spans="1:9" ht="27.75" customHeight="1">
      <c r="A15" s="710" t="s">
        <v>187</v>
      </c>
      <c r="B15" s="710"/>
      <c r="C15" s="710"/>
      <c r="D15" s="710"/>
      <c r="E15" s="710"/>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47</v>
      </c>
      <c r="B22" s="60" t="str">
        <f>'Attach 3(JV)'!B24</f>
        <v/>
      </c>
      <c r="C22" s="36"/>
      <c r="D22" s="40" t="s">
        <v>45</v>
      </c>
      <c r="E22" s="42" t="str">
        <f>'Attach 3(JV)'!E24</f>
        <v/>
      </c>
    </row>
    <row r="23" spans="1:5" ht="33" customHeight="1">
      <c r="A23" s="39" t="s">
        <v>48</v>
      </c>
      <c r="B23" s="42" t="str">
        <f>'Attach 3(JV)'!B25</f>
        <v/>
      </c>
      <c r="C23" s="36"/>
      <c r="D23" s="40" t="s">
        <v>46</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ljemHjt+WVhB5FgTYu5ckBai/Ob91Cs5Pz+uL8brWGGtI7ihQ92H8EvhtJmeY82AQo3CfUcj9LtbCrEjkH0FXQ==" saltValue="YvPByg9uHAh8WAvVTNHLoQ==" spinCount="100000" sheet="1" scenarios="1" formatColumns="0" formatRows="0" selectLockedCells="1" selectUnlockedCells="1"/>
  <customSheetViews>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F68380CD-DF58-4BFA-A4C7-4B5C98AD7B16}" showGridLines="0">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7" orientation="portrait" r:id="rId10"/>
  <headerFooter alignWithMargins="0">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zoomScale="120" zoomScaleNormal="120" workbookViewId="0">
      <selection activeCell="F12" sqref="F12:F13"/>
    </sheetView>
  </sheetViews>
  <sheetFormatPr defaultColWidth="9.140625"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140625" style="28" customWidth="1"/>
    <col min="10" max="10" width="1" style="28" customWidth="1"/>
    <col min="11" max="11" width="7" style="28" hidden="1" customWidth="1"/>
    <col min="12" max="12" width="7.140625" style="28" customWidth="1"/>
    <col min="13" max="13" width="5.85546875" style="28" customWidth="1"/>
    <col min="14" max="14" width="4.85546875" style="28" customWidth="1"/>
    <col min="15" max="15" width="4.5703125" style="28" customWidth="1"/>
    <col min="16" max="16" width="5.85546875" style="28" customWidth="1"/>
    <col min="17" max="17" width="7.140625" style="28" customWidth="1"/>
    <col min="18" max="18" width="8.140625" style="28" customWidth="1"/>
    <col min="19" max="19" width="14.140625" style="28" customWidth="1"/>
    <col min="20" max="20" width="28.140625" style="28" customWidth="1"/>
    <col min="21" max="21" width="1.42578125" style="28" customWidth="1"/>
    <col min="22" max="16384" width="9.140625" style="28"/>
  </cols>
  <sheetData>
    <row r="1" spans="1:22">
      <c r="A1" s="24" t="str">
        <f>Cover!B3</f>
        <v>Specification No.WR1/NT/S-MISC/DOM/ZA3/25/04276</v>
      </c>
      <c r="B1" s="25"/>
      <c r="C1" s="25"/>
      <c r="D1" s="25"/>
      <c r="E1" s="26" t="str">
        <f>"Attachment-8 "</f>
        <v xml:space="preserve">Attachment-8 </v>
      </c>
    </row>
    <row r="2" spans="1:22" ht="15" customHeight="1"/>
    <row r="3" spans="1:22" ht="75" customHeight="1">
      <c r="A3" s="709" t="str">
        <f>Cover!B2</f>
        <v>Procurement of 40/33mm PLB HDPE Duct for NTAMC Project in Vadodara</v>
      </c>
      <c r="B3" s="709"/>
      <c r="C3" s="709"/>
      <c r="D3" s="709"/>
      <c r="E3" s="709"/>
      <c r="F3" s="29"/>
      <c r="G3" s="30"/>
      <c r="H3" s="29"/>
    </row>
    <row r="4" spans="1:22" ht="15" customHeight="1">
      <c r="A4" s="31"/>
      <c r="H4" s="33"/>
      <c r="I4" s="12"/>
    </row>
    <row r="5" spans="1:22" ht="20.100000000000001" customHeight="1">
      <c r="A5" s="710" t="s">
        <v>412</v>
      </c>
      <c r="B5" s="710"/>
      <c r="C5" s="710"/>
      <c r="D5" s="710"/>
      <c r="E5" s="710"/>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58" t="s">
        <v>1049</v>
      </c>
      <c r="B8" s="958"/>
      <c r="C8" s="958"/>
      <c r="D8" s="41"/>
      <c r="E8" s="13"/>
      <c r="H8" s="33"/>
      <c r="I8" s="12"/>
    </row>
    <row r="9" spans="1:22" ht="20.100000000000001" customHeight="1">
      <c r="A9" s="958"/>
      <c r="B9" s="958"/>
      <c r="C9" s="958"/>
      <c r="D9" s="41"/>
      <c r="E9" s="13"/>
      <c r="H9" s="33"/>
      <c r="I9" s="12"/>
    </row>
    <row r="10" spans="1:22" ht="20.100000000000001" customHeight="1">
      <c r="A10" s="958"/>
      <c r="B10" s="958"/>
      <c r="C10" s="958"/>
      <c r="D10" s="41"/>
      <c r="E10" s="13"/>
      <c r="H10" s="33"/>
      <c r="I10" s="12"/>
    </row>
    <row r="11" spans="1:22" ht="20.100000000000001" customHeight="1">
      <c r="A11" s="958"/>
      <c r="B11" s="958"/>
      <c r="C11" s="958"/>
      <c r="D11" s="41"/>
      <c r="E11" s="13"/>
      <c r="F11" s="269" t="s">
        <v>413</v>
      </c>
      <c r="G11" s="269" t="s">
        <v>414</v>
      </c>
      <c r="H11" s="269" t="s">
        <v>415</v>
      </c>
      <c r="I11" s="270" t="s">
        <v>416</v>
      </c>
      <c r="J11" s="270" t="s">
        <v>417</v>
      </c>
    </row>
    <row r="12" spans="1:22" ht="20.100000000000001" customHeight="1">
      <c r="A12" s="958"/>
      <c r="B12" s="958"/>
      <c r="C12" s="958"/>
      <c r="D12" s="529"/>
      <c r="E12" s="13"/>
      <c r="F12" s="977"/>
      <c r="G12" s="977" t="s">
        <v>13</v>
      </c>
      <c r="H12" s="977"/>
      <c r="I12" s="270" t="str">
        <f>'Attach 3(JV)'!B9</f>
        <v/>
      </c>
      <c r="J12" s="270" t="str">
        <f>Cover!B2</f>
        <v>Procurement of 40/33mm PLB HDPE Duct for NTAMC Project in Vadodara</v>
      </c>
    </row>
    <row r="13" spans="1:22" ht="15" customHeight="1">
      <c r="A13" s="35"/>
      <c r="B13" s="114"/>
      <c r="C13" s="114"/>
      <c r="D13" s="114"/>
      <c r="F13" s="978"/>
      <c r="G13" s="978"/>
      <c r="H13" s="978"/>
      <c r="I13" s="270" t="str">
        <f>'Attach 3(JV)'!B10</f>
        <v/>
      </c>
      <c r="J13" s="270"/>
    </row>
    <row r="14" spans="1:22" ht="20.100000000000001" customHeight="1">
      <c r="A14" s="32" t="s">
        <v>373</v>
      </c>
      <c r="F14" s="268"/>
      <c r="G14" s="268"/>
      <c r="H14" s="275"/>
      <c r="I14" s="270" t="str">
        <f>'Attach 3(JV)'!B11</f>
        <v/>
      </c>
      <c r="J14" s="270"/>
    </row>
    <row r="15" spans="1:22" ht="15" customHeight="1">
      <c r="A15" s="35"/>
      <c r="F15" s="268"/>
      <c r="G15" s="268"/>
      <c r="H15" s="275"/>
      <c r="I15" s="270" t="str">
        <f>'Attach 3(JV)'!B12</f>
        <v/>
      </c>
      <c r="J15" s="270"/>
    </row>
    <row r="16" spans="1:22" ht="126.75" customHeight="1">
      <c r="A16" s="979" t="str">
        <f>" " &amp;G17&amp;""&amp;G18&amp;""&amp;G19</f>
        <v xml:space="preserve"> WE       who are established and reputable manufacturers of   …(insert name and/or description of the goods) …. having production facilities at    , , ,  do hereby authorize  , , , (hereinafter, the “Bidder”) to submit a bid, and subsequently negotiate and sign the Contract with you against IFB for  Procurement of 40/33mm PLB HDPE Duct for NTAMC Project in Vadodara  including the above plant &amp; equipment or other goods produced by us.</v>
      </c>
      <c r="B16" s="979"/>
      <c r="C16" s="979"/>
      <c r="D16" s="979"/>
      <c r="E16" s="979"/>
      <c r="F16" s="486"/>
      <c r="G16" s="486"/>
      <c r="H16" s="486"/>
      <c r="I16" s="487">
        <f>'Attach 3(JV)'!B13</f>
        <v>0</v>
      </c>
      <c r="J16" s="487"/>
      <c r="K16" s="487"/>
      <c r="L16" s="487"/>
      <c r="M16" s="487"/>
      <c r="N16" s="487"/>
      <c r="O16" s="487"/>
      <c r="P16" s="487"/>
      <c r="Q16" s="487"/>
      <c r="R16" s="487"/>
      <c r="S16" s="487"/>
      <c r="T16" s="487"/>
      <c r="U16" s="487"/>
      <c r="V16" s="487"/>
    </row>
    <row r="17" spans="1:22" ht="9" customHeight="1">
      <c r="A17" s="711"/>
      <c r="B17" s="711"/>
      <c r="C17" s="711"/>
      <c r="D17" s="711"/>
      <c r="E17" s="711"/>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418</v>
      </c>
      <c r="I17" s="487"/>
      <c r="J17" s="487"/>
      <c r="K17" s="487"/>
      <c r="L17" s="487"/>
      <c r="M17" s="487"/>
      <c r="N17" s="487"/>
      <c r="O17" s="487"/>
      <c r="P17" s="487"/>
      <c r="Q17" s="487"/>
      <c r="R17" s="487"/>
      <c r="S17" s="487"/>
      <c r="T17" s="487"/>
      <c r="U17" s="487"/>
      <c r="V17" s="487"/>
    </row>
    <row r="18" spans="1:22" ht="111.75" customHeight="1">
      <c r="A18" s="979"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79"/>
      <c r="C18" s="979"/>
      <c r="D18" s="979"/>
      <c r="E18" s="979"/>
      <c r="F18" s="486"/>
      <c r="G18" s="488" t="str">
        <f>"    "&amp;H12&amp;", "&amp;H13&amp;", "&amp;H14&amp;", "&amp;H15&amp;" do hereby authorize  "&amp;I12&amp;", "&amp;I13&amp;", "&amp;I14&amp;", "&amp;I15&amp; "(hereinafter, the “Bidder”) "</f>
        <v xml:space="preserve">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80" t="str">
        <f>"For and on behalf of the "&amp;F12&amp;""</f>
        <v xml:space="preserve">For and on behalf of the </v>
      </c>
      <c r="B19" s="980"/>
      <c r="C19" s="980"/>
      <c r="D19" s="980"/>
      <c r="E19" s="980"/>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Procurement of 40/33mm PLB HDPE Duct for NTAMC Project in Vadodara  including the above plant &amp; equipment or other goods produced by us.</v>
      </c>
      <c r="H19" s="490" t="s">
        <v>419</v>
      </c>
      <c r="I19" s="491"/>
      <c r="J19" s="491"/>
      <c r="K19" s="491"/>
      <c r="L19" s="491"/>
      <c r="M19" s="491"/>
      <c r="N19" s="491"/>
      <c r="O19" s="491"/>
      <c r="P19" s="491"/>
      <c r="Q19" s="491"/>
      <c r="R19" s="491"/>
      <c r="S19" s="491"/>
      <c r="T19" s="491"/>
      <c r="U19" s="491"/>
      <c r="V19" s="491"/>
    </row>
    <row r="20" spans="1:22" s="52" customFormat="1" ht="26.25" customHeight="1">
      <c r="A20" s="38" t="s">
        <v>53</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420</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421</v>
      </c>
      <c r="B22" s="272"/>
      <c r="C22" s="273"/>
      <c r="D22" s="38"/>
      <c r="E22" s="38"/>
      <c r="F22" s="117"/>
      <c r="G22" s="271"/>
      <c r="H22" s="117"/>
    </row>
    <row r="23" spans="1:22" ht="33" customHeight="1">
      <c r="D23" s="40" t="s">
        <v>53</v>
      </c>
    </row>
    <row r="24" spans="1:22" ht="33" customHeight="1">
      <c r="A24" s="39" t="s">
        <v>47</v>
      </c>
      <c r="B24" s="60" t="str">
        <f>'Attach 3(JV)'!B24</f>
        <v/>
      </c>
      <c r="D24" s="40" t="s">
        <v>45</v>
      </c>
      <c r="E24" s="42" t="str">
        <f>'Attach 3(JV)'!E24</f>
        <v/>
      </c>
    </row>
    <row r="25" spans="1:22" ht="33" customHeight="1">
      <c r="A25" s="39" t="s">
        <v>48</v>
      </c>
      <c r="B25" s="42" t="str">
        <f>'Attach 3(JV)'!B25</f>
        <v/>
      </c>
      <c r="D25" s="40" t="s">
        <v>46</v>
      </c>
      <c r="E25" s="42" t="str">
        <f>'Attach 3(JV)'!E25</f>
        <v/>
      </c>
    </row>
    <row r="26" spans="1:22" ht="33" customHeight="1">
      <c r="D26" s="40" t="s">
        <v>54</v>
      </c>
      <c r="E26" s="43"/>
    </row>
    <row r="27" spans="1:22" ht="20.100000000000001" customHeight="1">
      <c r="A27" s="41"/>
    </row>
    <row r="28" spans="1:22" ht="51" customHeight="1">
      <c r="A28" s="274" t="s">
        <v>422</v>
      </c>
      <c r="B28" s="795" t="s">
        <v>423</v>
      </c>
      <c r="C28" s="795"/>
      <c r="D28" s="795"/>
      <c r="E28" s="795"/>
    </row>
    <row r="29" spans="1:22" ht="40.5" customHeight="1">
      <c r="A29" s="274">
        <v>2</v>
      </c>
      <c r="B29" s="795" t="s">
        <v>424</v>
      </c>
      <c r="C29" s="795"/>
      <c r="D29" s="795"/>
      <c r="E29" s="795"/>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bILKLbSLOiXYnTpmUvDYnmiH7b4hoypDi1hoe9HQn6bzfH2pfnAKdl2qXclSRGuvvIydfGz93dBD8i80zttDQg==" saltValue="94ncNTescx7besMBD3CR/g==" spinCount="100000" sheet="1" selectLockedCells="1"/>
  <customSheetViews>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8"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topLeftCell="A8" zoomScaleNormal="100" zoomScaleSheetLayoutView="100" workbookViewId="0">
      <selection activeCell="A10" sqref="A10:XFD12"/>
    </sheetView>
  </sheetViews>
  <sheetFormatPr defaultColWidth="9.140625"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No.WR1/NT/S-MISC/DOM/ZA3/25/04276</v>
      </c>
      <c r="B1" s="25"/>
      <c r="C1" s="25"/>
      <c r="D1" s="25"/>
      <c r="E1" s="26" t="str">
        <f>"Attachment-9 "</f>
        <v xml:space="preserve">Attachment-9 </v>
      </c>
    </row>
    <row r="2" spans="1:9" ht="15" customHeight="1"/>
    <row r="3" spans="1:9" ht="96" customHeight="1">
      <c r="A3" s="709" t="str">
        <f>Cover!B2</f>
        <v>Procurement of 40/33mm PLB HDPE Duct for NTAMC Project in Vadodara</v>
      </c>
      <c r="B3" s="709"/>
      <c r="C3" s="709"/>
      <c r="D3" s="709"/>
      <c r="E3" s="709"/>
      <c r="F3" s="29"/>
      <c r="G3" s="30"/>
      <c r="H3" s="29"/>
    </row>
    <row r="4" spans="1:9" ht="15" customHeight="1">
      <c r="A4" s="31"/>
      <c r="H4" s="33"/>
      <c r="I4" s="12"/>
    </row>
    <row r="5" spans="1:9" ht="20.100000000000001" customHeight="1">
      <c r="A5" s="710" t="s">
        <v>402</v>
      </c>
      <c r="B5" s="710"/>
      <c r="C5" s="710"/>
      <c r="D5" s="710"/>
      <c r="E5" s="710"/>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708" t="str">
        <f>'Attach 3(JV)'!A8</f>
        <v/>
      </c>
      <c r="B8" s="708"/>
      <c r="C8" s="708"/>
      <c r="D8" s="708"/>
      <c r="E8" s="958" t="s">
        <v>1049</v>
      </c>
      <c r="F8" s="667"/>
      <c r="G8" s="667"/>
      <c r="H8" s="33"/>
      <c r="I8" s="12"/>
    </row>
    <row r="9" spans="1:9">
      <c r="A9" s="14" t="s">
        <v>379</v>
      </c>
      <c r="B9" s="880" t="str">
        <f>'Attach 3(JV)'!B9</f>
        <v/>
      </c>
      <c r="C9" s="880"/>
      <c r="D9" s="880"/>
      <c r="E9" s="958"/>
      <c r="F9" s="667"/>
      <c r="G9" s="667"/>
      <c r="H9" s="33"/>
      <c r="I9" s="12"/>
    </row>
    <row r="10" spans="1:9" ht="26.25" customHeight="1">
      <c r="A10" s="14" t="s">
        <v>381</v>
      </c>
      <c r="B10" s="880" t="str">
        <f>'Attach 3(JV)'!B10</f>
        <v/>
      </c>
      <c r="C10" s="880"/>
      <c r="D10" s="880"/>
      <c r="E10" s="958"/>
      <c r="F10" s="667"/>
      <c r="G10" s="667"/>
      <c r="H10" s="33"/>
      <c r="I10" s="12"/>
    </row>
    <row r="11" spans="1:9" ht="26.25" customHeight="1">
      <c r="B11" s="880" t="str">
        <f>'Attach 3(JV)'!B11</f>
        <v/>
      </c>
      <c r="C11" s="880"/>
      <c r="D11" s="880"/>
      <c r="E11" s="958"/>
      <c r="F11" s="667"/>
      <c r="G11" s="667"/>
    </row>
    <row r="12" spans="1:9" ht="26.25" customHeight="1">
      <c r="A12" s="35"/>
      <c r="B12" s="880" t="str">
        <f>'Attach 3(JV)'!B12</f>
        <v/>
      </c>
      <c r="C12" s="880"/>
      <c r="D12" s="880"/>
      <c r="E12" s="958"/>
      <c r="F12" s="667"/>
      <c r="G12" s="667"/>
    </row>
    <row r="13" spans="1:9" ht="15" customHeight="1">
      <c r="A13" s="35"/>
      <c r="B13" s="114"/>
      <c r="C13" s="114"/>
      <c r="D13" s="114"/>
    </row>
    <row r="14" spans="1:9" ht="20.100000000000001" customHeight="1">
      <c r="A14" s="32" t="s">
        <v>373</v>
      </c>
    </row>
    <row r="15" spans="1:9" ht="15" customHeight="1">
      <c r="A15" s="35"/>
    </row>
    <row r="16" spans="1:9" ht="101.25" customHeight="1">
      <c r="A16" s="711"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Procurement of 40/33mm PLB HDPE Duct for NTAMC Project in Vadodara for the period commencing from the effective date of Contract to us.</v>
      </c>
      <c r="B16" s="711"/>
      <c r="C16" s="711"/>
      <c r="D16" s="711"/>
      <c r="E16" s="711"/>
      <c r="F16" s="37"/>
      <c r="G16" s="37"/>
      <c r="H16" s="37"/>
    </row>
    <row r="17" spans="1:8" ht="20.100000000000001" customHeight="1">
      <c r="A17" s="35"/>
      <c r="B17" s="35"/>
      <c r="C17" s="35"/>
      <c r="D17" s="35"/>
      <c r="E17" s="35"/>
      <c r="F17" s="37"/>
      <c r="G17" s="37"/>
      <c r="H17" s="37"/>
    </row>
    <row r="18" spans="1:8" ht="62.25" hidden="1" customHeight="1">
      <c r="A18" s="453"/>
      <c r="B18" s="981"/>
      <c r="C18" s="981"/>
      <c r="D18" s="981"/>
      <c r="E18" s="453"/>
      <c r="F18" s="37"/>
      <c r="G18" s="37"/>
      <c r="H18" s="37"/>
    </row>
    <row r="19" spans="1:8" ht="56.25" hidden="1" customHeight="1">
      <c r="A19" s="454"/>
      <c r="B19" s="982"/>
      <c r="C19" s="982"/>
      <c r="D19" s="982"/>
      <c r="E19" s="455"/>
      <c r="F19" s="37"/>
      <c r="G19" s="37"/>
      <c r="H19" s="37"/>
    </row>
    <row r="20" spans="1:8" ht="33" customHeight="1">
      <c r="A20" s="710"/>
      <c r="B20" s="710"/>
      <c r="C20" s="710"/>
      <c r="D20" s="710"/>
      <c r="E20" s="710"/>
    </row>
    <row r="21" spans="1:8" ht="33" customHeight="1">
      <c r="D21" s="40"/>
    </row>
    <row r="22" spans="1:8" ht="33" customHeight="1">
      <c r="A22" s="39" t="s">
        <v>47</v>
      </c>
      <c r="B22" s="60" t="str">
        <f>'Attach 3(JV)'!B24</f>
        <v/>
      </c>
      <c r="D22" s="40" t="s">
        <v>45</v>
      </c>
      <c r="E22" s="42" t="str">
        <f>'Attach 3(JV)'!E24</f>
        <v/>
      </c>
    </row>
    <row r="23" spans="1:8" ht="33" customHeight="1">
      <c r="A23" s="39" t="s">
        <v>48</v>
      </c>
      <c r="B23" s="42" t="str">
        <f>'Attach 3(JV)'!B25</f>
        <v/>
      </c>
      <c r="D23" s="40" t="s">
        <v>46</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okZy82pQpc+hJAEujVIx+7aLtt1mqGdr0Bh9qe6uUF1oIIlf2j7uJCoPuZgMu3Me0cxxqCSnDJfqyCneTDb5Jg==" saltValue="l/emp6hvgrwgbrK64UvEwg==" spinCount="100000" sheet="1" formatColumns="0" formatRows="0" selectLockedCells="1"/>
  <customSheetViews>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7"/>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topLeftCell="A11" zoomScaleNormal="100" zoomScaleSheetLayoutView="100" workbookViewId="0">
      <selection activeCell="B10" sqref="B10:D10"/>
    </sheetView>
  </sheetViews>
  <sheetFormatPr defaultColWidth="9"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No.WR1/NT/S-MISC/DOM/ZA3/25/04276</v>
      </c>
      <c r="B1" s="19"/>
      <c r="C1" s="19"/>
      <c r="D1" s="19"/>
      <c r="E1" s="20" t="str">
        <f>"Attachment-10 "</f>
        <v xml:space="preserve">Attachment-10 </v>
      </c>
    </row>
    <row r="3" spans="1:9" ht="95.25" customHeight="1">
      <c r="A3" s="983" t="str">
        <f>Cover!B2</f>
        <v>Procurement of 40/33mm PLB HDPE Duct for NTAMC Project in Vadodara</v>
      </c>
      <c r="B3" s="983"/>
      <c r="C3" s="983"/>
      <c r="D3" s="983"/>
      <c r="E3" s="983"/>
      <c r="F3" s="3"/>
      <c r="G3" s="10"/>
      <c r="H3" s="3"/>
    </row>
    <row r="4" spans="1:9" ht="20.100000000000001" customHeight="1">
      <c r="A4" s="6"/>
      <c r="H4" s="11"/>
      <c r="I4" s="12"/>
    </row>
    <row r="5" spans="1:9" ht="20.100000000000001" customHeight="1">
      <c r="A5" s="984" t="s">
        <v>403</v>
      </c>
      <c r="B5" s="984"/>
      <c r="C5" s="984"/>
      <c r="D5" s="984"/>
      <c r="E5" s="984"/>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86" t="str">
        <f>'Attach 3(JV)'!A8</f>
        <v/>
      </c>
      <c r="B8" s="986"/>
      <c r="C8" s="986"/>
      <c r="D8" s="986"/>
      <c r="E8" s="958" t="s">
        <v>1049</v>
      </c>
      <c r="F8" s="667"/>
      <c r="G8" s="667"/>
      <c r="H8" s="11"/>
      <c r="I8" s="12"/>
    </row>
    <row r="9" spans="1:9">
      <c r="A9" s="14" t="s">
        <v>379</v>
      </c>
      <c r="B9" s="880" t="str">
        <f>'Attach 3(JV)'!B9</f>
        <v/>
      </c>
      <c r="C9" s="880"/>
      <c r="D9" s="880"/>
      <c r="E9" s="958"/>
      <c r="F9" s="667"/>
      <c r="G9" s="667"/>
      <c r="H9" s="11"/>
      <c r="I9" s="12"/>
    </row>
    <row r="10" spans="1:9">
      <c r="A10" s="14" t="s">
        <v>381</v>
      </c>
      <c r="B10" s="880" t="str">
        <f>'Attach 3(JV)'!B10</f>
        <v/>
      </c>
      <c r="C10" s="880"/>
      <c r="D10" s="880"/>
      <c r="E10" s="958"/>
      <c r="F10" s="667"/>
      <c r="G10" s="667"/>
      <c r="H10" s="11"/>
      <c r="I10" s="12"/>
    </row>
    <row r="11" spans="1:9" ht="33.75" customHeight="1">
      <c r="B11" s="880" t="str">
        <f>'Attach 3(JV)'!B11</f>
        <v/>
      </c>
      <c r="C11" s="880"/>
      <c r="D11" s="880"/>
      <c r="E11" s="958"/>
      <c r="F11" s="667"/>
      <c r="G11" s="667"/>
    </row>
    <row r="12" spans="1:9" ht="24.75" customHeight="1">
      <c r="A12" s="7"/>
      <c r="B12" s="880" t="str">
        <f>'Attach 3(JV)'!B12</f>
        <v/>
      </c>
      <c r="C12" s="880"/>
      <c r="D12" s="880"/>
      <c r="E12" s="958"/>
      <c r="F12" s="667"/>
      <c r="G12" s="667"/>
    </row>
    <row r="13" spans="1:9" ht="20.100000000000001" customHeight="1">
      <c r="A13" s="7"/>
      <c r="B13" s="155"/>
      <c r="C13" s="155"/>
      <c r="D13" s="155"/>
      <c r="G13" s="13"/>
    </row>
    <row r="14" spans="1:9" ht="20.100000000000001" customHeight="1">
      <c r="A14" s="5" t="s">
        <v>373</v>
      </c>
    </row>
    <row r="15" spans="1:9" ht="20.100000000000001" customHeight="1">
      <c r="A15" s="7"/>
    </row>
    <row r="16" spans="1:9" ht="57" customHeight="1">
      <c r="A16" s="985" t="s">
        <v>404</v>
      </c>
      <c r="B16" s="985"/>
      <c r="C16" s="985"/>
      <c r="D16" s="985"/>
      <c r="E16" s="985"/>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47</v>
      </c>
      <c r="B21" s="207" t="str">
        <f>'Attach 3(JV)'!B24</f>
        <v/>
      </c>
      <c r="C21" s="18"/>
      <c r="D21" s="23" t="s">
        <v>45</v>
      </c>
      <c r="E21" s="22" t="str">
        <f>'Attach 3(JV)'!E24</f>
        <v/>
      </c>
    </row>
    <row r="22" spans="1:5" ht="33" customHeight="1">
      <c r="A22" s="21" t="s">
        <v>48</v>
      </c>
      <c r="B22" s="22" t="str">
        <f>'Attach 3(JV)'!B25</f>
        <v/>
      </c>
      <c r="C22" s="18"/>
      <c r="D22" s="23" t="s">
        <v>46</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mJB9rexMeEJ5S2AEDSu7yDlkNWqsAd01Tib5MDojzOf3X1rWsJNgi6Y6a+ydlWeFGrvC3R2BH6sook7Hj2JAsg==" saltValue="QsdX5vyYg6GAyQ/hJ95TWQ==" spinCount="100000" sheet="1" formatColumns="0" formatRows="0" selectLockedCells="1"/>
  <customSheetViews>
    <customSheetView guid="{827228A5-964E-465A-A946-EF2238A19E11}" showGridLines="0" showRuler="0" topLeftCell="A7">
      <selection activeCell="A16" sqref="A16:E16"/>
      <pageMargins left="0.75" right="0.63" top="0.57999999999999996" bottom="0.6" header="0.34" footer="0.35"/>
      <pageSetup scale="94"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zoomScaleNormal="100" zoomScaleSheetLayoutView="100" workbookViewId="0">
      <selection activeCell="D18" sqref="D18"/>
    </sheetView>
  </sheetViews>
  <sheetFormatPr defaultColWidth="9.140625"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No.WR1/NT/S-MISC/DOM/ZA3/25/04276</v>
      </c>
      <c r="B1" s="25"/>
      <c r="C1" s="25"/>
      <c r="D1" s="25"/>
      <c r="E1" s="26" t="str">
        <f>"Attachment-11 "</f>
        <v xml:space="preserve">Attachment-11 </v>
      </c>
    </row>
    <row r="2" spans="1:26" ht="19.5" customHeight="1">
      <c r="Z2" s="127" t="e">
        <f>'Attach 3(JV)'!Z2</f>
        <v>#REF!</v>
      </c>
    </row>
    <row r="3" spans="1:26" ht="92.25" customHeight="1">
      <c r="A3" s="709" t="str">
        <f>'Attach 6 (C)'!A3:E3</f>
        <v>Procurement of 40/33mm PLB HDPE Duct for NTAMC Project in Vadodara</v>
      </c>
      <c r="B3" s="709"/>
      <c r="C3" s="709"/>
      <c r="D3" s="709"/>
      <c r="E3" s="709"/>
      <c r="F3" s="29"/>
      <c r="G3" s="30"/>
      <c r="H3" s="29"/>
    </row>
    <row r="4" spans="1:26" ht="19.5" customHeight="1">
      <c r="A4" s="31"/>
      <c r="H4" s="33"/>
      <c r="I4" s="12"/>
    </row>
    <row r="5" spans="1:26" ht="19.5" customHeight="1">
      <c r="A5" s="710" t="s">
        <v>1028</v>
      </c>
      <c r="B5" s="710"/>
      <c r="C5" s="710"/>
      <c r="D5" s="710"/>
      <c r="E5" s="710"/>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708" t="str">
        <f>'Attach 3(JV)'!A8</f>
        <v/>
      </c>
      <c r="B8" s="708"/>
      <c r="C8" s="708"/>
      <c r="D8" s="958" t="s">
        <v>1050</v>
      </c>
      <c r="E8" s="958"/>
      <c r="F8" s="667"/>
      <c r="H8" s="33"/>
      <c r="I8" s="12"/>
    </row>
    <row r="9" spans="1:26">
      <c r="A9" s="14" t="s">
        <v>379</v>
      </c>
      <c r="B9" s="880" t="str">
        <f>'Attach 3(JV)'!B9</f>
        <v/>
      </c>
      <c r="C9" s="880"/>
      <c r="D9" s="958"/>
      <c r="E9" s="958"/>
      <c r="F9" s="667"/>
      <c r="H9" s="33"/>
      <c r="I9" s="12"/>
    </row>
    <row r="10" spans="1:26">
      <c r="A10" s="14" t="s">
        <v>381</v>
      </c>
      <c r="B10" s="880" t="str">
        <f>'Attach 3(JV)'!B10</f>
        <v/>
      </c>
      <c r="C10" s="880"/>
      <c r="D10" s="958"/>
      <c r="E10" s="958"/>
      <c r="F10" s="667"/>
      <c r="H10" s="33"/>
      <c r="I10" s="12"/>
    </row>
    <row r="11" spans="1:26" ht="28.5" customHeight="1">
      <c r="B11" s="880" t="str">
        <f>'Attach 3(JV)'!B11</f>
        <v/>
      </c>
      <c r="C11" s="880"/>
      <c r="D11" s="958"/>
      <c r="E11" s="958"/>
      <c r="F11" s="667"/>
    </row>
    <row r="12" spans="1:26" ht="28.5" customHeight="1">
      <c r="A12" s="35"/>
      <c r="B12" s="880" t="str">
        <f>'Attach 3(JV)'!B12</f>
        <v/>
      </c>
      <c r="C12" s="880"/>
      <c r="D12" s="958"/>
      <c r="E12" s="958"/>
      <c r="F12" s="667"/>
    </row>
    <row r="13" spans="1:26" ht="19.5" customHeight="1">
      <c r="A13" s="32" t="s">
        <v>373</v>
      </c>
    </row>
    <row r="14" spans="1:26" ht="9.9499999999999993" customHeight="1">
      <c r="A14" s="35"/>
    </row>
    <row r="15" spans="1:26" ht="33.75" customHeight="1">
      <c r="A15" s="711" t="s">
        <v>1029</v>
      </c>
      <c r="B15" s="711"/>
      <c r="C15" s="711"/>
      <c r="D15" s="711"/>
      <c r="E15" s="711"/>
      <c r="F15" s="37"/>
      <c r="G15" s="37"/>
      <c r="H15" s="37"/>
    </row>
    <row r="16" spans="1:26" ht="19.5" customHeight="1">
      <c r="A16" s="35"/>
      <c r="B16" s="35"/>
      <c r="C16" s="35"/>
      <c r="D16" s="35"/>
      <c r="E16" s="35"/>
      <c r="F16" s="37"/>
      <c r="G16" s="37"/>
      <c r="H16" s="37"/>
    </row>
    <row r="17" spans="1:8" s="27" customFormat="1" ht="72" customHeight="1">
      <c r="A17" s="422" t="s">
        <v>377</v>
      </c>
      <c r="B17" s="875" t="s">
        <v>1032</v>
      </c>
      <c r="C17" s="875"/>
      <c r="D17" s="422" t="s">
        <v>1033</v>
      </c>
      <c r="E17" s="422" t="s">
        <v>130</v>
      </c>
      <c r="G17" s="37"/>
      <c r="H17" s="37"/>
    </row>
    <row r="18" spans="1:8" ht="26.1" customHeight="1">
      <c r="A18" s="82">
        <v>1</v>
      </c>
      <c r="B18" s="988"/>
      <c r="C18" s="988"/>
      <c r="D18" s="91"/>
      <c r="E18" s="91"/>
      <c r="F18" s="37"/>
      <c r="G18" s="37"/>
      <c r="H18" s="37"/>
    </row>
    <row r="19" spans="1:8" ht="26.1" customHeight="1">
      <c r="A19" s="82">
        <v>2</v>
      </c>
      <c r="B19" s="988"/>
      <c r="C19" s="988"/>
      <c r="D19" s="91"/>
      <c r="E19" s="91"/>
      <c r="F19" s="37"/>
      <c r="G19" s="37"/>
      <c r="H19" s="37"/>
    </row>
    <row r="20" spans="1:8" ht="26.1" customHeight="1">
      <c r="A20" s="82">
        <v>3</v>
      </c>
      <c r="B20" s="988"/>
      <c r="C20" s="988"/>
      <c r="D20" s="91"/>
      <c r="E20" s="91"/>
      <c r="F20" s="37"/>
      <c r="G20" s="37"/>
      <c r="H20" s="37"/>
    </row>
    <row r="21" spans="1:8" ht="26.1" customHeight="1">
      <c r="A21" s="82">
        <v>4</v>
      </c>
      <c r="B21" s="988"/>
      <c r="C21" s="988"/>
      <c r="D21" s="91"/>
      <c r="E21" s="91"/>
      <c r="F21" s="37"/>
      <c r="G21" s="37"/>
      <c r="H21" s="37"/>
    </row>
    <row r="22" spans="1:8" ht="26.1" customHeight="1">
      <c r="A22" s="82">
        <v>5</v>
      </c>
      <c r="B22" s="988"/>
      <c r="C22" s="988"/>
      <c r="D22" s="91"/>
      <c r="E22" s="91"/>
      <c r="F22" s="37"/>
      <c r="G22" s="37"/>
      <c r="H22" s="37"/>
    </row>
    <row r="23" spans="1:8" ht="26.1" customHeight="1">
      <c r="A23" s="82">
        <v>6</v>
      </c>
      <c r="B23" s="988"/>
      <c r="C23" s="988"/>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47</v>
      </c>
      <c r="B26" s="60" t="str">
        <f>'Attach 3(JV)'!B24</f>
        <v/>
      </c>
      <c r="C26" s="40" t="s">
        <v>45</v>
      </c>
      <c r="D26" s="42" t="str">
        <f>'Attach 3(JV)'!E24</f>
        <v/>
      </c>
    </row>
    <row r="27" spans="1:8" ht="26.1" customHeight="1">
      <c r="A27" s="39" t="s">
        <v>48</v>
      </c>
      <c r="B27" s="42" t="str">
        <f>'Attach 3(JV)'!B25</f>
        <v/>
      </c>
      <c r="C27" s="40" t="s">
        <v>46</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No.WR1/NT/S-MISC/DOM/ZA3/25/04276</v>
      </c>
      <c r="E31" s="61" t="str">
        <f>E1</f>
        <v xml:space="preserve">Attachment-11 </v>
      </c>
    </row>
    <row r="32" spans="1:8" ht="19.5" hidden="1" customHeight="1"/>
    <row r="33" spans="1:5" ht="48" hidden="1" customHeight="1">
      <c r="A33" s="714" t="str">
        <f>A3</f>
        <v>Procurement of 40/33mm PLB HDPE Duct for NTAMC Project in Vadodara</v>
      </c>
      <c r="B33" s="714"/>
      <c r="C33" s="714"/>
      <c r="D33" s="714"/>
      <c r="E33" s="714"/>
    </row>
    <row r="34" spans="1:5" ht="19.5" hidden="1" customHeight="1">
      <c r="A34" s="31"/>
    </row>
    <row r="35" spans="1:5" ht="19.5" hidden="1" customHeight="1">
      <c r="A35" s="710" t="s">
        <v>1028</v>
      </c>
      <c r="B35" s="710"/>
      <c r="C35" s="710"/>
      <c r="D35" s="710"/>
      <c r="E35" s="710"/>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447</v>
      </c>
    </row>
    <row r="39" spans="1:5" ht="19.5" hidden="1" customHeight="1">
      <c r="A39" s="14" t="s">
        <v>379</v>
      </c>
      <c r="B39" s="712">
        <f>'Names of Bidder'!D17</f>
        <v>0</v>
      </c>
      <c r="C39" s="712"/>
      <c r="D39" s="41" t="s">
        <v>382</v>
      </c>
    </row>
    <row r="40" spans="1:5" ht="19.5" hidden="1" customHeight="1">
      <c r="A40" s="14" t="s">
        <v>381</v>
      </c>
      <c r="B40" s="712">
        <f>'Names of Bidder'!D18</f>
        <v>0</v>
      </c>
      <c r="C40" s="712"/>
      <c r="D40" s="41" t="s">
        <v>448</v>
      </c>
    </row>
    <row r="41" spans="1:5" ht="19.5" hidden="1" customHeight="1">
      <c r="B41" s="712">
        <f>'Names of Bidder'!D19</f>
        <v>0</v>
      </c>
      <c r="C41" s="712"/>
      <c r="D41" s="41" t="s">
        <v>449</v>
      </c>
    </row>
    <row r="42" spans="1:5" ht="19.5" hidden="1" customHeight="1">
      <c r="A42" s="35"/>
      <c r="B42" s="712">
        <f>'Names of Bidder'!D20</f>
        <v>0</v>
      </c>
      <c r="C42" s="712"/>
      <c r="D42" s="41"/>
    </row>
    <row r="43" spans="1:5" ht="19.5" hidden="1" customHeight="1">
      <c r="A43" s="32" t="s">
        <v>373</v>
      </c>
    </row>
    <row r="44" spans="1:5" ht="19.5" hidden="1" customHeight="1">
      <c r="A44" s="35"/>
    </row>
    <row r="45" spans="1:5" ht="43.5" hidden="1" customHeight="1">
      <c r="A45" s="711" t="s">
        <v>1029</v>
      </c>
      <c r="B45" s="711"/>
      <c r="C45" s="711"/>
      <c r="D45" s="711"/>
      <c r="E45" s="711"/>
    </row>
    <row r="46" spans="1:5" ht="19.5" hidden="1" customHeight="1">
      <c r="A46" s="35"/>
      <c r="B46" s="35"/>
      <c r="C46" s="35"/>
      <c r="D46" s="35"/>
      <c r="E46" s="35"/>
    </row>
    <row r="47" spans="1:5" ht="72" hidden="1" customHeight="1">
      <c r="A47" s="48" t="s">
        <v>377</v>
      </c>
      <c r="B47" s="769" t="s">
        <v>1030</v>
      </c>
      <c r="C47" s="769"/>
      <c r="D47" s="48" t="s">
        <v>1031</v>
      </c>
      <c r="E47" s="48" t="s">
        <v>130</v>
      </c>
    </row>
    <row r="48" spans="1:5" ht="25.5" hidden="1" customHeight="1">
      <c r="A48" s="82">
        <v>1</v>
      </c>
      <c r="B48" s="987"/>
      <c r="C48" s="987"/>
      <c r="D48" s="277"/>
      <c r="E48" s="277"/>
    </row>
    <row r="49" spans="1:5" ht="25.5" hidden="1" customHeight="1">
      <c r="A49" s="82">
        <v>2</v>
      </c>
      <c r="B49" s="987"/>
      <c r="C49" s="987"/>
      <c r="D49" s="277"/>
      <c r="E49" s="277"/>
    </row>
    <row r="50" spans="1:5" ht="25.5" hidden="1" customHeight="1">
      <c r="A50" s="82">
        <v>3</v>
      </c>
      <c r="B50" s="987"/>
      <c r="C50" s="987"/>
      <c r="D50" s="277"/>
      <c r="E50" s="277"/>
    </row>
    <row r="51" spans="1:5" ht="25.5" hidden="1" customHeight="1">
      <c r="A51" s="82">
        <v>4</v>
      </c>
      <c r="B51" s="987"/>
      <c r="C51" s="987"/>
      <c r="D51" s="277"/>
      <c r="E51" s="277"/>
    </row>
    <row r="52" spans="1:5" ht="25.5" hidden="1" customHeight="1">
      <c r="A52" s="82">
        <v>5</v>
      </c>
      <c r="B52" s="987"/>
      <c r="C52" s="987"/>
      <c r="D52" s="277"/>
      <c r="E52" s="277"/>
    </row>
    <row r="53" spans="1:5" ht="25.5" hidden="1" customHeight="1">
      <c r="A53" s="82">
        <v>6</v>
      </c>
      <c r="B53" s="987"/>
      <c r="C53" s="987"/>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47</v>
      </c>
      <c r="B56" s="60" t="str">
        <f>'Attach 3(JV)'!B24</f>
        <v/>
      </c>
      <c r="C56" s="222" t="s">
        <v>45</v>
      </c>
      <c r="D56" s="276" t="str">
        <f>D26</f>
        <v/>
      </c>
      <c r="E56" s="222"/>
    </row>
    <row r="57" spans="1:5" ht="27.95" hidden="1" customHeight="1">
      <c r="A57" s="222" t="s">
        <v>48</v>
      </c>
      <c r="B57" s="276" t="str">
        <f>'Attach 3(JV)'!B25</f>
        <v/>
      </c>
      <c r="C57" s="222" t="s">
        <v>46</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LehBVoyRwIH46EjzjFCZpT9vsPPnINoZjBk1cWqfDJ1sd46MZmD8AoH6pPB0q1ytm/XKkrce3N/WDy2f80o+hg==" saltValue="d/lDRraEgU5jE2KJPHTGEw==" spinCount="100000" sheet="1" formatColumns="0" formatRows="0" selectLockedCells="1"/>
  <customSheetViews>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3"/>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A8:C8"/>
    <mergeCell ref="A3:E3"/>
    <mergeCell ref="A5:E5"/>
    <mergeCell ref="A15:E15"/>
    <mergeCell ref="B17:C17"/>
    <mergeCell ref="B9:C9"/>
    <mergeCell ref="B10:C10"/>
    <mergeCell ref="B11:C11"/>
    <mergeCell ref="B12:C12"/>
    <mergeCell ref="D8:E12"/>
    <mergeCell ref="B18:C18"/>
    <mergeCell ref="B40:C40"/>
    <mergeCell ref="B41:C41"/>
    <mergeCell ref="B19:C19"/>
    <mergeCell ref="B20:C20"/>
    <mergeCell ref="B21:C21"/>
    <mergeCell ref="B42:C42"/>
    <mergeCell ref="A45:E45"/>
    <mergeCell ref="B22:C22"/>
    <mergeCell ref="A33:E33"/>
    <mergeCell ref="A35:E35"/>
    <mergeCell ref="B39:C39"/>
    <mergeCell ref="B23:C23"/>
    <mergeCell ref="B47:C47"/>
    <mergeCell ref="B52:C52"/>
    <mergeCell ref="B53:C53"/>
    <mergeCell ref="B48:C48"/>
    <mergeCell ref="B49:C49"/>
    <mergeCell ref="B50:C50"/>
    <mergeCell ref="B51:C51"/>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E41" sqref="E41"/>
    </sheetView>
  </sheetViews>
  <sheetFormatPr defaultColWidth="9.140625" defaultRowHeight="16.5"/>
  <cols>
    <col min="1" max="1" width="17.5703125" style="32" customWidth="1"/>
    <col min="2" max="2" width="29.85546875" style="32" customWidth="1"/>
    <col min="3" max="3" width="25.855468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No.WR1/NT/S-MISC/DOM/ZA3/25/04276</v>
      </c>
      <c r="B1" s="25"/>
      <c r="C1" s="25"/>
      <c r="D1" s="25"/>
      <c r="E1" s="44" t="str">
        <f>"Attachment-12 "</f>
        <v xml:space="preserve">Attachment-12 </v>
      </c>
    </row>
    <row r="3" spans="1:7" ht="99" customHeight="1">
      <c r="A3" s="709" t="str">
        <f>Cover!B2</f>
        <v>Procurement of 40/33mm PLB HDPE Duct for NTAMC Project in Vadodara</v>
      </c>
      <c r="B3" s="709"/>
      <c r="C3" s="709"/>
      <c r="D3" s="709"/>
      <c r="E3" s="709"/>
      <c r="F3" s="29"/>
    </row>
    <row r="4" spans="1:7" ht="20.100000000000001" customHeight="1">
      <c r="A4" s="31"/>
      <c r="F4" s="33"/>
      <c r="G4" s="12"/>
    </row>
    <row r="5" spans="1:7" ht="20.100000000000001" customHeight="1">
      <c r="A5" s="710" t="s">
        <v>405</v>
      </c>
      <c r="B5" s="710"/>
      <c r="C5" s="710"/>
      <c r="D5" s="710"/>
      <c r="E5" s="710"/>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708" t="str">
        <f>'Attach 3(JV)'!A8</f>
        <v/>
      </c>
      <c r="B8" s="708"/>
      <c r="C8" s="708"/>
      <c r="D8" s="883" t="s">
        <v>1049</v>
      </c>
      <c r="E8" s="883"/>
      <c r="F8" s="33"/>
      <c r="G8" s="12"/>
    </row>
    <row r="9" spans="1:7">
      <c r="A9" s="14" t="s">
        <v>379</v>
      </c>
      <c r="B9" s="880" t="str">
        <f>'Attach 3(JV)'!B9</f>
        <v/>
      </c>
      <c r="C9" s="880"/>
      <c r="D9" s="883"/>
      <c r="E9" s="883"/>
      <c r="F9" s="33"/>
      <c r="G9" s="12"/>
    </row>
    <row r="10" spans="1:7">
      <c r="A10" s="14" t="s">
        <v>381</v>
      </c>
      <c r="B10" s="880" t="str">
        <f>'Attach 3(JV)'!B10</f>
        <v/>
      </c>
      <c r="C10" s="880"/>
      <c r="D10" s="883"/>
      <c r="E10" s="883"/>
      <c r="F10" s="33"/>
      <c r="G10" s="12"/>
    </row>
    <row r="11" spans="1:7" ht="30.75" customHeight="1">
      <c r="B11" s="880" t="str">
        <f>'Attach 3(JV)'!B11</f>
        <v/>
      </c>
      <c r="C11" s="880"/>
      <c r="D11" s="883"/>
      <c r="E11" s="883"/>
    </row>
    <row r="12" spans="1:7">
      <c r="A12" s="35"/>
      <c r="B12" s="522" t="str">
        <f>'Attach 3(JV)'!B12</f>
        <v/>
      </c>
      <c r="C12" s="303"/>
      <c r="D12" s="41"/>
    </row>
    <row r="13" spans="1:7" ht="9.9499999999999993" customHeight="1" thickBot="1">
      <c r="A13" s="35"/>
      <c r="B13" s="114"/>
      <c r="C13" s="114"/>
    </row>
    <row r="14" spans="1:7" ht="20.100000000000001" hidden="1" customHeight="1">
      <c r="A14" s="32" t="s">
        <v>373</v>
      </c>
    </row>
    <row r="15" spans="1:7" ht="9.9499999999999993" hidden="1" customHeight="1">
      <c r="A15" s="35"/>
    </row>
    <row r="16" spans="1:7" ht="82.5" hidden="1" customHeight="1">
      <c r="A16" s="711"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11"/>
      <c r="C16" s="711"/>
      <c r="D16" s="711"/>
      <c r="E16" s="711"/>
      <c r="F16" s="37"/>
    </row>
    <row r="17" spans="1:8" ht="20.100000000000001" hidden="1" customHeight="1">
      <c r="A17" s="35"/>
    </row>
    <row r="18" spans="1:8" ht="69" hidden="1" customHeight="1">
      <c r="A18" s="291" t="s">
        <v>377</v>
      </c>
      <c r="B18" s="292" t="s">
        <v>406</v>
      </c>
      <c r="C18" s="291" t="s">
        <v>407</v>
      </c>
      <c r="D18" s="291" t="s">
        <v>429</v>
      </c>
      <c r="E18" s="291" t="s">
        <v>18</v>
      </c>
    </row>
    <row r="19" spans="1:8" ht="21" hidden="1" customHeight="1">
      <c r="A19" s="293"/>
      <c r="B19" s="294"/>
      <c r="C19" s="293"/>
      <c r="D19" s="293"/>
      <c r="E19" s="295" t="s">
        <v>19</v>
      </c>
    </row>
    <row r="20" spans="1:8" ht="20.100000000000001" hidden="1" customHeight="1">
      <c r="A20" s="47">
        <v>1</v>
      </c>
      <c r="B20" s="47">
        <v>2</v>
      </c>
      <c r="C20" s="47">
        <v>3</v>
      </c>
      <c r="D20" s="47">
        <v>4</v>
      </c>
      <c r="E20" s="47">
        <v>5</v>
      </c>
    </row>
    <row r="21" spans="1:8" ht="20.100000000000001" hidden="1" customHeight="1">
      <c r="A21" s="310" t="s">
        <v>29</v>
      </c>
      <c r="B21" s="309" t="s">
        <v>27</v>
      </c>
      <c r="C21" s="47"/>
      <c r="D21" s="47"/>
      <c r="E21" s="308"/>
    </row>
    <row r="22" spans="1:8" ht="36" hidden="1" customHeight="1">
      <c r="A22" s="48">
        <v>1</v>
      </c>
      <c r="B22" s="49" t="s">
        <v>425</v>
      </c>
      <c r="C22" s="279">
        <v>0.65</v>
      </c>
      <c r="D22" s="296" t="s">
        <v>17</v>
      </c>
      <c r="E22" s="75"/>
    </row>
    <row r="23" spans="1:8" ht="36" hidden="1" customHeight="1">
      <c r="A23" s="48">
        <v>2</v>
      </c>
      <c r="B23" s="285"/>
      <c r="C23" s="160" t="s">
        <v>25</v>
      </c>
      <c r="D23" s="989"/>
      <c r="E23" s="990"/>
    </row>
    <row r="24" spans="1:8" ht="36" hidden="1" customHeight="1">
      <c r="A24" s="964"/>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93"/>
      <c r="B25" s="223" t="str">
        <f>IF(C23="OPTION-A",G26,"")</f>
        <v/>
      </c>
      <c r="C25" s="280" t="str">
        <f>IF(C23="OPTION-A",0.02,"")</f>
        <v/>
      </c>
      <c r="D25" s="297" t="str">
        <f>IF(C23="OPTION A","CACMAI","")</f>
        <v/>
      </c>
      <c r="E25" s="75"/>
      <c r="G25" s="281" t="s">
        <v>426</v>
      </c>
      <c r="H25" s="281" t="s">
        <v>428</v>
      </c>
    </row>
    <row r="26" spans="1:8" ht="8.25" hidden="1" customHeight="1">
      <c r="A26" s="102"/>
      <c r="B26" s="282" t="str">
        <f>IF(H24=TRUE,H25,"")</f>
        <v/>
      </c>
      <c r="C26" s="283"/>
      <c r="D26" s="224"/>
      <c r="E26" s="284"/>
      <c r="G26" s="281" t="s">
        <v>427</v>
      </c>
    </row>
    <row r="27" spans="1:8" ht="81.75" hidden="1" customHeight="1">
      <c r="A27" s="50">
        <v>3</v>
      </c>
      <c r="B27" s="49" t="s">
        <v>52</v>
      </c>
      <c r="C27" s="225">
        <v>0.05</v>
      </c>
      <c r="D27" s="223" t="s">
        <v>408</v>
      </c>
      <c r="E27" s="75"/>
    </row>
    <row r="28" spans="1:8" ht="18" hidden="1" customHeight="1">
      <c r="A28" s="310" t="s">
        <v>30</v>
      </c>
      <c r="B28" s="309" t="s">
        <v>28</v>
      </c>
      <c r="C28" s="225"/>
      <c r="D28" s="223"/>
      <c r="E28" s="312"/>
    </row>
    <row r="29" spans="1:8" ht="36" hidden="1" customHeight="1">
      <c r="A29" s="48">
        <v>1</v>
      </c>
      <c r="B29" s="49" t="s">
        <v>425</v>
      </c>
      <c r="C29" s="279">
        <v>0.65</v>
      </c>
      <c r="D29" s="296" t="s">
        <v>17</v>
      </c>
      <c r="E29" s="75"/>
    </row>
    <row r="30" spans="1:8" ht="36" hidden="1" customHeight="1">
      <c r="A30" s="48">
        <v>2</v>
      </c>
      <c r="B30" s="285"/>
      <c r="C30" s="160" t="s">
        <v>26</v>
      </c>
      <c r="D30" s="989"/>
      <c r="E30" s="990"/>
    </row>
    <row r="31" spans="1:8" ht="36" hidden="1" customHeight="1">
      <c r="A31" s="964"/>
      <c r="B31" s="49" t="str">
        <f>IF(C30="OPTION-A",G32,H32)</f>
        <v>High Carbon Steel Rods , co-efficient b =</v>
      </c>
      <c r="C31" s="279">
        <f>IF(C30="OPTION-A",0.13,0.15)</f>
        <v>0.13</v>
      </c>
      <c r="D31" s="296" t="str">
        <f>IF(C30="OPTION-B", "CACMAI", "")</f>
        <v/>
      </c>
      <c r="E31" s="75"/>
      <c r="G31" s="278" t="b">
        <v>0</v>
      </c>
      <c r="H31" s="278" t="b">
        <v>0</v>
      </c>
    </row>
    <row r="32" spans="1:8" ht="36" hidden="1" customHeight="1">
      <c r="A32" s="993"/>
      <c r="B32" s="223" t="str">
        <f>IF(C30="OPTION-A",G33,"")</f>
        <v>High Grade Electrolytic Zinc , co-efficient c =</v>
      </c>
      <c r="C32" s="280">
        <f>IF(C30="OPTION-A",0.02,"")</f>
        <v>0.02</v>
      </c>
      <c r="D32" s="297" t="str">
        <f>IF(C30="OPTION A","CACMAI","")</f>
        <v/>
      </c>
      <c r="E32" s="75"/>
      <c r="G32" s="281" t="s">
        <v>426</v>
      </c>
      <c r="H32" s="281" t="s">
        <v>428</v>
      </c>
    </row>
    <row r="33" spans="1:7" ht="8.25" hidden="1" customHeight="1">
      <c r="A33" s="102"/>
      <c r="B33" s="282" t="str">
        <f>IF(H31=TRUE,H32,"")</f>
        <v/>
      </c>
      <c r="C33" s="283"/>
      <c r="D33" s="224"/>
      <c r="E33" s="284"/>
      <c r="G33" s="281" t="s">
        <v>427</v>
      </c>
    </row>
    <row r="34" spans="1:7" ht="81.75" hidden="1" customHeight="1">
      <c r="A34" s="50">
        <v>3</v>
      </c>
      <c r="B34" s="223" t="s">
        <v>52</v>
      </c>
      <c r="C34" s="225">
        <v>0.05</v>
      </c>
      <c r="D34" s="223" t="s">
        <v>408</v>
      </c>
      <c r="E34" s="75"/>
    </row>
    <row r="35" spans="1:7" ht="20.100000000000001" hidden="1" customHeight="1">
      <c r="A35" s="991"/>
      <c r="B35" s="992"/>
      <c r="C35" s="992"/>
      <c r="D35" s="992"/>
      <c r="E35" s="992"/>
      <c r="F35" s="311"/>
    </row>
    <row r="36" spans="1:7" ht="20.100000000000001" hidden="1" customHeight="1">
      <c r="A36" s="287" t="s">
        <v>430</v>
      </c>
      <c r="B36" s="32" t="s">
        <v>431</v>
      </c>
      <c r="C36" s="286"/>
      <c r="D36" s="206"/>
      <c r="E36" s="273"/>
      <c r="F36" s="311"/>
    </row>
    <row r="37" spans="1:7" ht="20.100000000000001" hidden="1" customHeight="1">
      <c r="A37" s="57"/>
      <c r="B37" s="32" t="s">
        <v>0</v>
      </c>
      <c r="C37" s="286"/>
      <c r="D37" s="206"/>
      <c r="E37" s="273"/>
      <c r="F37" s="311"/>
    </row>
    <row r="38" spans="1:7" ht="62.25" hidden="1" customHeight="1">
      <c r="A38" s="321"/>
      <c r="B38" s="1000" t="s">
        <v>1</v>
      </c>
      <c r="C38" s="1001"/>
      <c r="D38" s="1001"/>
      <c r="E38" s="1002"/>
    </row>
    <row r="39" spans="1:7" ht="20.100000000000001" customHeight="1">
      <c r="A39" s="994" t="s">
        <v>371</v>
      </c>
      <c r="B39" s="995"/>
      <c r="C39" s="995"/>
      <c r="D39" s="996"/>
    </row>
    <row r="40" spans="1:7" ht="17.25" thickBot="1">
      <c r="A40" s="997"/>
      <c r="B40" s="998"/>
      <c r="C40" s="998"/>
      <c r="D40" s="999"/>
    </row>
    <row r="41" spans="1:7">
      <c r="A41" s="39" t="s">
        <v>47</v>
      </c>
      <c r="B41" s="208" t="str">
        <f>'Attach 3(JV)'!B24</f>
        <v/>
      </c>
      <c r="C41" s="39" t="s">
        <v>45</v>
      </c>
      <c r="D41" s="39" t="str">
        <f>'Attach 3(JV)'!E24</f>
        <v/>
      </c>
    </row>
    <row r="42" spans="1:7">
      <c r="A42" s="39" t="s">
        <v>48</v>
      </c>
      <c r="B42" s="39" t="str">
        <f>'Attach 3(JV)'!B25</f>
        <v/>
      </c>
      <c r="C42" s="39" t="s">
        <v>164</v>
      </c>
      <c r="D42" s="36" t="str">
        <f>'Attach 3(JV)'!E25</f>
        <v/>
      </c>
    </row>
    <row r="43" spans="1:7" ht="15">
      <c r="A43" s="36"/>
      <c r="B43" s="36"/>
      <c r="C43" s="39"/>
      <c r="D43" s="40"/>
      <c r="E43" s="36"/>
    </row>
  </sheetData>
  <sheetProtection algorithmName="SHA-512" hashValue="2GxXLXHZDcR9Lq5r9RAA+FrlIHs6QY61hpvZ287ZbQnznhut6fjHH4mmjhw23N+fig3jgEiJMWCRgd8yLOCkhw==" saltValue="HCPX3O5Xlig9p1DEDlQLsQ==" spinCount="100000" sheet="1" formatColumns="0" formatRows="0" selectLockedCells="1"/>
  <customSheetViews>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2"/>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3"/>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5"/>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7"/>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9"/>
      <headerFooter alignWithMargins="0">
        <oddFooter>&amp;R&amp;"Book Antiqua,Bold"&amp;8 Page &amp;P of &amp;N</oddFooter>
      </headerFooter>
    </customSheetView>
    <customSheetView guid="{F68380CD-DF58-4BFA-A4C7-4B5C98AD7B16}" showGridLines="0" hiddenColumns="1">
      <selection activeCell="C22" sqref="C22"/>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A3:E3"/>
    <mergeCell ref="A5:E5"/>
    <mergeCell ref="A16:E16"/>
    <mergeCell ref="B9:C9"/>
    <mergeCell ref="B10:C10"/>
    <mergeCell ref="B11:C11"/>
    <mergeCell ref="D8:E11"/>
    <mergeCell ref="D23:E23"/>
    <mergeCell ref="A8:C8"/>
    <mergeCell ref="A35:E35"/>
    <mergeCell ref="A24:A25"/>
    <mergeCell ref="A39:D40"/>
    <mergeCell ref="B38:E38"/>
    <mergeCell ref="D30:E30"/>
    <mergeCell ref="A31:A32"/>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H14" sqref="H14"/>
    </sheetView>
  </sheetViews>
  <sheetFormatPr defaultColWidth="9.140625" defaultRowHeight="16.5"/>
  <cols>
    <col min="1" max="1" width="12.140625" style="32" customWidth="1"/>
    <col min="2" max="2" width="20.5703125" style="32" customWidth="1"/>
    <col min="3" max="3" width="11.42578125" style="32" customWidth="1"/>
    <col min="4" max="4" width="27.140625" style="32" customWidth="1"/>
    <col min="5" max="5" width="45" style="32" customWidth="1"/>
    <col min="6" max="8" width="9.140625" style="27"/>
    <col min="9" max="16384" width="9.140625" style="28"/>
  </cols>
  <sheetData>
    <row r="1" spans="1:9">
      <c r="A1" s="24" t="str">
        <f>Cover!B3</f>
        <v>Specification No.WR1/NT/S-MISC/DOM/ZA3/25/04276</v>
      </c>
      <c r="B1" s="25"/>
      <c r="C1" s="25"/>
      <c r="D1" s="25"/>
      <c r="E1" s="26" t="str">
        <f>"Attachment-13 "</f>
        <v xml:space="preserve">Attachment-13 </v>
      </c>
    </row>
    <row r="3" spans="1:9" ht="88.5" customHeight="1">
      <c r="A3" s="709" t="str">
        <f>Cover!B2</f>
        <v>Procurement of 40/33mm PLB HDPE Duct for NTAMC Project in Vadodara</v>
      </c>
      <c r="B3" s="709"/>
      <c r="C3" s="709"/>
      <c r="D3" s="709"/>
      <c r="E3" s="709"/>
      <c r="F3" s="29"/>
      <c r="G3" s="30"/>
      <c r="H3" s="29"/>
    </row>
    <row r="4" spans="1:9" ht="20.100000000000001" customHeight="1">
      <c r="A4" s="31"/>
      <c r="H4" s="33"/>
      <c r="I4" s="12"/>
    </row>
    <row r="5" spans="1:9" ht="20.100000000000001" customHeight="1">
      <c r="A5" s="710" t="s">
        <v>43</v>
      </c>
      <c r="B5" s="710"/>
      <c r="C5" s="710"/>
      <c r="D5" s="710"/>
      <c r="E5" s="71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8" t="str">
        <f>'Attach 3(JV)'!A8</f>
        <v/>
      </c>
      <c r="B8" s="708"/>
      <c r="C8" s="708"/>
      <c r="D8" s="708"/>
      <c r="E8" s="958" t="s">
        <v>1050</v>
      </c>
      <c r="F8" s="667"/>
      <c r="G8" s="667"/>
      <c r="H8" s="33"/>
      <c r="I8" s="12"/>
    </row>
    <row r="9" spans="1:9">
      <c r="A9" s="14" t="s">
        <v>379</v>
      </c>
      <c r="B9" s="880" t="str">
        <f>'Attach 3(JV)'!B9</f>
        <v/>
      </c>
      <c r="C9" s="880"/>
      <c r="D9" s="880"/>
      <c r="E9" s="958"/>
      <c r="F9" s="667"/>
      <c r="G9" s="667"/>
      <c r="H9" s="33"/>
      <c r="I9" s="12"/>
    </row>
    <row r="10" spans="1:9">
      <c r="A10" s="14" t="s">
        <v>381</v>
      </c>
      <c r="B10" s="880" t="str">
        <f>'Attach 3(JV)'!B10</f>
        <v/>
      </c>
      <c r="C10" s="880"/>
      <c r="D10" s="880"/>
      <c r="E10" s="958"/>
      <c r="F10" s="667"/>
      <c r="G10" s="667"/>
      <c r="H10" s="33"/>
      <c r="I10" s="12"/>
    </row>
    <row r="11" spans="1:9">
      <c r="B11" s="880" t="str">
        <f>'Attach 3(JV)'!B11</f>
        <v/>
      </c>
      <c r="C11" s="880"/>
      <c r="D11" s="880"/>
      <c r="E11" s="958"/>
      <c r="F11" s="667"/>
      <c r="G11" s="667"/>
    </row>
    <row r="12" spans="1:9">
      <c r="A12" s="35"/>
      <c r="B12" s="880" t="str">
        <f>'Attach 3(JV)'!B12</f>
        <v/>
      </c>
      <c r="C12" s="880"/>
      <c r="D12" s="880"/>
      <c r="E12" s="958"/>
      <c r="F12" s="667"/>
      <c r="G12" s="667"/>
    </row>
    <row r="13" spans="1:9" ht="20.100000000000001" customHeight="1">
      <c r="A13" s="35"/>
      <c r="B13" s="114"/>
      <c r="C13" s="114"/>
      <c r="D13" s="114"/>
      <c r="E13" s="958"/>
    </row>
    <row r="14" spans="1:9" ht="20.100000000000001" customHeight="1">
      <c r="A14" s="32" t="s">
        <v>373</v>
      </c>
    </row>
    <row r="15" spans="1:9" ht="20.100000000000001" customHeight="1">
      <c r="A15" s="35"/>
    </row>
    <row r="16" spans="1:9" ht="45" customHeight="1">
      <c r="A16" s="711" t="s">
        <v>44</v>
      </c>
      <c r="B16" s="711"/>
      <c r="C16" s="711"/>
      <c r="D16" s="711"/>
      <c r="E16" s="711"/>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47</v>
      </c>
      <c r="B24" s="60" t="str">
        <f>'Attach 3(JV)'!B24</f>
        <v/>
      </c>
      <c r="C24" s="43"/>
      <c r="D24" s="40" t="s">
        <v>45</v>
      </c>
      <c r="E24" s="42" t="str">
        <f>'Attach 3(JV)'!E24</f>
        <v/>
      </c>
    </row>
    <row r="25" spans="1:5" ht="33" customHeight="1">
      <c r="A25" s="39" t="s">
        <v>48</v>
      </c>
      <c r="B25" s="42" t="str">
        <f>'Attach 3(JV)'!B25</f>
        <v/>
      </c>
      <c r="C25" s="43"/>
      <c r="D25" s="40" t="s">
        <v>46</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THkC3IFFcs+/ihS7Y0xShjqNQ0qRmmrea5iVZ2WhiS1JtHgNsX4AWB40Zs+Hnc9L8msyjXIFgRpOwTbVd0uug==" saltValue="pqxH2cbj/XHGtFCubxbmCA==" spinCount="100000" sheet="1" formatColumns="0" formatRows="0" selectLockedCells="1"/>
  <customSheetViews>
    <customSheetView guid="{827228A5-964E-465A-A946-EF2238A19E11}" showGridLines="0" showRuler="0" topLeftCell="A10">
      <selection activeCell="E8" sqref="E8:E12"/>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ColWidth="9.140625" defaultRowHeight="16.5"/>
  <cols>
    <col min="1" max="1" width="12.140625" style="32" customWidth="1"/>
    <col min="2" max="2" width="20.5703125" style="32" customWidth="1"/>
    <col min="3" max="3" width="11.42578125" style="32" customWidth="1"/>
    <col min="4" max="4" width="23" style="32" customWidth="1"/>
    <col min="5" max="5" width="39.140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709" t="str">
        <f>'Attach 3(JV)'!A3</f>
        <v>OUTSOURCING OF SERVICES FOR OPERATION &amp; L1 MAINTENANCE SUPPORT OF TELECOM NODES IN NR</v>
      </c>
      <c r="B3" s="709"/>
      <c r="C3" s="709"/>
      <c r="D3" s="709"/>
      <c r="E3" s="709"/>
      <c r="F3" s="29"/>
      <c r="G3" s="30"/>
      <c r="H3" s="29"/>
    </row>
    <row r="4" spans="1:9" ht="20.100000000000001" customHeight="1">
      <c r="A4" s="31"/>
      <c r="H4" s="33"/>
      <c r="I4" s="12"/>
    </row>
    <row r="5" spans="1:9" ht="20.100000000000001" customHeight="1">
      <c r="A5" s="710" t="s">
        <v>14</v>
      </c>
      <c r="B5" s="710"/>
      <c r="C5" s="710"/>
      <c r="D5" s="710"/>
      <c r="E5" s="71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8" t="str">
        <f>'Attach 3(JV)'!A8</f>
        <v/>
      </c>
      <c r="B8" s="708"/>
      <c r="C8" s="708"/>
      <c r="D8" s="708"/>
      <c r="E8" s="41" t="s">
        <v>31</v>
      </c>
      <c r="H8" s="33"/>
      <c r="I8" s="12"/>
    </row>
    <row r="9" spans="1:9">
      <c r="A9" s="14" t="s">
        <v>379</v>
      </c>
      <c r="B9" s="880" t="str">
        <f>'Attach 3(JV)'!B9</f>
        <v/>
      </c>
      <c r="C9" s="880"/>
      <c r="D9" s="880"/>
      <c r="E9" s="41" t="s">
        <v>382</v>
      </c>
      <c r="H9" s="33"/>
      <c r="I9" s="12"/>
    </row>
    <row r="10" spans="1:9">
      <c r="A10" s="14" t="s">
        <v>381</v>
      </c>
      <c r="B10" s="880" t="str">
        <f>'Attach 3(JV)'!B10</f>
        <v/>
      </c>
      <c r="C10" s="880"/>
      <c r="D10" s="880"/>
      <c r="E10" s="41" t="s">
        <v>32</v>
      </c>
      <c r="H10" s="33"/>
      <c r="I10" s="12"/>
    </row>
    <row r="11" spans="1:9">
      <c r="B11" s="880" t="str">
        <f>'Attach 3(JV)'!B11</f>
        <v/>
      </c>
      <c r="C11" s="880"/>
      <c r="D11" s="880"/>
      <c r="E11" s="41" t="s">
        <v>33</v>
      </c>
    </row>
    <row r="12" spans="1:9">
      <c r="A12" s="35"/>
      <c r="B12" s="880" t="str">
        <f>'Attach 3(JV)'!B12</f>
        <v/>
      </c>
      <c r="C12" s="880"/>
      <c r="D12" s="880"/>
      <c r="E12" s="41" t="s">
        <v>34</v>
      </c>
    </row>
    <row r="13" spans="1:9" ht="54" customHeight="1">
      <c r="A13" s="313"/>
      <c r="B13" s="314"/>
      <c r="C13" s="314"/>
      <c r="D13" s="314"/>
      <c r="E13" s="315"/>
    </row>
    <row r="14" spans="1:9" ht="20.100000000000001" hidden="1" customHeight="1">
      <c r="A14" s="117" t="s">
        <v>373</v>
      </c>
      <c r="B14" s="117"/>
      <c r="C14" s="117"/>
      <c r="D14" s="117"/>
      <c r="E14" s="117"/>
    </row>
    <row r="15" spans="1:9" ht="20.100000000000001" hidden="1" customHeight="1">
      <c r="A15" s="313"/>
      <c r="B15" s="117"/>
      <c r="C15" s="117"/>
      <c r="D15" s="117"/>
      <c r="E15" s="117"/>
    </row>
    <row r="16" spans="1:9" ht="45" hidden="1" customHeight="1">
      <c r="A16" s="1003" t="s">
        <v>15</v>
      </c>
      <c r="B16" s="1003"/>
      <c r="C16" s="1003"/>
      <c r="D16" s="1003"/>
      <c r="E16" s="1003"/>
      <c r="F16" s="37"/>
      <c r="G16" s="37"/>
      <c r="H16" s="37"/>
    </row>
    <row r="17" spans="1:5" ht="20.100000000000001" customHeight="1">
      <c r="A17" s="313"/>
      <c r="B17" s="117"/>
      <c r="C17" s="117"/>
      <c r="D17" s="117" t="s">
        <v>371</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47</v>
      </c>
      <c r="B24" s="60" t="str">
        <f>'Attach 3(JV)'!B24</f>
        <v/>
      </c>
      <c r="C24" s="43"/>
      <c r="D24" s="40" t="s">
        <v>45</v>
      </c>
      <c r="E24" s="42" t="str">
        <f>'Attach 3(JV)'!E24</f>
        <v/>
      </c>
    </row>
    <row r="25" spans="1:5" ht="33" customHeight="1">
      <c r="A25" s="39" t="s">
        <v>48</v>
      </c>
      <c r="B25" s="42" t="str">
        <f>'Attach 3(JV)'!B25</f>
        <v/>
      </c>
      <c r="C25" s="43"/>
      <c r="D25" s="40" t="s">
        <v>46</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8"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zoomScaleNormal="100" zoomScaleSheetLayoutView="100" workbookViewId="0">
      <selection activeCell="C15" sqref="C15"/>
    </sheetView>
  </sheetViews>
  <sheetFormatPr defaultColWidth="9.140625" defaultRowHeight="13.5"/>
  <cols>
    <col min="1" max="1" width="10" style="304" customWidth="1"/>
    <col min="2" max="2" width="0.140625" style="304" customWidth="1"/>
    <col min="3" max="3" width="109.42578125" style="304" customWidth="1"/>
    <col min="4" max="4" width="1.85546875" style="304" customWidth="1"/>
    <col min="5" max="16384" width="9.140625" style="304"/>
  </cols>
  <sheetData>
    <row r="1" spans="1:4" ht="27.75" customHeight="1">
      <c r="A1" s="36" t="str">
        <f>Cover!B3</f>
        <v>Specification No.WR1/NT/S-MISC/DOM/ZA3/25/04276</v>
      </c>
      <c r="D1" s="468" t="s">
        <v>450</v>
      </c>
    </row>
    <row r="2" spans="1:4" ht="44.25" customHeight="1">
      <c r="A2" s="836" t="str">
        <f>Cover!B2</f>
        <v>Procurement of 40/33mm PLB HDPE Duct for NTAMC Project in Vadodara</v>
      </c>
      <c r="B2" s="1004"/>
      <c r="C2" s="1004"/>
      <c r="D2" s="1004"/>
    </row>
    <row r="3" spans="1:4" s="497" customFormat="1" ht="27.75" customHeight="1">
      <c r="A3" s="36"/>
      <c r="C3" s="499" t="s">
        <v>703</v>
      </c>
      <c r="D3" s="499"/>
    </row>
    <row r="4" spans="1:4" s="497" customFormat="1" ht="27.75" customHeight="1">
      <c r="A4" s="31">
        <v>1</v>
      </c>
      <c r="C4" s="498" t="s">
        <v>704</v>
      </c>
      <c r="D4" s="499"/>
    </row>
    <row r="5" spans="1:4" s="497" customFormat="1" ht="44.25" customHeight="1">
      <c r="A5" s="31">
        <v>2</v>
      </c>
      <c r="C5" s="498" t="s">
        <v>705</v>
      </c>
      <c r="D5" s="499"/>
    </row>
    <row r="6" spans="1:4" s="497" customFormat="1" ht="40.5" customHeight="1">
      <c r="A6" s="31">
        <v>3</v>
      </c>
      <c r="C6" s="498" t="s">
        <v>706</v>
      </c>
      <c r="D6" s="499"/>
    </row>
    <row r="7" spans="1:4" s="497" customFormat="1" ht="42.75" customHeight="1">
      <c r="A7" s="31">
        <v>4</v>
      </c>
      <c r="C7" s="498" t="s">
        <v>669</v>
      </c>
      <c r="D7" s="499"/>
    </row>
    <row r="8" spans="1:4" s="497" customFormat="1" ht="27.75" customHeight="1">
      <c r="A8" s="31">
        <v>5</v>
      </c>
      <c r="C8" s="497" t="s">
        <v>707</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672" t="s">
        <v>1056</v>
      </c>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21</v>
      </c>
      <c r="D24" s="514"/>
      <c r="E24"/>
      <c r="F24"/>
      <c r="G24"/>
    </row>
    <row r="25" spans="1:7" ht="13.5" customHeight="1">
      <c r="A25" s="513"/>
      <c r="B25" s="513"/>
      <c r="C25" s="506" t="s">
        <v>630</v>
      </c>
      <c r="D25" s="514"/>
      <c r="E25"/>
      <c r="F25"/>
      <c r="G25"/>
    </row>
    <row r="26" spans="1:7" ht="13.5" customHeight="1">
      <c r="A26" s="513"/>
      <c r="B26" s="513"/>
      <c r="C26" s="506"/>
      <c r="D26" s="514"/>
      <c r="E26"/>
      <c r="F26"/>
      <c r="G26"/>
    </row>
    <row r="27" spans="1:7" ht="13.5" customHeight="1">
      <c r="A27" s="513"/>
      <c r="B27" s="513"/>
      <c r="C27" s="507" t="s">
        <v>970</v>
      </c>
      <c r="D27" s="514"/>
      <c r="E27"/>
      <c r="F27"/>
      <c r="G27"/>
    </row>
    <row r="28" spans="1:7" ht="13.5" customHeight="1">
      <c r="A28" s="513"/>
      <c r="B28" s="513"/>
      <c r="C28" s="506" t="s">
        <v>631</v>
      </c>
      <c r="D28" s="514"/>
      <c r="E28"/>
      <c r="F28"/>
      <c r="G28"/>
    </row>
    <row r="29" spans="1:7" ht="13.5" customHeight="1">
      <c r="A29" s="513"/>
      <c r="B29" s="513"/>
      <c r="C29" s="506"/>
      <c r="D29" s="514"/>
      <c r="E29"/>
      <c r="F29"/>
      <c r="G29"/>
    </row>
    <row r="30" spans="1:7" ht="13.5" customHeight="1">
      <c r="A30" s="513"/>
      <c r="B30" s="513"/>
      <c r="C30" s="506" t="s">
        <v>969</v>
      </c>
      <c r="D30" s="514"/>
      <c r="E30"/>
      <c r="F30"/>
      <c r="G30"/>
    </row>
    <row r="31" spans="1:7" ht="13.5" customHeight="1">
      <c r="A31" s="513"/>
      <c r="B31" s="513"/>
      <c r="C31" s="506"/>
      <c r="D31" s="514"/>
      <c r="E31"/>
      <c r="F31"/>
      <c r="G31"/>
    </row>
    <row r="32" spans="1:7" ht="13.5" customHeight="1">
      <c r="A32" s="513"/>
      <c r="B32" s="513"/>
      <c r="C32" s="506" t="s">
        <v>632</v>
      </c>
      <c r="D32" s="514"/>
      <c r="E32"/>
      <c r="F32"/>
      <c r="G32"/>
    </row>
    <row r="33" spans="1:7" ht="13.5" customHeight="1">
      <c r="A33" s="513"/>
      <c r="B33" s="513"/>
      <c r="C33" s="502" t="s">
        <v>633</v>
      </c>
      <c r="D33" s="514"/>
      <c r="E33"/>
      <c r="F33"/>
      <c r="G33"/>
    </row>
    <row r="34" spans="1:7" ht="13.5" customHeight="1">
      <c r="A34" s="513"/>
      <c r="B34" s="513"/>
      <c r="C34" s="502" t="s">
        <v>898</v>
      </c>
      <c r="D34" s="514"/>
      <c r="E34"/>
      <c r="F34"/>
      <c r="G34"/>
    </row>
    <row r="35" spans="1:7" ht="13.5" customHeight="1">
      <c r="A35" s="513"/>
      <c r="B35" s="513"/>
      <c r="C35" s="502"/>
      <c r="D35" s="514"/>
      <c r="E35"/>
      <c r="F35"/>
      <c r="G35"/>
    </row>
    <row r="36" spans="1:7" ht="26.25" customHeight="1">
      <c r="A36" s="513"/>
      <c r="B36" s="513"/>
      <c r="C36" s="502" t="s">
        <v>673</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634</v>
      </c>
      <c r="D39" s="514"/>
      <c r="E39"/>
      <c r="F39"/>
      <c r="G39"/>
    </row>
    <row r="40" spans="1:7" ht="13.5" customHeight="1">
      <c r="A40" s="513"/>
      <c r="B40" s="513"/>
      <c r="C40" s="506"/>
      <c r="D40" s="514"/>
      <c r="E40"/>
      <c r="F40"/>
      <c r="G40"/>
    </row>
    <row r="41" spans="1:7" ht="13.5" customHeight="1">
      <c r="A41" s="513"/>
      <c r="B41" s="513"/>
      <c r="C41" s="507" t="s">
        <v>635</v>
      </c>
      <c r="D41" s="514"/>
      <c r="E41"/>
      <c r="F41"/>
      <c r="G41"/>
    </row>
    <row r="42" spans="1:7" ht="16.5">
      <c r="A42" s="305"/>
      <c r="B42" s="305"/>
      <c r="C42" s="507"/>
      <c r="D42" s="514"/>
      <c r="E42"/>
      <c r="F42"/>
      <c r="G42"/>
    </row>
    <row r="43" spans="1:7" ht="16.5">
      <c r="A43" s="305"/>
      <c r="B43" s="305"/>
      <c r="C43" s="507" t="s">
        <v>636</v>
      </c>
      <c r="D43" s="514"/>
      <c r="E43"/>
      <c r="F43"/>
      <c r="G43"/>
    </row>
    <row r="44" spans="1:7" ht="15.75">
      <c r="A44" s="305"/>
      <c r="B44" s="305"/>
      <c r="C44" s="506"/>
      <c r="D44" s="514"/>
      <c r="E44"/>
      <c r="F44"/>
      <c r="G44"/>
    </row>
    <row r="45" spans="1:7" ht="35.450000000000003" customHeight="1">
      <c r="A45" s="305"/>
      <c r="B45" s="1005" t="s">
        <v>971</v>
      </c>
      <c r="C45" s="1005"/>
      <c r="D45" s="1005"/>
      <c r="E45"/>
      <c r="F45"/>
      <c r="G45"/>
    </row>
    <row r="46" spans="1:7" ht="61.5" customHeight="1">
      <c r="A46" s="305"/>
      <c r="B46" s="528"/>
      <c r="C46" s="652" t="str">
        <f>A2</f>
        <v>Procurement of 40/33mm PLB HDPE Duct for NTAMC Project in Vadodara</v>
      </c>
      <c r="D46" s="528"/>
      <c r="E46"/>
      <c r="F46"/>
      <c r="G46"/>
    </row>
    <row r="47" spans="1:7" ht="16.5">
      <c r="A47" s="305"/>
      <c r="B47" s="528"/>
      <c r="C47" s="653" t="str">
        <f>A1</f>
        <v>Specification No.WR1/NT/S-MISC/DOM/ZA3/25/04276</v>
      </c>
      <c r="D47" s="528"/>
      <c r="E47"/>
      <c r="F47"/>
      <c r="G47"/>
    </row>
    <row r="48" spans="1:7" ht="46.35" customHeight="1">
      <c r="A48" s="305"/>
      <c r="B48" s="543"/>
      <c r="C48" s="542" t="s">
        <v>972</v>
      </c>
      <c r="D48" s="544"/>
      <c r="E48"/>
      <c r="F48"/>
      <c r="G48"/>
    </row>
    <row r="49" spans="1:7" ht="38.25" customHeight="1">
      <c r="A49" s="305"/>
      <c r="B49" s="1006" t="s">
        <v>973</v>
      </c>
      <c r="C49" s="1006"/>
      <c r="D49" s="1006"/>
      <c r="E49"/>
      <c r="F49"/>
      <c r="G49"/>
    </row>
    <row r="50" spans="1:7" ht="15.75">
      <c r="A50" s="305"/>
      <c r="B50" s="305"/>
      <c r="C50" s="508"/>
      <c r="D50" s="514"/>
      <c r="E50"/>
      <c r="F50"/>
      <c r="G50"/>
    </row>
    <row r="51" spans="1:7" ht="13.5" customHeight="1">
      <c r="A51" s="305"/>
      <c r="B51" s="1007" t="s">
        <v>637</v>
      </c>
      <c r="C51" s="1007"/>
      <c r="D51" s="514"/>
      <c r="E51"/>
      <c r="F51"/>
      <c r="G51"/>
    </row>
    <row r="52" spans="1:7" ht="15.75">
      <c r="A52" s="305"/>
      <c r="B52" s="305"/>
      <c r="C52" s="508"/>
      <c r="D52" s="514"/>
      <c r="E52"/>
      <c r="F52"/>
      <c r="G52"/>
    </row>
    <row r="53" spans="1:7" ht="16.5">
      <c r="A53" s="305"/>
      <c r="B53" s="305"/>
      <c r="C53" s="509" t="s">
        <v>974</v>
      </c>
      <c r="D53" s="514"/>
      <c r="E53"/>
      <c r="F53"/>
      <c r="G53"/>
    </row>
    <row r="54" spans="1:7" ht="15.75">
      <c r="A54" s="305"/>
      <c r="B54" s="305"/>
      <c r="C54" s="508"/>
      <c r="D54" s="514"/>
      <c r="E54"/>
      <c r="F54"/>
      <c r="G54"/>
    </row>
    <row r="55" spans="1:7" ht="31.5">
      <c r="A55" s="305"/>
      <c r="B55" s="515">
        <v>1</v>
      </c>
      <c r="C55" s="508" t="s">
        <v>975</v>
      </c>
      <c r="D55" s="305"/>
      <c r="E55"/>
      <c r="F55"/>
      <c r="G55"/>
    </row>
    <row r="56" spans="1:7" ht="15.75">
      <c r="A56" s="305"/>
      <c r="B56" s="305"/>
      <c r="C56" s="508"/>
      <c r="D56" s="514"/>
      <c r="E56"/>
      <c r="F56"/>
      <c r="G56"/>
    </row>
    <row r="57" spans="1:7" ht="47.25">
      <c r="A57" s="305"/>
      <c r="B57" s="305"/>
      <c r="C57" s="508" t="s">
        <v>976</v>
      </c>
      <c r="D57" s="514"/>
      <c r="E57"/>
      <c r="F57"/>
      <c r="G57"/>
    </row>
    <row r="58" spans="1:7" ht="15.75">
      <c r="A58" s="305"/>
      <c r="B58" s="305"/>
      <c r="C58" s="508"/>
      <c r="D58" s="514"/>
      <c r="E58"/>
      <c r="F58"/>
      <c r="G58"/>
    </row>
    <row r="59" spans="1:7" ht="72" customHeight="1">
      <c r="A59" s="305"/>
      <c r="B59" s="305"/>
      <c r="C59" s="508" t="s">
        <v>977</v>
      </c>
      <c r="D59" s="514"/>
      <c r="E59"/>
      <c r="F59"/>
      <c r="G59"/>
    </row>
    <row r="60" spans="1:7" ht="15.75">
      <c r="A60" s="305"/>
      <c r="B60" s="305"/>
      <c r="C60" s="510"/>
      <c r="D60" s="514"/>
      <c r="E60"/>
      <c r="F60"/>
      <c r="G60"/>
    </row>
    <row r="61" spans="1:7" ht="31.5">
      <c r="A61" s="305"/>
      <c r="B61" s="305"/>
      <c r="C61" s="508" t="s">
        <v>978</v>
      </c>
      <c r="D61" s="514"/>
      <c r="E61"/>
      <c r="F61"/>
      <c r="G61"/>
    </row>
    <row r="62" spans="1:7" ht="15.75">
      <c r="A62" s="305"/>
      <c r="B62" s="305"/>
      <c r="C62" s="508"/>
      <c r="D62" s="514"/>
      <c r="E62"/>
      <c r="F62"/>
      <c r="G62"/>
    </row>
    <row r="63" spans="1:7" ht="63">
      <c r="A63" s="305"/>
      <c r="B63" s="305"/>
      <c r="C63" s="508" t="s">
        <v>979</v>
      </c>
      <c r="D63" s="514"/>
      <c r="E63"/>
      <c r="F63"/>
      <c r="G63"/>
    </row>
    <row r="64" spans="1:7" ht="15.75">
      <c r="A64" s="305"/>
      <c r="B64" s="305"/>
      <c r="C64" s="508"/>
      <c r="D64" s="514"/>
      <c r="E64"/>
      <c r="F64"/>
      <c r="G64"/>
    </row>
    <row r="65" spans="1:7" ht="16.5">
      <c r="A65" s="305"/>
      <c r="B65" s="305"/>
      <c r="C65" s="509" t="s">
        <v>638</v>
      </c>
      <c r="D65" s="514"/>
      <c r="E65"/>
      <c r="F65"/>
      <c r="G65"/>
    </row>
    <row r="66" spans="1:7" ht="15.75">
      <c r="A66" s="305"/>
      <c r="B66" s="305"/>
      <c r="C66" s="508"/>
      <c r="D66" s="514"/>
      <c r="E66"/>
      <c r="F66"/>
      <c r="G66"/>
    </row>
    <row r="67" spans="1:7" ht="47.25">
      <c r="A67" s="305"/>
      <c r="B67" s="305"/>
      <c r="C67" s="508" t="s">
        <v>709</v>
      </c>
      <c r="D67" s="514"/>
      <c r="E67"/>
      <c r="F67"/>
      <c r="G67"/>
    </row>
    <row r="68" spans="1:7" ht="15.75">
      <c r="A68" s="305"/>
      <c r="B68" s="305"/>
      <c r="C68" s="508"/>
      <c r="D68" s="514"/>
      <c r="E68"/>
      <c r="F68"/>
      <c r="G68"/>
    </row>
    <row r="69" spans="1:7" ht="78.75">
      <c r="A69" s="305"/>
      <c r="B69" s="305"/>
      <c r="C69" s="508" t="s">
        <v>980</v>
      </c>
      <c r="D69" s="514"/>
      <c r="E69"/>
      <c r="F69"/>
      <c r="G69"/>
    </row>
    <row r="70" spans="1:7" ht="15.75">
      <c r="A70" s="305"/>
      <c r="B70" s="305"/>
      <c r="C70" s="508"/>
      <c r="D70" s="514"/>
      <c r="E70"/>
      <c r="F70"/>
      <c r="G70"/>
    </row>
    <row r="71" spans="1:7" ht="63">
      <c r="A71" s="305"/>
      <c r="B71" s="305"/>
      <c r="C71" s="508" t="s">
        <v>710</v>
      </c>
      <c r="D71" s="514"/>
      <c r="E71"/>
      <c r="F71"/>
      <c r="G71"/>
    </row>
    <row r="72" spans="1:7" ht="15.75">
      <c r="A72" s="305"/>
      <c r="B72" s="305"/>
      <c r="C72" s="508"/>
      <c r="D72" s="514"/>
      <c r="E72"/>
      <c r="F72"/>
      <c r="G72"/>
    </row>
    <row r="73" spans="1:7" ht="78.75">
      <c r="A73" s="305"/>
      <c r="B73" s="305"/>
      <c r="C73" s="508" t="s">
        <v>981</v>
      </c>
      <c r="D73" s="514"/>
      <c r="E73"/>
      <c r="F73"/>
      <c r="G73"/>
    </row>
    <row r="74" spans="1:7" ht="15.75">
      <c r="A74" s="305"/>
      <c r="B74" s="305"/>
      <c r="C74" s="508"/>
      <c r="D74" s="514"/>
      <c r="E74"/>
      <c r="F74"/>
      <c r="G74"/>
    </row>
    <row r="75" spans="1:7" ht="63">
      <c r="A75" s="305"/>
      <c r="B75" s="305"/>
      <c r="C75" s="508" t="s">
        <v>711</v>
      </c>
      <c r="D75" s="514"/>
      <c r="E75"/>
      <c r="F75"/>
      <c r="G75"/>
    </row>
    <row r="76" spans="1:7" ht="15.75">
      <c r="A76" s="305"/>
      <c r="B76" s="305"/>
      <c r="C76" s="511"/>
      <c r="D76" s="514"/>
      <c r="E76"/>
      <c r="F76"/>
      <c r="G76"/>
    </row>
    <row r="77" spans="1:7" ht="47.25">
      <c r="A77" s="305"/>
      <c r="B77" s="305"/>
      <c r="C77" s="508" t="s">
        <v>712</v>
      </c>
      <c r="D77" s="514"/>
      <c r="E77"/>
      <c r="F77"/>
      <c r="G77"/>
    </row>
    <row r="78" spans="1:7" ht="15.75">
      <c r="A78" s="305"/>
      <c r="B78" s="305"/>
      <c r="C78" s="508"/>
      <c r="D78" s="514"/>
      <c r="E78"/>
      <c r="F78"/>
      <c r="G78"/>
    </row>
    <row r="79" spans="1:7" ht="47.25">
      <c r="A79" s="305"/>
      <c r="B79" s="305"/>
      <c r="C79" s="508" t="s">
        <v>982</v>
      </c>
      <c r="D79" s="514"/>
      <c r="E79"/>
      <c r="F79"/>
      <c r="G79"/>
    </row>
    <row r="80" spans="1:7" ht="15.75">
      <c r="A80" s="305"/>
      <c r="B80" s="305"/>
      <c r="C80" s="508"/>
      <c r="D80" s="514"/>
      <c r="E80"/>
      <c r="F80"/>
      <c r="G80"/>
    </row>
    <row r="81" spans="1:7" ht="31.5">
      <c r="A81" s="305"/>
      <c r="B81" s="305"/>
      <c r="C81" s="508" t="s">
        <v>713</v>
      </c>
      <c r="D81" s="514"/>
      <c r="E81"/>
      <c r="F81"/>
      <c r="G81"/>
    </row>
    <row r="82" spans="1:7" ht="15.75">
      <c r="A82" s="305"/>
      <c r="B82" s="305"/>
      <c r="C82" s="508"/>
      <c r="D82" s="514"/>
      <c r="E82"/>
      <c r="F82"/>
      <c r="G82"/>
    </row>
    <row r="83" spans="1:7" ht="16.5">
      <c r="A83" s="305"/>
      <c r="B83" s="305"/>
      <c r="C83" s="509" t="s">
        <v>639</v>
      </c>
      <c r="D83" s="514"/>
      <c r="E83"/>
      <c r="F83"/>
      <c r="G83"/>
    </row>
    <row r="84" spans="1:7" ht="15.75">
      <c r="A84" s="305"/>
      <c r="B84" s="305"/>
      <c r="C84" s="508"/>
      <c r="D84" s="514"/>
      <c r="E84"/>
      <c r="F84"/>
      <c r="G84"/>
    </row>
    <row r="85" spans="1:7" ht="63">
      <c r="A85" s="305"/>
      <c r="B85" s="305"/>
      <c r="C85" s="508" t="s">
        <v>983</v>
      </c>
      <c r="D85" s="514"/>
      <c r="E85"/>
      <c r="F85"/>
      <c r="G85"/>
    </row>
    <row r="86" spans="1:7" ht="15.75">
      <c r="A86" s="305"/>
      <c r="B86" s="305"/>
      <c r="C86" s="508"/>
      <c r="D86" s="514"/>
      <c r="E86"/>
      <c r="F86"/>
      <c r="G86"/>
    </row>
    <row r="87" spans="1:7" ht="110.25">
      <c r="A87" s="305"/>
      <c r="B87" s="305"/>
      <c r="C87" s="508" t="s">
        <v>714</v>
      </c>
      <c r="D87" s="514"/>
      <c r="E87"/>
      <c r="F87"/>
      <c r="G87"/>
    </row>
    <row r="88" spans="1:7" ht="15.75">
      <c r="A88" s="305"/>
      <c r="B88" s="305"/>
      <c r="C88" s="508"/>
      <c r="D88" s="514"/>
      <c r="E88"/>
      <c r="F88"/>
      <c r="G88"/>
    </row>
    <row r="89" spans="1:7" ht="47.25">
      <c r="A89" s="305"/>
      <c r="B89" s="305"/>
      <c r="C89" s="508" t="s">
        <v>984</v>
      </c>
      <c r="D89" s="514"/>
      <c r="E89"/>
      <c r="F89"/>
      <c r="G89"/>
    </row>
    <row r="90" spans="1:7" ht="15.75">
      <c r="A90" s="305"/>
      <c r="B90" s="305"/>
      <c r="C90" s="508"/>
      <c r="D90" s="514"/>
      <c r="E90"/>
      <c r="F90"/>
      <c r="G90"/>
    </row>
    <row r="91" spans="1:7" ht="16.5">
      <c r="A91" s="305"/>
      <c r="B91" s="305"/>
      <c r="C91" s="509" t="s">
        <v>640</v>
      </c>
      <c r="D91" s="514"/>
      <c r="E91"/>
      <c r="F91"/>
      <c r="G91"/>
    </row>
    <row r="92" spans="1:7" ht="15.75">
      <c r="A92" s="305"/>
      <c r="B92" s="305"/>
      <c r="C92" s="508"/>
      <c r="D92" s="514"/>
      <c r="E92"/>
      <c r="F92"/>
      <c r="G92"/>
    </row>
    <row r="93" spans="1:7" ht="31.5">
      <c r="A93" s="305"/>
      <c r="B93" s="305"/>
      <c r="C93" s="508" t="s">
        <v>985</v>
      </c>
      <c r="D93" s="514"/>
      <c r="E93"/>
      <c r="F93"/>
      <c r="G93"/>
    </row>
    <row r="94" spans="1:7" ht="15.75">
      <c r="A94" s="305"/>
      <c r="B94" s="305"/>
      <c r="C94" s="508"/>
      <c r="D94" s="514"/>
      <c r="E94"/>
      <c r="F94"/>
      <c r="G94"/>
    </row>
    <row r="95" spans="1:7" ht="31.5">
      <c r="A95" s="305"/>
      <c r="B95" s="305"/>
      <c r="C95" s="508" t="s">
        <v>986</v>
      </c>
      <c r="D95" s="514"/>
      <c r="E95"/>
      <c r="F95"/>
      <c r="G95"/>
    </row>
    <row r="96" spans="1:7" ht="15.75">
      <c r="A96" s="305"/>
      <c r="B96" s="305"/>
      <c r="C96" s="508"/>
      <c r="D96" s="514"/>
      <c r="E96"/>
      <c r="F96"/>
      <c r="G96"/>
    </row>
    <row r="97" spans="1:7" ht="16.5">
      <c r="A97" s="305"/>
      <c r="B97" s="305"/>
      <c r="C97" s="509" t="s">
        <v>641</v>
      </c>
      <c r="D97" s="514"/>
      <c r="E97"/>
      <c r="F97"/>
      <c r="G97"/>
    </row>
    <row r="98" spans="1:7" ht="15.75">
      <c r="A98" s="305"/>
      <c r="B98" s="305"/>
      <c r="C98" s="508"/>
      <c r="D98" s="514"/>
      <c r="E98"/>
      <c r="F98"/>
      <c r="G98"/>
    </row>
    <row r="99" spans="1:7" ht="47.25">
      <c r="A99" s="305"/>
      <c r="B99" s="305"/>
      <c r="C99" s="508" t="s">
        <v>715</v>
      </c>
      <c r="D99" s="514"/>
      <c r="E99"/>
      <c r="F99"/>
      <c r="G99"/>
    </row>
    <row r="100" spans="1:7" ht="15.75">
      <c r="A100" s="305"/>
      <c r="B100" s="305"/>
      <c r="C100" s="508"/>
      <c r="D100" s="514"/>
      <c r="E100"/>
      <c r="F100"/>
      <c r="G100"/>
    </row>
    <row r="101" spans="1:7" ht="31.5">
      <c r="A101" s="305"/>
      <c r="B101" s="305"/>
      <c r="C101" s="508" t="s">
        <v>899</v>
      </c>
      <c r="D101" s="514"/>
      <c r="E101"/>
      <c r="F101"/>
      <c r="G101"/>
    </row>
    <row r="102" spans="1:7" ht="15.75">
      <c r="A102" s="305"/>
      <c r="B102" s="305"/>
      <c r="C102" s="508"/>
      <c r="D102" s="514"/>
      <c r="E102"/>
      <c r="F102"/>
      <c r="G102"/>
    </row>
    <row r="103" spans="1:7" ht="16.5">
      <c r="A103" s="305"/>
      <c r="B103" s="305"/>
      <c r="C103" s="509" t="s">
        <v>708</v>
      </c>
      <c r="D103" s="514"/>
      <c r="E103"/>
      <c r="F103"/>
      <c r="G103"/>
    </row>
    <row r="104" spans="1:7" ht="15.75">
      <c r="A104" s="305"/>
      <c r="B104" s="305"/>
      <c r="C104" s="508"/>
      <c r="D104" s="514"/>
      <c r="E104"/>
      <c r="F104"/>
      <c r="G104"/>
    </row>
    <row r="105" spans="1:7" ht="15.75">
      <c r="A105" s="305"/>
      <c r="B105" s="305"/>
      <c r="C105" s="508" t="s">
        <v>987</v>
      </c>
      <c r="D105" s="514"/>
      <c r="E105"/>
      <c r="F105"/>
      <c r="G105"/>
    </row>
    <row r="106" spans="1:7" ht="15.75">
      <c r="A106" s="305"/>
      <c r="B106" s="305"/>
      <c r="C106" s="508"/>
      <c r="D106" s="514"/>
      <c r="E106"/>
      <c r="F106"/>
      <c r="G106"/>
    </row>
    <row r="107" spans="1:7" ht="31.5">
      <c r="A107" s="305"/>
      <c r="B107" s="305"/>
      <c r="C107" s="508" t="s">
        <v>988</v>
      </c>
      <c r="D107" s="514"/>
      <c r="E107"/>
      <c r="F107"/>
      <c r="G107"/>
    </row>
    <row r="108" spans="1:7" ht="15.75">
      <c r="A108" s="305"/>
      <c r="B108" s="305"/>
      <c r="C108" s="508"/>
      <c r="D108" s="514"/>
      <c r="E108"/>
      <c r="F108"/>
      <c r="G108"/>
    </row>
    <row r="109" spans="1:7" ht="16.5">
      <c r="A109" s="305"/>
      <c r="B109" s="305"/>
      <c r="C109" s="509" t="s">
        <v>642</v>
      </c>
      <c r="D109" s="514"/>
      <c r="E109"/>
      <c r="F109"/>
      <c r="G109"/>
    </row>
    <row r="110" spans="1:7" ht="15.75">
      <c r="A110" s="305"/>
      <c r="B110" s="305"/>
      <c r="C110" s="508"/>
      <c r="D110" s="514"/>
      <c r="E110"/>
      <c r="F110"/>
      <c r="G110"/>
    </row>
    <row r="111" spans="1:7" ht="63">
      <c r="A111" s="305"/>
      <c r="B111" s="305"/>
      <c r="C111" s="508" t="s">
        <v>989</v>
      </c>
      <c r="D111" s="514"/>
      <c r="E111"/>
      <c r="F111"/>
      <c r="G111"/>
    </row>
    <row r="112" spans="1:7" ht="15.75">
      <c r="A112" s="305"/>
      <c r="B112" s="305"/>
      <c r="C112" s="508"/>
      <c r="D112" s="514"/>
      <c r="E112"/>
      <c r="F112"/>
      <c r="G112"/>
    </row>
    <row r="113" spans="1:7" ht="16.5">
      <c r="A113" s="305"/>
      <c r="B113" s="305"/>
      <c r="C113" s="509" t="s">
        <v>900</v>
      </c>
      <c r="D113" s="514"/>
      <c r="E113"/>
      <c r="F113"/>
      <c r="G113"/>
    </row>
    <row r="114" spans="1:7" ht="15.75">
      <c r="A114" s="305"/>
      <c r="B114" s="305"/>
      <c r="C114" s="508"/>
      <c r="D114" s="514"/>
      <c r="E114"/>
      <c r="F114"/>
      <c r="G114"/>
    </row>
    <row r="115" spans="1:7" ht="63">
      <c r="A115" s="305"/>
      <c r="B115" s="305"/>
      <c r="C115" s="496" t="s">
        <v>990</v>
      </c>
      <c r="D115" s="514"/>
      <c r="E115"/>
      <c r="F115"/>
      <c r="G115"/>
    </row>
    <row r="116" spans="1:7" ht="15.75">
      <c r="A116" s="305"/>
      <c r="B116" s="305"/>
      <c r="C116" s="508"/>
      <c r="D116" s="514"/>
      <c r="E116"/>
      <c r="F116"/>
      <c r="G116"/>
    </row>
    <row r="117" spans="1:7" ht="141.75">
      <c r="A117" s="305"/>
      <c r="B117" s="305"/>
      <c r="C117" s="508" t="s">
        <v>991</v>
      </c>
      <c r="D117" s="514"/>
      <c r="E117"/>
      <c r="F117"/>
      <c r="G117"/>
    </row>
    <row r="118" spans="1:7" ht="15.75">
      <c r="A118" s="305"/>
      <c r="B118" s="305"/>
      <c r="C118" s="508"/>
      <c r="D118" s="514"/>
      <c r="E118"/>
      <c r="F118"/>
      <c r="G118"/>
    </row>
    <row r="119" spans="1:7" ht="47.25">
      <c r="A119" s="305"/>
      <c r="B119" s="305"/>
      <c r="C119" s="508" t="s">
        <v>992</v>
      </c>
      <c r="D119" s="514"/>
      <c r="E119"/>
      <c r="F119"/>
      <c r="G119"/>
    </row>
    <row r="120" spans="1:7" ht="15.75">
      <c r="A120" s="305"/>
      <c r="B120" s="305"/>
      <c r="C120" s="508"/>
      <c r="D120" s="514"/>
      <c r="E120"/>
      <c r="F120"/>
      <c r="G120"/>
    </row>
    <row r="121" spans="1:7" ht="110.25">
      <c r="A121" s="305"/>
      <c r="B121" s="305"/>
      <c r="C121" s="496" t="s">
        <v>993</v>
      </c>
      <c r="D121" s="514"/>
      <c r="E121"/>
      <c r="F121"/>
      <c r="G121"/>
    </row>
    <row r="122" spans="1:7" ht="15.75">
      <c r="A122" s="305"/>
      <c r="B122" s="305"/>
      <c r="C122" s="508"/>
      <c r="D122" s="514"/>
      <c r="E122"/>
      <c r="F122"/>
      <c r="G122"/>
    </row>
    <row r="123" spans="1:7" ht="31.5">
      <c r="A123" s="305"/>
      <c r="B123" s="305"/>
      <c r="C123" s="508" t="s">
        <v>994</v>
      </c>
      <c r="D123" s="514"/>
      <c r="E123"/>
      <c r="F123"/>
      <c r="G123"/>
    </row>
    <row r="124" spans="1:7" ht="15.75">
      <c r="A124" s="305"/>
      <c r="B124" s="305"/>
      <c r="C124" s="508"/>
      <c r="D124" s="514"/>
      <c r="E124"/>
      <c r="F124"/>
      <c r="G124"/>
    </row>
    <row r="125" spans="1:7" ht="126">
      <c r="A125" s="305"/>
      <c r="B125" s="305"/>
      <c r="C125" s="496" t="s">
        <v>995</v>
      </c>
      <c r="D125" s="514"/>
      <c r="E125"/>
      <c r="F125"/>
      <c r="G125"/>
    </row>
    <row r="126" spans="1:7" ht="15.75">
      <c r="A126" s="305"/>
      <c r="B126" s="305"/>
      <c r="C126" s="508"/>
      <c r="D126" s="514"/>
      <c r="E126"/>
      <c r="F126"/>
      <c r="G126"/>
    </row>
    <row r="127" spans="1:7" ht="47.25">
      <c r="A127" s="305"/>
      <c r="B127" s="305"/>
      <c r="C127" s="508" t="s">
        <v>996</v>
      </c>
      <c r="D127" s="514"/>
      <c r="E127"/>
      <c r="F127"/>
      <c r="G127"/>
    </row>
    <row r="128" spans="1:7" ht="15.75">
      <c r="A128" s="305"/>
      <c r="B128" s="305"/>
      <c r="C128" s="508"/>
      <c r="D128" s="514"/>
      <c r="E128"/>
      <c r="F128"/>
      <c r="G128"/>
    </row>
    <row r="129" spans="1:7" ht="78.75">
      <c r="A129" s="305"/>
      <c r="B129" s="305"/>
      <c r="C129" s="508" t="s">
        <v>997</v>
      </c>
      <c r="D129" s="514"/>
      <c r="E129"/>
      <c r="F129"/>
      <c r="G129"/>
    </row>
    <row r="130" spans="1:7" ht="15.75">
      <c r="A130" s="305"/>
      <c r="B130" s="305"/>
      <c r="C130" s="508"/>
      <c r="D130" s="514"/>
      <c r="E130"/>
      <c r="F130"/>
      <c r="G130"/>
    </row>
    <row r="131" spans="1:7" ht="15.75">
      <c r="A131" s="305"/>
      <c r="B131" s="305"/>
      <c r="C131" s="508" t="s">
        <v>901</v>
      </c>
      <c r="D131" s="514"/>
      <c r="E131"/>
      <c r="F131"/>
      <c r="G131"/>
    </row>
    <row r="132" spans="1:7" ht="15.75">
      <c r="A132" s="305"/>
      <c r="B132" s="305"/>
      <c r="C132" s="508"/>
      <c r="D132" s="514"/>
      <c r="E132"/>
      <c r="F132"/>
      <c r="G132"/>
    </row>
    <row r="133" spans="1:7" ht="48">
      <c r="A133" s="305"/>
      <c r="B133" s="305"/>
      <c r="C133" s="496" t="s">
        <v>906</v>
      </c>
      <c r="D133" s="514"/>
      <c r="E133"/>
      <c r="F133"/>
      <c r="G133"/>
    </row>
    <row r="134" spans="1:7" ht="15.75">
      <c r="A134" s="305"/>
      <c r="B134" s="305"/>
      <c r="C134" s="508"/>
      <c r="D134" s="514"/>
      <c r="E134"/>
      <c r="F134"/>
      <c r="G134"/>
    </row>
    <row r="135" spans="1:7" ht="16.5">
      <c r="A135" s="305"/>
      <c r="B135" s="305"/>
      <c r="C135" s="509" t="s">
        <v>643</v>
      </c>
      <c r="D135" s="514"/>
      <c r="E135"/>
      <c r="F135"/>
      <c r="G135"/>
    </row>
    <row r="136" spans="1:7" ht="15.75">
      <c r="A136" s="305"/>
      <c r="B136" s="305"/>
      <c r="C136" s="508"/>
      <c r="D136" s="514"/>
      <c r="E136"/>
      <c r="F136"/>
      <c r="G136"/>
    </row>
    <row r="137" spans="1:7" ht="31.5">
      <c r="A137" s="305"/>
      <c r="B137" s="305"/>
      <c r="C137" s="508" t="s">
        <v>644</v>
      </c>
      <c r="D137" s="514"/>
      <c r="E137"/>
      <c r="F137"/>
      <c r="G137"/>
    </row>
    <row r="138" spans="1:7" ht="15.75">
      <c r="A138" s="305"/>
      <c r="B138" s="305"/>
      <c r="C138" s="508"/>
      <c r="D138" s="514"/>
      <c r="E138"/>
      <c r="F138"/>
      <c r="G138"/>
    </row>
    <row r="139" spans="1:7" ht="16.5">
      <c r="A139" s="305"/>
      <c r="B139" s="305"/>
      <c r="C139" s="509" t="s">
        <v>645</v>
      </c>
      <c r="D139" s="514"/>
      <c r="E139"/>
      <c r="F139"/>
      <c r="G139"/>
    </row>
    <row r="140" spans="1:7" ht="15.75">
      <c r="A140" s="305"/>
      <c r="B140" s="305"/>
      <c r="C140" s="508"/>
      <c r="D140" s="514"/>
      <c r="E140"/>
      <c r="F140"/>
      <c r="G140"/>
    </row>
    <row r="141" spans="1:7" ht="47.25">
      <c r="A141" s="305"/>
      <c r="B141" s="305">
        <v>1</v>
      </c>
      <c r="C141" s="508" t="s">
        <v>1038</v>
      </c>
      <c r="D141" s="305"/>
      <c r="E141"/>
      <c r="F141"/>
      <c r="G141"/>
    </row>
    <row r="142" spans="1:7" ht="15.75">
      <c r="A142" s="305"/>
      <c r="B142" s="305"/>
      <c r="C142" s="508"/>
      <c r="D142" s="514"/>
      <c r="E142"/>
      <c r="F142"/>
      <c r="G142"/>
    </row>
    <row r="143" spans="1:7" ht="15.75">
      <c r="A143" s="305"/>
      <c r="B143" s="305">
        <v>2</v>
      </c>
      <c r="C143" s="508" t="s">
        <v>902</v>
      </c>
      <c r="D143" s="305"/>
      <c r="E143"/>
      <c r="F143"/>
      <c r="G143"/>
    </row>
    <row r="144" spans="1:7" ht="15.75">
      <c r="A144" s="305"/>
      <c r="B144" s="305"/>
      <c r="C144" s="508"/>
      <c r="D144" s="514"/>
      <c r="E144"/>
      <c r="F144"/>
      <c r="G144"/>
    </row>
    <row r="145" spans="1:7" ht="31.5">
      <c r="A145" s="305"/>
      <c r="B145" s="305"/>
      <c r="C145" s="508" t="s">
        <v>903</v>
      </c>
      <c r="D145" s="514"/>
      <c r="E145"/>
      <c r="F145"/>
      <c r="G145"/>
    </row>
    <row r="146" spans="1:7" ht="15.75">
      <c r="A146" s="305"/>
      <c r="B146" s="305"/>
      <c r="C146" s="506"/>
      <c r="D146" s="514"/>
      <c r="E146"/>
      <c r="F146"/>
      <c r="G146"/>
    </row>
    <row r="147" spans="1:7" ht="31.5">
      <c r="A147" s="305"/>
      <c r="B147" s="305">
        <v>4</v>
      </c>
      <c r="C147" s="508" t="s">
        <v>904</v>
      </c>
      <c r="D147" s="305"/>
      <c r="E147"/>
      <c r="F147"/>
      <c r="G147"/>
    </row>
    <row r="148" spans="1:7" ht="15.75">
      <c r="A148" s="305"/>
      <c r="B148" s="305"/>
      <c r="C148" s="508"/>
      <c r="D148" s="514"/>
      <c r="E148"/>
      <c r="F148"/>
      <c r="G148"/>
    </row>
    <row r="149" spans="1:7" ht="63">
      <c r="A149" s="305"/>
      <c r="B149" s="305"/>
      <c r="C149" s="508" t="s">
        <v>1039</v>
      </c>
      <c r="D149" s="305"/>
      <c r="E149"/>
      <c r="F149"/>
      <c r="G149"/>
    </row>
    <row r="150" spans="1:7" ht="15.75">
      <c r="A150" s="305"/>
      <c r="B150" s="305"/>
      <c r="C150" s="506"/>
      <c r="D150" s="514"/>
      <c r="E150"/>
      <c r="F150"/>
      <c r="G150"/>
    </row>
    <row r="151" spans="1:7" ht="47.25">
      <c r="A151" s="305"/>
      <c r="B151" s="305"/>
      <c r="C151" s="508" t="s">
        <v>905</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646</v>
      </c>
      <c r="D156" s="514"/>
      <c r="E156"/>
      <c r="F156"/>
      <c r="G156"/>
    </row>
    <row r="157" spans="1:7" ht="15.75">
      <c r="A157" s="305"/>
      <c r="B157" s="305"/>
      <c r="C157" s="508" t="s">
        <v>1034</v>
      </c>
      <c r="D157" s="514"/>
      <c r="E157"/>
      <c r="F157"/>
      <c r="G157"/>
    </row>
    <row r="158" spans="1:7" ht="15.75">
      <c r="A158" s="305"/>
      <c r="B158" s="305"/>
      <c r="C158" s="508"/>
      <c r="D158" s="514"/>
      <c r="E158"/>
      <c r="F158"/>
      <c r="G158"/>
    </row>
    <row r="159" spans="1:7" ht="15.75">
      <c r="A159" s="305"/>
      <c r="B159" s="305"/>
      <c r="C159" s="508" t="s">
        <v>647</v>
      </c>
      <c r="D159" s="514"/>
      <c r="E159"/>
      <c r="F159"/>
      <c r="G159" s="476"/>
    </row>
    <row r="160" spans="1:7" ht="15.75">
      <c r="A160" s="305"/>
      <c r="B160" s="305"/>
      <c r="C160" s="508"/>
      <c r="D160" s="514"/>
      <c r="E160"/>
      <c r="F160"/>
      <c r="G160"/>
    </row>
    <row r="161" spans="1:9" ht="15.75">
      <c r="A161" s="305"/>
      <c r="B161" s="305"/>
      <c r="C161" s="508" t="s">
        <v>907</v>
      </c>
      <c r="D161" s="514"/>
      <c r="E161"/>
      <c r="F161"/>
      <c r="G161"/>
    </row>
    <row r="162" spans="1:9" ht="15.75">
      <c r="A162" s="305"/>
      <c r="B162" s="305"/>
      <c r="C162" s="508" t="s">
        <v>908</v>
      </c>
      <c r="D162" s="514"/>
      <c r="E162"/>
      <c r="F162"/>
      <c r="G162"/>
    </row>
    <row r="163" spans="1:9" ht="15.75">
      <c r="A163" s="305"/>
      <c r="B163" s="305"/>
      <c r="C163" s="508"/>
      <c r="D163" s="514"/>
      <c r="E163"/>
      <c r="F163"/>
      <c r="G163"/>
    </row>
    <row r="164" spans="1:9" ht="15.75">
      <c r="A164" s="305"/>
      <c r="B164" s="305"/>
      <c r="C164" s="508" t="s">
        <v>909</v>
      </c>
      <c r="D164" s="514"/>
      <c r="E164"/>
      <c r="F164"/>
      <c r="G164"/>
    </row>
    <row r="165" spans="1:9" ht="31.5">
      <c r="A165" s="305"/>
      <c r="B165" s="305"/>
      <c r="C165" s="508" t="s">
        <v>910</v>
      </c>
      <c r="D165" s="514"/>
      <c r="E165"/>
      <c r="F165"/>
      <c r="G165"/>
    </row>
    <row r="166" spans="1:9" ht="25.5" customHeight="1">
      <c r="A166" s="305"/>
      <c r="B166" s="305"/>
      <c r="C166" s="508" t="s">
        <v>911</v>
      </c>
      <c r="D166" s="514"/>
      <c r="E166"/>
      <c r="F166"/>
      <c r="G166"/>
    </row>
    <row r="167" spans="1:9" ht="31.5">
      <c r="A167" s="305"/>
      <c r="B167" s="305"/>
      <c r="C167" s="508" t="s">
        <v>911</v>
      </c>
      <c r="D167" s="514"/>
      <c r="E167"/>
      <c r="F167"/>
      <c r="G167"/>
    </row>
    <row r="168" spans="1:9" ht="21.75" customHeight="1">
      <c r="A168" s="305"/>
      <c r="B168" s="305"/>
      <c r="C168" s="508"/>
      <c r="D168" s="514"/>
      <c r="E168"/>
      <c r="F168"/>
      <c r="G168"/>
      <c r="H168"/>
      <c r="I168" s="476"/>
    </row>
    <row r="169" spans="1:9" ht="21.75" customHeight="1">
      <c r="A169" s="305"/>
      <c r="B169" s="305"/>
      <c r="C169" s="508" t="s">
        <v>912</v>
      </c>
      <c r="D169" s="514"/>
      <c r="E169"/>
      <c r="F169"/>
      <c r="G169"/>
      <c r="H169"/>
      <c r="I169" s="476"/>
    </row>
    <row r="170" spans="1:9" ht="21.75" customHeight="1">
      <c r="A170" s="305"/>
      <c r="B170" s="305"/>
      <c r="C170" s="508" t="s">
        <v>910</v>
      </c>
      <c r="D170" s="514"/>
      <c r="E170"/>
      <c r="F170"/>
      <c r="G170"/>
      <c r="H170"/>
      <c r="I170" s="476"/>
    </row>
    <row r="171" spans="1:9" ht="31.5">
      <c r="A171" s="305"/>
      <c r="B171" s="305"/>
      <c r="C171" s="508" t="s">
        <v>911</v>
      </c>
      <c r="D171" s="514"/>
      <c r="E171"/>
      <c r="F171"/>
      <c r="G171"/>
      <c r="H171"/>
      <c r="I171" s="476"/>
    </row>
    <row r="172" spans="1:9" ht="31.5">
      <c r="C172" s="508" t="s">
        <v>911</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RIitbeYCjwgn/fAo2eGlDYQyIF0fBgSqQQ1N/jYEVpkCmKVmXq8M1gCNBR75j/2BgUNwo6jxus/LnkiLiuahfA==" saltValue="yUYt84MpLD+xYrqtAWgYiQ==" spinCount="100000" sheet="1" formatColumns="0" formatRows="0"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8" type="noConversion"/>
  <printOptions horizontalCentered="1"/>
  <pageMargins left="0.7" right="0.7" top="0.75" bottom="0.75" header="0.3" footer="0.3"/>
  <pageSetup paperSize="9" scale="72" orientation="portrait" r:id="rId8"/>
  <headerFooter alignWithMargins="0"/>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topLeftCell="A11" zoomScaleNormal="100" zoomScaleSheetLayoutView="100" workbookViewId="0">
      <selection activeCell="E19" sqref="E19"/>
    </sheetView>
  </sheetViews>
  <sheetFormatPr defaultColWidth="9.140625"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85546875" style="416" customWidth="1"/>
    <col min="9" max="31" width="9.140625" style="416"/>
    <col min="32" max="16384" width="9.140625" style="28"/>
  </cols>
  <sheetData>
    <row r="1" spans="1:31">
      <c r="A1" s="24" t="str">
        <f>Cover!B3</f>
        <v>Specification No.WR1/NT/S-MISC/DOM/ZA3/25/04276</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86.25" customHeight="1">
      <c r="A3" s="709" t="str">
        <f>Cover!B2</f>
        <v>Procurement of 40/33mm PLB HDPE Duct for NTAMC Project in Vadodara</v>
      </c>
      <c r="B3" s="709"/>
      <c r="C3" s="709"/>
      <c r="D3" s="709"/>
      <c r="E3" s="709"/>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21" t="s">
        <v>40</v>
      </c>
      <c r="B5" s="1021"/>
      <c r="C5" s="1021"/>
      <c r="D5" s="1021"/>
      <c r="E5" s="1021"/>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708" t="str">
        <f>'Attach 3(JV)'!A8</f>
        <v/>
      </c>
      <c r="B8" s="708"/>
      <c r="C8" s="708"/>
      <c r="D8" s="708"/>
      <c r="E8" s="958" t="s">
        <v>1049</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379</v>
      </c>
      <c r="B9" s="880" t="str">
        <f>'Attach 3(JV)'!B9</f>
        <v/>
      </c>
      <c r="C9" s="880"/>
      <c r="D9" s="880"/>
      <c r="E9" s="958"/>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381</v>
      </c>
      <c r="B10" s="880" t="str">
        <f>'Attach 3(JV)'!B10</f>
        <v/>
      </c>
      <c r="C10" s="880"/>
      <c r="D10" s="880"/>
      <c r="E10" s="958"/>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80" t="str">
        <f>'Attach 3(JV)'!B11</f>
        <v/>
      </c>
      <c r="C11" s="880"/>
      <c r="D11" s="880"/>
      <c r="E11" s="958"/>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80" t="str">
        <f>'Attach 3(JV)'!B12</f>
        <v/>
      </c>
      <c r="C12" s="880"/>
      <c r="D12" s="880"/>
      <c r="E12" s="958"/>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373</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37</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23</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38</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24</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33" t="s">
        <v>39</v>
      </c>
      <c r="B21" s="933"/>
      <c r="C21" s="933"/>
      <c r="D21" s="933"/>
      <c r="E21" s="933"/>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165</v>
      </c>
      <c r="B22" s="772" t="s">
        <v>145</v>
      </c>
      <c r="C22" s="772"/>
      <c r="D22" s="772"/>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166</v>
      </c>
      <c r="B23" s="818" t="s">
        <v>146</v>
      </c>
      <c r="C23" s="818"/>
      <c r="D23" s="818"/>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18" t="s">
        <v>147</v>
      </c>
      <c r="C24" s="818"/>
      <c r="D24" s="818"/>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18"/>
      <c r="C25" s="818"/>
      <c r="D25" s="818"/>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18"/>
      <c r="C26" s="818"/>
      <c r="D26" s="818"/>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18" t="s">
        <v>148</v>
      </c>
      <c r="C27" s="818"/>
      <c r="D27" s="818"/>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18"/>
      <c r="C28" s="818"/>
      <c r="D28" s="818"/>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18"/>
      <c r="C29" s="818"/>
      <c r="D29" s="818"/>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18" t="s">
        <v>149</v>
      </c>
      <c r="C30" s="818"/>
      <c r="D30" s="818"/>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18"/>
      <c r="C31" s="818"/>
      <c r="D31" s="818"/>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18"/>
      <c r="C32" s="818"/>
      <c r="D32" s="818"/>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757</v>
      </c>
      <c r="B33" s="820" t="s">
        <v>150</v>
      </c>
      <c r="C33" s="820"/>
      <c r="D33" s="820"/>
      <c r="E33" s="1022"/>
    </row>
    <row r="34" spans="1:31" ht="16.5" customHeight="1">
      <c r="A34" s="526"/>
      <c r="B34" s="1024" t="s">
        <v>151</v>
      </c>
      <c r="C34" s="933"/>
      <c r="D34" s="1025"/>
      <c r="E34" s="1023"/>
    </row>
    <row r="35" spans="1:31" ht="114.75" customHeight="1">
      <c r="A35" s="214" t="s">
        <v>758</v>
      </c>
      <c r="B35" s="779" t="s">
        <v>759</v>
      </c>
      <c r="C35" s="735"/>
      <c r="D35" s="1008"/>
      <c r="E35" s="466" t="s">
        <v>624</v>
      </c>
    </row>
    <row r="36" spans="1:31" ht="62.25" customHeight="1">
      <c r="A36" s="214" t="s">
        <v>760</v>
      </c>
      <c r="B36" s="736" t="s">
        <v>761</v>
      </c>
      <c r="C36" s="737"/>
      <c r="D36" s="738"/>
      <c r="E36" s="525"/>
    </row>
    <row r="37" spans="1:31" ht="36" customHeight="1">
      <c r="A37" s="214" t="s">
        <v>762</v>
      </c>
      <c r="B37" s="779" t="s">
        <v>763</v>
      </c>
      <c r="C37" s="735"/>
      <c r="D37" s="1008"/>
      <c r="E37" s="466" t="s">
        <v>772</v>
      </c>
    </row>
    <row r="38" spans="1:31">
      <c r="A38" s="211" t="s">
        <v>167</v>
      </c>
      <c r="B38" s="866" t="s">
        <v>152</v>
      </c>
      <c r="C38" s="866"/>
      <c r="D38" s="866"/>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168</v>
      </c>
      <c r="B39" s="866" t="s">
        <v>718</v>
      </c>
      <c r="C39" s="866"/>
      <c r="D39" s="866"/>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719</v>
      </c>
      <c r="B40" s="866" t="s">
        <v>720</v>
      </c>
      <c r="C40" s="866"/>
      <c r="D40" s="866"/>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1013" t="s">
        <v>721</v>
      </c>
      <c r="C41" s="1013"/>
      <c r="D41" s="1013"/>
      <c r="E41" s="518" t="s">
        <v>722</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57</v>
      </c>
      <c r="B42" s="865"/>
      <c r="C42" s="865"/>
      <c r="D42" s="865"/>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59</v>
      </c>
      <c r="B43" s="865"/>
      <c r="C43" s="865"/>
      <c r="D43" s="865"/>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461</v>
      </c>
      <c r="B44" s="747"/>
      <c r="C44" s="765"/>
      <c r="D44" s="748"/>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723</v>
      </c>
      <c r="B45" s="1018" t="s">
        <v>724</v>
      </c>
      <c r="C45" s="1019"/>
      <c r="D45" s="1020"/>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1013" t="s">
        <v>721</v>
      </c>
      <c r="C46" s="1013"/>
      <c r="D46" s="1013"/>
      <c r="E46" s="519" t="s">
        <v>722</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865"/>
      <c r="C47" s="865"/>
      <c r="D47" s="865"/>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865"/>
      <c r="C48" s="865"/>
      <c r="D48" s="865"/>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865"/>
      <c r="C49" s="865"/>
      <c r="D49" s="865"/>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865"/>
      <c r="C50" s="865"/>
      <c r="D50" s="865"/>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865"/>
      <c r="C51" s="865"/>
      <c r="D51" s="865"/>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865"/>
      <c r="C52" s="865"/>
      <c r="D52" s="865"/>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66" t="s">
        <v>153</v>
      </c>
      <c r="C53" s="866"/>
      <c r="D53" s="866"/>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18" t="s">
        <v>154</v>
      </c>
      <c r="C54" s="818"/>
      <c r="D54" s="818"/>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17"/>
      <c r="C55" s="1017"/>
      <c r="D55" s="1017"/>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918" t="s">
        <v>155</v>
      </c>
      <c r="C56" s="918"/>
      <c r="D56" s="918"/>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1010" t="s">
        <v>173</v>
      </c>
      <c r="C57" s="1011"/>
      <c r="D57" s="794"/>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14" t="s">
        <v>2</v>
      </c>
      <c r="C58" s="1015"/>
      <c r="D58" s="1016"/>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19" t="s">
        <v>156</v>
      </c>
      <c r="C59" s="1012"/>
      <c r="D59" s="849"/>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19" t="s">
        <v>157</v>
      </c>
      <c r="C60" s="1012"/>
      <c r="D60" s="849"/>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1010" t="s">
        <v>158</v>
      </c>
      <c r="C61" s="1011"/>
      <c r="D61" s="794"/>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827" t="s">
        <v>159</v>
      </c>
      <c r="C62" s="828"/>
      <c r="D62" s="1009"/>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19" t="s">
        <v>160</v>
      </c>
      <c r="C63" s="1012"/>
      <c r="D63" s="849"/>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19" t="s">
        <v>161</v>
      </c>
      <c r="C64" s="1012"/>
      <c r="D64" s="849"/>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19"/>
      <c r="C65" s="1012"/>
      <c r="D65" s="849"/>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19"/>
      <c r="C66" s="1012"/>
      <c r="D66" s="849"/>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19" t="s">
        <v>162</v>
      </c>
      <c r="C67" s="1012"/>
      <c r="D67" s="849"/>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19" t="s">
        <v>937</v>
      </c>
      <c r="C68" s="1012"/>
      <c r="D68" s="849"/>
      <c r="E68" s="76"/>
      <c r="Y68" s="88"/>
      <c r="Z68" s="88"/>
      <c r="AA68" s="88"/>
      <c r="AE68" s="28"/>
    </row>
    <row r="69" spans="1:31" ht="36" customHeight="1">
      <c r="A69" s="82">
        <v>11</v>
      </c>
      <c r="B69" s="736" t="s">
        <v>163</v>
      </c>
      <c r="C69" s="737"/>
      <c r="D69" s="738"/>
      <c r="E69" s="76"/>
    </row>
    <row r="70" spans="1:31" ht="55.5" customHeight="1">
      <c r="A70" s="82">
        <v>12</v>
      </c>
      <c r="B70" s="736" t="s">
        <v>170</v>
      </c>
      <c r="C70" s="737"/>
      <c r="D70" s="738"/>
      <c r="E70" s="76"/>
    </row>
    <row r="71" spans="1:31">
      <c r="A71" s="88"/>
      <c r="B71" s="88"/>
      <c r="C71" s="88"/>
      <c r="D71" s="88"/>
      <c r="E71" s="88"/>
    </row>
    <row r="72" spans="1:31" ht="50.25" customHeight="1">
      <c r="A72" s="868" t="s">
        <v>169</v>
      </c>
      <c r="B72" s="868"/>
      <c r="C72" s="868"/>
      <c r="D72" s="868"/>
      <c r="E72" s="868"/>
    </row>
    <row r="73" spans="1:31" ht="20.100000000000001" customHeight="1">
      <c r="A73" s="527" t="s">
        <v>764</v>
      </c>
      <c r="D73" s="46"/>
    </row>
    <row r="74" spans="1:31" ht="20.100000000000001" customHeight="1">
      <c r="A74" s="36" t="s">
        <v>765</v>
      </c>
      <c r="B74" s="36"/>
      <c r="C74" s="36"/>
      <c r="D74" s="55"/>
      <c r="E74" s="36"/>
    </row>
    <row r="75" spans="1:31" ht="20.100000000000001" customHeight="1">
      <c r="A75" s="31" t="s">
        <v>766</v>
      </c>
      <c r="B75" s="36" t="s">
        <v>767</v>
      </c>
      <c r="C75" s="36"/>
      <c r="D75" s="55"/>
      <c r="E75" s="36"/>
    </row>
    <row r="76" spans="1:31" ht="20.100000000000001" customHeight="1">
      <c r="A76" s="31" t="s">
        <v>768</v>
      </c>
      <c r="B76" s="36" t="s">
        <v>769</v>
      </c>
      <c r="C76" s="36"/>
      <c r="D76" s="55"/>
      <c r="E76" s="36"/>
    </row>
    <row r="77" spans="1:31" ht="20.100000000000001" customHeight="1">
      <c r="A77" s="31" t="s">
        <v>770</v>
      </c>
      <c r="B77" s="36" t="s">
        <v>771</v>
      </c>
      <c r="C77" s="36"/>
      <c r="D77" s="55"/>
      <c r="E77" s="36"/>
    </row>
    <row r="78" spans="1:31" ht="33" customHeight="1">
      <c r="A78" s="715" t="s">
        <v>773</v>
      </c>
      <c r="B78" s="715"/>
      <c r="C78" s="715"/>
      <c r="D78" s="715"/>
      <c r="E78" s="715"/>
    </row>
    <row r="79" spans="1:31" ht="33" customHeight="1">
      <c r="A79" s="39" t="s">
        <v>47</v>
      </c>
      <c r="B79" s="60" t="str">
        <f>'Attach 3(JV)'!B24</f>
        <v/>
      </c>
      <c r="D79" s="55" t="s">
        <v>45</v>
      </c>
      <c r="E79" s="42" t="str">
        <f>'Attach 3(JV)'!E24</f>
        <v/>
      </c>
    </row>
    <row r="80" spans="1:31" ht="33" customHeight="1">
      <c r="A80" s="39" t="s">
        <v>48</v>
      </c>
      <c r="B80" s="42" t="str">
        <f>'Attach 3(JV)'!B25</f>
        <v/>
      </c>
      <c r="D80" s="55" t="s">
        <v>46</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jiMDL+xHBhGZ1uR7mB/yAO5lf61ukhiy02fJ1dMfTMMCCUbiLm5vXHfJNxaYRqiRFJRCXM4lhShWrhI57UuUJQ==" saltValue="A3p9FKzPmlVA+PjGR9O3AQ==" spinCount="100000" sheet="1" formatColumns="0" formatRows="0" selectLockedCells="1"/>
  <customSheetViews>
    <customSheetView guid="{827228A5-964E-465A-A946-EF2238A19E11}" showGridLines="0" hiddenColumns="1" showRuler="0" topLeftCell="A39">
      <selection activeCell="E58" sqref="E58"/>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41" sqref="E41"/>
      <pageMargins left="0.75" right="0.75" top="0.77" bottom="0.82" header="0.5" footer="0.5"/>
      <pageSetup orientation="portrait" r:id="rId7"/>
      <headerFooter alignWithMargins="0">
        <oddFooter>&amp;L&amp;8Tower Package-P238-TW04, TL associated with Phase-I Generation Project in Orissa (Part-C)&amp;R&amp;"Book Antiqua,Bold"&amp;8Attachment-15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E33:E34"/>
    <mergeCell ref="B25:D25"/>
    <mergeCell ref="B26:D26"/>
    <mergeCell ref="B34:D34"/>
    <mergeCell ref="B27:D27"/>
    <mergeCell ref="B28:D28"/>
    <mergeCell ref="B30:D30"/>
    <mergeCell ref="B29:D29"/>
    <mergeCell ref="B32:D32"/>
    <mergeCell ref="B33:D33"/>
    <mergeCell ref="B31:D31"/>
    <mergeCell ref="A78:E78"/>
    <mergeCell ref="A72:E72"/>
    <mergeCell ref="B66:D66"/>
    <mergeCell ref="B67:D67"/>
    <mergeCell ref="B68:D68"/>
    <mergeCell ref="B69:D69"/>
    <mergeCell ref="B70:D70"/>
    <mergeCell ref="A3:E3"/>
    <mergeCell ref="A5:E5"/>
    <mergeCell ref="B9:D9"/>
    <mergeCell ref="B10:D10"/>
    <mergeCell ref="B24:D24"/>
    <mergeCell ref="A8:D8"/>
    <mergeCell ref="B12:D12"/>
    <mergeCell ref="B11:D11"/>
    <mergeCell ref="A21:E21"/>
    <mergeCell ref="B22:D22"/>
    <mergeCell ref="B23:D23"/>
    <mergeCell ref="E8:E12"/>
    <mergeCell ref="B42:D42"/>
    <mergeCell ref="B41:D41"/>
    <mergeCell ref="B58:D58"/>
    <mergeCell ref="B53:D53"/>
    <mergeCell ref="B55:D55"/>
    <mergeCell ref="B56:D56"/>
    <mergeCell ref="B54:D54"/>
    <mergeCell ref="B45:D45"/>
    <mergeCell ref="B46:D46"/>
    <mergeCell ref="B65:D65"/>
    <mergeCell ref="B59:D59"/>
    <mergeCell ref="B60:D60"/>
    <mergeCell ref="B63:D63"/>
    <mergeCell ref="B64:D64"/>
    <mergeCell ref="B61:D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8" fitToHeight="2" orientation="portrait" r:id="rId11"/>
  <headerFooter alignWithMargins="0">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zoomScaleNormal="100" zoomScaleSheetLayoutView="100" workbookViewId="0">
      <selection activeCell="B19" sqref="B19"/>
    </sheetView>
  </sheetViews>
  <sheetFormatPr defaultColWidth="9.140625"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85546875" style="28" customWidth="1"/>
    <col min="11" max="11" width="8.140625" style="28" customWidth="1"/>
    <col min="12" max="12" width="8.42578125" style="28" customWidth="1"/>
    <col min="13" max="54" width="9.140625" style="63"/>
    <col min="55" max="16384" width="9.140625" style="28"/>
  </cols>
  <sheetData>
    <row r="1" spans="1:26">
      <c r="A1" s="24" t="str">
        <f>Cover!B3</f>
        <v>Specification No.WR1/NT/S-MISC/DOM/ZA3/25/04276</v>
      </c>
      <c r="B1" s="25"/>
      <c r="C1" s="25"/>
      <c r="D1" s="25"/>
      <c r="E1" s="25"/>
      <c r="F1" s="77"/>
      <c r="G1" s="77"/>
      <c r="H1" s="77"/>
      <c r="I1" s="78"/>
      <c r="J1" s="78"/>
      <c r="K1" s="78"/>
      <c r="L1" s="26" t="str">
        <f>"Attachment-16 "</f>
        <v xml:space="preserve">Attachment-16 </v>
      </c>
    </row>
    <row r="2" spans="1:26">
      <c r="Z2" s="128" t="e">
        <f>'Attach 3(JV)'!Z2</f>
        <v>#REF!</v>
      </c>
    </row>
    <row r="3" spans="1:26" ht="89.25" customHeight="1">
      <c r="A3" s="709" t="str">
        <f>Cover!B2</f>
        <v>Procurement of 40/33mm PLB HDPE Duct for NTAMC Project in Vadodara</v>
      </c>
      <c r="B3" s="709"/>
      <c r="C3" s="709"/>
      <c r="D3" s="709"/>
      <c r="E3" s="709"/>
      <c r="F3" s="709"/>
      <c r="G3" s="709"/>
      <c r="H3" s="709"/>
      <c r="I3" s="709"/>
      <c r="J3" s="709"/>
      <c r="K3" s="709"/>
      <c r="L3" s="709"/>
    </row>
    <row r="4" spans="1:26" ht="15.95" customHeight="1">
      <c r="A4" s="31"/>
      <c r="H4" s="33"/>
      <c r="I4" s="12"/>
    </row>
    <row r="5" spans="1:26" ht="20.100000000000001" customHeight="1">
      <c r="A5" s="710" t="s">
        <v>49</v>
      </c>
      <c r="B5" s="710"/>
      <c r="C5" s="710"/>
      <c r="D5" s="710"/>
      <c r="E5" s="710"/>
      <c r="F5" s="710"/>
      <c r="G5" s="710"/>
      <c r="H5" s="710"/>
      <c r="I5" s="710"/>
      <c r="J5" s="710"/>
      <c r="K5" s="710"/>
      <c r="L5" s="710"/>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708" t="str">
        <f>'Attach 3(JV)'!A8</f>
        <v/>
      </c>
      <c r="B8" s="708"/>
      <c r="C8" s="708"/>
      <c r="D8" s="708"/>
      <c r="E8" s="708"/>
      <c r="F8" s="708"/>
      <c r="G8" s="724" t="s">
        <v>1049</v>
      </c>
      <c r="H8" s="724"/>
      <c r="I8" s="724"/>
      <c r="J8" s="724"/>
      <c r="K8" s="724"/>
    </row>
    <row r="9" spans="1:26">
      <c r="A9" s="14" t="s">
        <v>379</v>
      </c>
      <c r="B9" s="880" t="str">
        <f>'Attach 3(JV)'!B9</f>
        <v/>
      </c>
      <c r="C9" s="880"/>
      <c r="D9" s="880"/>
      <c r="E9" s="880"/>
      <c r="F9" s="880"/>
      <c r="G9" s="724"/>
      <c r="H9" s="724"/>
      <c r="I9" s="724"/>
      <c r="J9" s="724"/>
      <c r="K9" s="724"/>
    </row>
    <row r="10" spans="1:26">
      <c r="A10" s="14" t="s">
        <v>381</v>
      </c>
      <c r="B10" s="880" t="str">
        <f>'Attach 3(JV)'!B10</f>
        <v/>
      </c>
      <c r="C10" s="880"/>
      <c r="D10" s="880"/>
      <c r="E10" s="880"/>
      <c r="F10" s="880"/>
      <c r="G10" s="724"/>
      <c r="H10" s="724"/>
      <c r="I10" s="724"/>
      <c r="J10" s="724"/>
      <c r="K10" s="724"/>
    </row>
    <row r="11" spans="1:26">
      <c r="B11" s="880" t="str">
        <f>'Attach 3(JV)'!B11</f>
        <v/>
      </c>
      <c r="C11" s="880"/>
      <c r="D11" s="880"/>
      <c r="E11" s="880"/>
      <c r="F11" s="880"/>
      <c r="G11" s="724"/>
      <c r="H11" s="724"/>
      <c r="I11" s="724"/>
      <c r="J11" s="724"/>
      <c r="K11" s="724"/>
    </row>
    <row r="12" spans="1:26">
      <c r="A12" s="35"/>
      <c r="B12" s="880" t="str">
        <f>'Attach 3(JV)'!B12</f>
        <v/>
      </c>
      <c r="C12" s="880"/>
      <c r="D12" s="880"/>
      <c r="E12" s="880"/>
      <c r="F12" s="880"/>
      <c r="G12" s="724"/>
      <c r="H12" s="724"/>
      <c r="I12" s="724"/>
      <c r="J12" s="724"/>
      <c r="K12" s="724"/>
    </row>
    <row r="13" spans="1:26" ht="15.95" customHeight="1">
      <c r="A13" s="35"/>
      <c r="B13" s="114"/>
      <c r="C13" s="114"/>
      <c r="D13" s="114"/>
      <c r="E13" s="114"/>
      <c r="F13" s="114"/>
    </row>
    <row r="14" spans="1:26" ht="20.100000000000001" customHeight="1">
      <c r="A14" s="32" t="s">
        <v>373</v>
      </c>
    </row>
    <row r="15" spans="1:26" ht="20.100000000000001" customHeight="1">
      <c r="A15" s="35"/>
    </row>
    <row r="16" spans="1:26" ht="73.5" customHeight="1">
      <c r="A16" s="868" t="s">
        <v>873</v>
      </c>
      <c r="B16" s="868"/>
      <c r="C16" s="868"/>
      <c r="D16" s="868"/>
      <c r="E16" s="868"/>
      <c r="F16" s="868"/>
      <c r="G16" s="868"/>
      <c r="H16" s="868"/>
      <c r="I16" s="868"/>
      <c r="J16" s="868"/>
      <c r="K16" s="868"/>
      <c r="L16" s="868"/>
    </row>
    <row r="17" spans="1:12">
      <c r="A17" s="79">
        <v>1</v>
      </c>
      <c r="B17" s="80" t="s">
        <v>55</v>
      </c>
    </row>
    <row r="18" spans="1:12" ht="65.25" customHeight="1">
      <c r="A18" s="53"/>
      <c r="B18" s="852" t="s">
        <v>56</v>
      </c>
      <c r="C18" s="852"/>
      <c r="D18" s="852"/>
      <c r="E18" s="852"/>
      <c r="F18" s="852"/>
      <c r="G18" s="852"/>
      <c r="H18" s="852"/>
      <c r="I18" s="852"/>
      <c r="J18" s="852"/>
      <c r="K18" s="852"/>
      <c r="L18" s="852"/>
    </row>
    <row r="19" spans="1:12">
      <c r="A19" s="38"/>
      <c r="B19" s="535"/>
      <c r="C19" s="492"/>
      <c r="D19" s="492"/>
      <c r="E19" s="492"/>
      <c r="F19" s="492"/>
      <c r="G19" s="535"/>
      <c r="H19" s="535"/>
      <c r="I19" s="492"/>
      <c r="J19" s="492"/>
      <c r="K19" s="492"/>
      <c r="L19" s="492"/>
    </row>
    <row r="20" spans="1:12" ht="48" customHeight="1">
      <c r="A20" s="54">
        <v>1.1000000000000001</v>
      </c>
      <c r="B20" s="1033" t="s">
        <v>874</v>
      </c>
      <c r="C20" s="1033"/>
      <c r="D20" s="1033"/>
      <c r="E20" s="1033"/>
      <c r="F20" s="1033"/>
      <c r="G20" s="1033"/>
      <c r="H20" s="1033"/>
      <c r="I20" s="1033"/>
      <c r="J20" s="1033"/>
      <c r="K20" s="1033"/>
      <c r="L20" s="1033"/>
    </row>
    <row r="21" spans="1:12">
      <c r="A21" s="54"/>
      <c r="B21" s="1044" t="s">
        <v>875</v>
      </c>
      <c r="C21" s="1044"/>
      <c r="D21" s="1044"/>
      <c r="E21" s="1044"/>
      <c r="F21" s="1044"/>
      <c r="G21" s="1044"/>
      <c r="H21" s="1039"/>
      <c r="I21" s="1039"/>
      <c r="J21" s="1039"/>
      <c r="K21" s="1039"/>
      <c r="L21" s="1039"/>
    </row>
    <row r="22" spans="1:12">
      <c r="A22" s="54"/>
      <c r="B22" s="1044" t="s">
        <v>876</v>
      </c>
      <c r="C22" s="1044"/>
      <c r="D22" s="1044"/>
      <c r="E22" s="1044"/>
      <c r="F22" s="1044"/>
      <c r="G22" s="1044"/>
      <c r="H22" s="1039"/>
      <c r="I22" s="1039"/>
      <c r="J22" s="1039"/>
      <c r="K22" s="1039"/>
      <c r="L22" s="1039"/>
    </row>
    <row r="23" spans="1:12" ht="36" customHeight="1">
      <c r="A23" s="54"/>
      <c r="B23" s="1044" t="s">
        <v>877</v>
      </c>
      <c r="C23" s="1044"/>
      <c r="D23" s="1044"/>
      <c r="E23" s="1044"/>
      <c r="F23" s="1044"/>
      <c r="G23" s="1044"/>
      <c r="H23" s="1039"/>
      <c r="I23" s="1039"/>
      <c r="J23" s="1039"/>
      <c r="K23" s="1039"/>
      <c r="L23" s="1039"/>
    </row>
    <row r="24" spans="1:12">
      <c r="A24" s="54"/>
      <c r="B24" s="1044" t="s">
        <v>878</v>
      </c>
      <c r="C24" s="1044"/>
      <c r="D24" s="1044"/>
      <c r="E24" s="1044"/>
      <c r="F24" s="1044"/>
      <c r="G24" s="1044"/>
      <c r="H24" s="1039"/>
      <c r="I24" s="1039"/>
      <c r="J24" s="1039"/>
      <c r="K24" s="1039"/>
      <c r="L24" s="1039"/>
    </row>
    <row r="25" spans="1:12">
      <c r="A25" s="54"/>
      <c r="B25" s="1044" t="s">
        <v>879</v>
      </c>
      <c r="C25" s="1044"/>
      <c r="D25" s="1044"/>
      <c r="E25" s="1044"/>
      <c r="F25" s="1044"/>
      <c r="G25" s="1044"/>
      <c r="H25" s="1039"/>
      <c r="I25" s="1039"/>
      <c r="J25" s="1039"/>
      <c r="K25" s="1039"/>
      <c r="L25" s="1039"/>
    </row>
    <row r="26" spans="1:12">
      <c r="A26" s="54"/>
      <c r="B26" s="536"/>
      <c r="C26" s="536"/>
      <c r="D26" s="536"/>
      <c r="E26" s="536"/>
      <c r="F26" s="536"/>
      <c r="G26" s="536"/>
      <c r="H26" s="536"/>
      <c r="I26" s="536"/>
      <c r="J26" s="536"/>
      <c r="K26" s="536"/>
      <c r="L26" s="536"/>
    </row>
    <row r="27" spans="1:12">
      <c r="A27" s="54">
        <v>1.2</v>
      </c>
      <c r="B27" s="1033" t="s">
        <v>880</v>
      </c>
      <c r="C27" s="1033"/>
      <c r="D27" s="1033"/>
      <c r="E27" s="1033"/>
      <c r="F27" s="1033"/>
      <c r="G27" s="1033"/>
      <c r="H27" s="1033"/>
      <c r="I27" s="1033"/>
      <c r="J27" s="1033"/>
      <c r="K27" s="1033"/>
      <c r="L27" s="1033"/>
    </row>
    <row r="28" spans="1:12">
      <c r="A28" s="54"/>
      <c r="B28" s="536"/>
      <c r="C28" s="536"/>
      <c r="D28" s="536"/>
      <c r="E28" s="536"/>
      <c r="F28" s="536"/>
      <c r="G28" s="536"/>
      <c r="H28" s="536"/>
      <c r="I28" s="536"/>
      <c r="J28" s="536"/>
      <c r="K28" s="536"/>
      <c r="L28" s="536"/>
    </row>
    <row r="29" spans="1:12">
      <c r="A29" s="54" t="s">
        <v>57</v>
      </c>
      <c r="B29" s="871" t="s">
        <v>881</v>
      </c>
      <c r="C29" s="871"/>
      <c r="D29" s="871"/>
      <c r="E29" s="536"/>
      <c r="F29" s="536"/>
      <c r="G29" s="536"/>
      <c r="H29" s="536"/>
      <c r="I29" s="536"/>
      <c r="J29" s="536"/>
      <c r="K29" s="536"/>
      <c r="L29" s="536"/>
    </row>
    <row r="30" spans="1:12">
      <c r="A30" s="54"/>
      <c r="B30" s="1035" t="s">
        <v>882</v>
      </c>
      <c r="C30" s="1036"/>
      <c r="D30" s="1040"/>
      <c r="E30" s="1040"/>
      <c r="F30" s="1040"/>
      <c r="G30" s="1040"/>
      <c r="H30" s="1040"/>
      <c r="I30" s="1040"/>
      <c r="J30" s="1040"/>
      <c r="K30" s="1040"/>
      <c r="L30" s="1041"/>
    </row>
    <row r="31" spans="1:12">
      <c r="A31" s="54"/>
      <c r="B31" s="1035" t="s">
        <v>883</v>
      </c>
      <c r="C31" s="1036"/>
      <c r="D31" s="1040"/>
      <c r="E31" s="1040"/>
      <c r="F31" s="1040"/>
      <c r="G31" s="1040"/>
      <c r="H31" s="1040"/>
      <c r="I31" s="1040"/>
      <c r="J31" s="1040"/>
      <c r="K31" s="1040"/>
      <c r="L31" s="1041"/>
    </row>
    <row r="32" spans="1:12">
      <c r="A32" s="54"/>
      <c r="B32" s="1045"/>
      <c r="C32" s="1046"/>
      <c r="D32" s="1039"/>
      <c r="E32" s="1039"/>
      <c r="F32" s="1039"/>
      <c r="G32" s="1039"/>
      <c r="H32" s="1039"/>
      <c r="I32" s="1039"/>
      <c r="J32" s="1039"/>
      <c r="K32" s="1039"/>
      <c r="L32" s="1039"/>
    </row>
    <row r="33" spans="1:12">
      <c r="A33" s="54"/>
      <c r="B33" s="1045"/>
      <c r="C33" s="1046"/>
      <c r="D33" s="1039"/>
      <c r="E33" s="1039"/>
      <c r="F33" s="1039"/>
      <c r="G33" s="1039"/>
      <c r="H33" s="1039"/>
      <c r="I33" s="1039"/>
      <c r="J33" s="1039"/>
      <c r="K33" s="1039"/>
      <c r="L33" s="1039"/>
    </row>
    <row r="34" spans="1:12">
      <c r="A34" s="54"/>
      <c r="B34" s="1045"/>
      <c r="C34" s="1046"/>
      <c r="D34" s="1039"/>
      <c r="E34" s="1039"/>
      <c r="F34" s="1039"/>
      <c r="G34" s="1039"/>
      <c r="H34" s="1039"/>
      <c r="I34" s="1039"/>
      <c r="J34" s="1039"/>
      <c r="K34" s="1039"/>
      <c r="L34" s="1039"/>
    </row>
    <row r="35" spans="1:12">
      <c r="A35" s="54"/>
      <c r="B35" s="1035" t="s">
        <v>58</v>
      </c>
      <c r="C35" s="1036"/>
      <c r="D35" s="1040"/>
      <c r="E35" s="1040"/>
      <c r="F35" s="1040"/>
      <c r="G35" s="1040"/>
      <c r="H35" s="1040"/>
      <c r="I35" s="1040"/>
      <c r="J35" s="1040"/>
      <c r="K35" s="1040"/>
      <c r="L35" s="1041"/>
    </row>
    <row r="36" spans="1:12">
      <c r="A36" s="54"/>
      <c r="B36" s="1035" t="s">
        <v>884</v>
      </c>
      <c r="C36" s="1036"/>
      <c r="D36" s="1040"/>
      <c r="E36" s="1040"/>
      <c r="F36" s="1040"/>
      <c r="G36" s="1040"/>
      <c r="H36" s="1040"/>
      <c r="I36" s="1040"/>
      <c r="J36" s="1040"/>
      <c r="K36" s="1040"/>
      <c r="L36" s="1041"/>
    </row>
    <row r="37" spans="1:12">
      <c r="A37" s="54"/>
      <c r="B37" s="1035" t="s">
        <v>499</v>
      </c>
      <c r="C37" s="1036"/>
      <c r="D37" s="1040"/>
      <c r="E37" s="1040"/>
      <c r="F37" s="1040"/>
      <c r="G37" s="1040"/>
      <c r="H37" s="1040"/>
      <c r="I37" s="1040"/>
      <c r="J37" s="1040"/>
      <c r="K37" s="1040"/>
      <c r="L37" s="1041"/>
    </row>
    <row r="38" spans="1:12">
      <c r="A38" s="54"/>
      <c r="B38" s="1037" t="s">
        <v>498</v>
      </c>
      <c r="C38" s="1038"/>
      <c r="D38" s="1042"/>
      <c r="E38" s="1042"/>
      <c r="F38" s="1042"/>
      <c r="G38" s="1042"/>
      <c r="H38" s="1042"/>
      <c r="I38" s="1042"/>
      <c r="J38" s="1042"/>
      <c r="K38" s="1042"/>
      <c r="L38" s="1043"/>
    </row>
    <row r="39" spans="1:12">
      <c r="A39" s="54"/>
      <c r="B39" s="536"/>
      <c r="C39" s="536"/>
      <c r="D39" s="536"/>
      <c r="E39" s="536"/>
      <c r="F39" s="536"/>
      <c r="G39" s="536"/>
      <c r="H39" s="536"/>
      <c r="I39" s="536"/>
      <c r="J39" s="536"/>
      <c r="K39" s="536"/>
      <c r="L39" s="536"/>
    </row>
    <row r="40" spans="1:12" ht="48" customHeight="1">
      <c r="A40" s="54" t="s">
        <v>59</v>
      </c>
      <c r="B40" s="1033" t="s">
        <v>885</v>
      </c>
      <c r="C40" s="1033"/>
      <c r="D40" s="1033"/>
      <c r="E40" s="1033"/>
      <c r="F40" s="1033"/>
      <c r="G40" s="1033"/>
      <c r="H40" s="1033"/>
      <c r="I40" s="1033"/>
      <c r="J40" s="1033"/>
      <c r="K40" s="1033"/>
      <c r="L40" s="1033"/>
    </row>
    <row r="41" spans="1:12">
      <c r="A41" s="54"/>
      <c r="B41" s="536"/>
      <c r="C41" s="536"/>
      <c r="D41" s="536"/>
      <c r="E41" s="536"/>
      <c r="F41" s="536"/>
      <c r="G41" s="536"/>
      <c r="H41" s="536"/>
      <c r="I41" s="536"/>
      <c r="J41" s="536"/>
      <c r="K41" s="536"/>
      <c r="L41" s="536"/>
    </row>
    <row r="42" spans="1:12">
      <c r="A42" s="54"/>
      <c r="B42" s="537" t="s">
        <v>886</v>
      </c>
      <c r="C42" s="1034" t="s">
        <v>887</v>
      </c>
      <c r="D42" s="1034"/>
      <c r="E42" s="1034"/>
      <c r="F42" s="1034"/>
      <c r="G42" s="1034" t="s">
        <v>60</v>
      </c>
      <c r="H42" s="1034"/>
      <c r="I42" s="1034" t="s">
        <v>888</v>
      </c>
      <c r="J42" s="1034"/>
      <c r="K42" s="1034"/>
      <c r="L42" s="1034"/>
    </row>
    <row r="43" spans="1:12" ht="48" customHeight="1">
      <c r="A43" s="54"/>
      <c r="B43" s="538"/>
      <c r="C43" s="1027"/>
      <c r="D43" s="1027"/>
      <c r="E43" s="1027"/>
      <c r="F43" s="1027"/>
      <c r="G43" s="1027"/>
      <c r="H43" s="1027"/>
      <c r="I43" s="1027"/>
      <c r="J43" s="1027"/>
      <c r="K43" s="1027"/>
      <c r="L43" s="1027"/>
    </row>
    <row r="44" spans="1:12" ht="48" customHeight="1">
      <c r="A44" s="54"/>
      <c r="B44" s="538"/>
      <c r="C44" s="1027"/>
      <c r="D44" s="1027"/>
      <c r="E44" s="1027"/>
      <c r="F44" s="1027"/>
      <c r="G44" s="1027"/>
      <c r="H44" s="1027"/>
      <c r="I44" s="1027"/>
      <c r="J44" s="1027"/>
      <c r="K44" s="1027"/>
      <c r="L44" s="1027"/>
    </row>
    <row r="45" spans="1:12">
      <c r="A45" s="54"/>
      <c r="B45" s="536"/>
      <c r="C45" s="536"/>
      <c r="D45" s="536"/>
      <c r="E45" s="536"/>
      <c r="F45" s="536"/>
      <c r="G45" s="536"/>
      <c r="H45" s="536"/>
      <c r="I45" s="536"/>
      <c r="J45" s="536"/>
      <c r="K45" s="536"/>
      <c r="L45" s="536"/>
    </row>
    <row r="46" spans="1:12">
      <c r="A46" s="54" t="s">
        <v>461</v>
      </c>
      <c r="B46" s="1033" t="s">
        <v>889</v>
      </c>
      <c r="C46" s="1033"/>
      <c r="D46" s="1033"/>
      <c r="E46" s="1033"/>
      <c r="F46" s="1033"/>
      <c r="G46" s="1033"/>
      <c r="H46" s="1033"/>
      <c r="I46" s="1033"/>
      <c r="J46" s="1033"/>
      <c r="K46" s="1033"/>
      <c r="L46" s="1033"/>
    </row>
    <row r="47" spans="1:12">
      <c r="A47" s="54"/>
      <c r="B47" s="536"/>
      <c r="C47" s="536"/>
      <c r="D47" s="536"/>
      <c r="E47" s="536"/>
      <c r="F47" s="536"/>
      <c r="G47" s="536"/>
      <c r="H47" s="536"/>
      <c r="I47" s="536"/>
      <c r="J47" s="536"/>
      <c r="K47" s="536"/>
      <c r="L47" s="536"/>
    </row>
    <row r="48" spans="1:12" ht="32.25" customHeight="1">
      <c r="A48" s="54"/>
      <c r="B48" s="537" t="s">
        <v>886</v>
      </c>
      <c r="C48" s="1034" t="s">
        <v>890</v>
      </c>
      <c r="D48" s="1034"/>
      <c r="E48" s="1034"/>
      <c r="F48" s="1034"/>
      <c r="G48" s="1034" t="s">
        <v>891</v>
      </c>
      <c r="H48" s="1034"/>
      <c r="I48" s="1034" t="s">
        <v>133</v>
      </c>
      <c r="J48" s="1034"/>
      <c r="K48" s="1034"/>
      <c r="L48" s="1034"/>
    </row>
    <row r="49" spans="1:54" ht="48" customHeight="1">
      <c r="A49" s="54"/>
      <c r="B49" s="538"/>
      <c r="C49" s="1027"/>
      <c r="D49" s="1027"/>
      <c r="E49" s="1027"/>
      <c r="F49" s="1027"/>
      <c r="G49" s="1027"/>
      <c r="H49" s="1027"/>
      <c r="I49" s="1027"/>
      <c r="J49" s="1027"/>
      <c r="K49" s="1027"/>
      <c r="L49" s="1027"/>
    </row>
    <row r="50" spans="1:54" ht="48" customHeight="1">
      <c r="A50" s="54"/>
      <c r="B50" s="538"/>
      <c r="C50" s="1027"/>
      <c r="D50" s="1027"/>
      <c r="E50" s="1027"/>
      <c r="F50" s="1027"/>
      <c r="G50" s="1027"/>
      <c r="H50" s="1027"/>
      <c r="I50" s="1027"/>
      <c r="J50" s="1027"/>
      <c r="K50" s="1027"/>
      <c r="L50" s="1027"/>
    </row>
    <row r="51" spans="1:54">
      <c r="A51" s="54"/>
      <c r="B51" s="536"/>
      <c r="C51" s="536"/>
      <c r="D51" s="536"/>
      <c r="E51" s="536"/>
      <c r="F51" s="536"/>
      <c r="G51" s="536"/>
      <c r="H51" s="536"/>
      <c r="I51" s="536"/>
      <c r="J51" s="536"/>
      <c r="K51" s="536"/>
      <c r="L51" s="536"/>
    </row>
    <row r="52" spans="1:54" ht="20.100000000000001" customHeight="1">
      <c r="A52" s="79">
        <v>2</v>
      </c>
      <c r="B52" s="86" t="s">
        <v>61</v>
      </c>
    </row>
    <row r="53" spans="1:54" ht="78.75" customHeight="1">
      <c r="B53" s="852" t="s">
        <v>892</v>
      </c>
      <c r="C53" s="852"/>
      <c r="D53" s="852"/>
      <c r="E53" s="852"/>
      <c r="F53" s="852"/>
      <c r="G53" s="852"/>
      <c r="H53" s="852"/>
      <c r="I53" s="852"/>
      <c r="J53" s="852"/>
      <c r="K53" s="852"/>
      <c r="L53" s="852"/>
    </row>
    <row r="54" spans="1:54" s="27" customFormat="1" ht="34.5" customHeight="1">
      <c r="A54" s="54">
        <v>2.1</v>
      </c>
      <c r="B54" s="1032" t="s">
        <v>62</v>
      </c>
      <c r="C54" s="1032"/>
      <c r="D54" s="1032"/>
      <c r="E54" s="1032"/>
      <c r="F54" s="1032"/>
      <c r="G54" s="1032"/>
      <c r="H54" s="1032"/>
      <c r="I54" s="1032"/>
      <c r="J54" s="1032"/>
      <c r="K54" s="1032"/>
      <c r="L54" s="1032"/>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63</v>
      </c>
      <c r="C55" s="1029" t="s">
        <v>64</v>
      </c>
      <c r="D55" s="1031"/>
      <c r="E55" s="1031"/>
      <c r="F55" s="1030"/>
      <c r="G55" s="1029" t="s">
        <v>65</v>
      </c>
      <c r="H55" s="1030"/>
      <c r="I55" s="1029" t="s">
        <v>131</v>
      </c>
      <c r="J55" s="1030"/>
      <c r="K55" s="1029" t="s">
        <v>132</v>
      </c>
      <c r="L55" s="1030"/>
    </row>
    <row r="56" spans="1:54" ht="30" customHeight="1">
      <c r="A56" s="38"/>
      <c r="B56" s="91">
        <v>1</v>
      </c>
      <c r="C56" s="1051"/>
      <c r="D56" s="1052"/>
      <c r="E56" s="1052"/>
      <c r="F56" s="1053"/>
      <c r="G56" s="1049"/>
      <c r="H56" s="1050"/>
      <c r="I56" s="1049"/>
      <c r="J56" s="1050"/>
      <c r="K56" s="1047"/>
      <c r="L56" s="1048"/>
    </row>
    <row r="57" spans="1:54" ht="30" customHeight="1">
      <c r="A57" s="38"/>
      <c r="B57" s="91">
        <v>2</v>
      </c>
      <c r="C57" s="1051"/>
      <c r="D57" s="1052"/>
      <c r="E57" s="1052"/>
      <c r="F57" s="1053"/>
      <c r="G57" s="1049"/>
      <c r="H57" s="1050"/>
      <c r="I57" s="1049"/>
      <c r="J57" s="1050"/>
      <c r="K57" s="1047"/>
      <c r="L57" s="1048"/>
    </row>
    <row r="58" spans="1:54" ht="30" customHeight="1">
      <c r="A58" s="38"/>
      <c r="B58" s="91">
        <v>3</v>
      </c>
      <c r="C58" s="1051"/>
      <c r="D58" s="1052"/>
      <c r="E58" s="1052"/>
      <c r="F58" s="1053"/>
      <c r="G58" s="1049"/>
      <c r="H58" s="1050"/>
      <c r="I58" s="1049"/>
      <c r="J58" s="1050"/>
      <c r="K58" s="1047"/>
      <c r="L58" s="1048"/>
    </row>
    <row r="59" spans="1:54" ht="30" customHeight="1">
      <c r="A59" s="38"/>
      <c r="B59" s="91">
        <v>4</v>
      </c>
      <c r="C59" s="1051"/>
      <c r="D59" s="1052"/>
      <c r="E59" s="1052"/>
      <c r="F59" s="1053"/>
      <c r="G59" s="1049"/>
      <c r="H59" s="1050"/>
      <c r="I59" s="1049"/>
      <c r="J59" s="1050"/>
      <c r="K59" s="1047"/>
      <c r="L59" s="1048"/>
    </row>
    <row r="60" spans="1:54" ht="30" customHeight="1">
      <c r="A60" s="38"/>
      <c r="B60" s="91">
        <v>5</v>
      </c>
      <c r="C60" s="1051"/>
      <c r="D60" s="1052"/>
      <c r="E60" s="1052"/>
      <c r="F60" s="1053"/>
      <c r="G60" s="1049"/>
      <c r="H60" s="1050"/>
      <c r="I60" s="1049"/>
      <c r="J60" s="1050"/>
      <c r="K60" s="1047"/>
      <c r="L60" s="1048"/>
    </row>
    <row r="61" spans="1:54" ht="30" customHeight="1">
      <c r="A61" s="38"/>
      <c r="B61" s="539"/>
      <c r="C61" s="540"/>
      <c r="D61" s="540"/>
      <c r="E61" s="540"/>
      <c r="F61" s="540"/>
      <c r="G61" s="539"/>
      <c r="H61" s="539"/>
      <c r="I61" s="539"/>
      <c r="J61" s="539"/>
      <c r="K61" s="541"/>
      <c r="L61" s="541"/>
    </row>
    <row r="62" spans="1:54" ht="27.75" customHeight="1">
      <c r="A62" s="79">
        <v>3</v>
      </c>
      <c r="B62" s="1028" t="s">
        <v>893</v>
      </c>
      <c r="C62" s="1028"/>
      <c r="D62" s="1028"/>
      <c r="E62" s="1028"/>
      <c r="F62" s="1028"/>
      <c r="G62" s="1028"/>
      <c r="H62" s="1028"/>
      <c r="I62" s="1028"/>
      <c r="J62" s="1028"/>
      <c r="K62" s="1028"/>
      <c r="L62" s="1028"/>
    </row>
    <row r="63" spans="1:54" ht="48" customHeight="1">
      <c r="A63" s="79"/>
      <c r="B63" s="852" t="s">
        <v>894</v>
      </c>
      <c r="C63" s="852"/>
      <c r="D63" s="852"/>
      <c r="E63" s="852"/>
      <c r="F63" s="852"/>
      <c r="G63" s="852"/>
      <c r="H63" s="852"/>
      <c r="I63" s="852"/>
      <c r="J63" s="852"/>
      <c r="K63" s="852"/>
      <c r="L63" s="852"/>
    </row>
    <row r="64" spans="1:54">
      <c r="A64" s="79"/>
      <c r="B64" s="530"/>
      <c r="C64" s="530"/>
      <c r="D64" s="530"/>
      <c r="E64" s="530"/>
      <c r="F64" s="530"/>
      <c r="G64" s="530"/>
      <c r="H64" s="530"/>
      <c r="I64" s="530"/>
      <c r="J64" s="530"/>
      <c r="K64" s="530"/>
      <c r="L64" s="530"/>
    </row>
    <row r="65" spans="1:12">
      <c r="A65" s="79">
        <v>3.1</v>
      </c>
      <c r="B65" s="883" t="s">
        <v>895</v>
      </c>
      <c r="C65" s="883"/>
      <c r="D65" s="883"/>
      <c r="E65" s="883"/>
      <c r="F65" s="883"/>
      <c r="G65" s="883"/>
      <c r="H65" s="883"/>
      <c r="I65" s="883"/>
      <c r="J65" s="883"/>
      <c r="K65" s="883"/>
      <c r="L65" s="883"/>
    </row>
    <row r="66" spans="1:12">
      <c r="A66" s="79"/>
      <c r="B66" s="530"/>
      <c r="C66" s="530"/>
      <c r="D66" s="530"/>
      <c r="E66" s="530"/>
      <c r="F66" s="530"/>
      <c r="G66" s="530"/>
      <c r="H66" s="530"/>
      <c r="I66" s="530"/>
      <c r="J66" s="530"/>
      <c r="K66" s="530"/>
      <c r="L66" s="530"/>
    </row>
    <row r="67" spans="1:12" ht="41.25" customHeight="1">
      <c r="A67" s="79"/>
      <c r="B67" s="422" t="s">
        <v>63</v>
      </c>
      <c r="C67" s="875" t="s">
        <v>896</v>
      </c>
      <c r="D67" s="875"/>
      <c r="E67" s="875"/>
      <c r="F67" s="875"/>
      <c r="G67" s="875" t="s">
        <v>897</v>
      </c>
      <c r="H67" s="875"/>
      <c r="I67" s="875"/>
      <c r="J67" s="875"/>
      <c r="K67" s="875"/>
      <c r="L67" s="875"/>
    </row>
    <row r="68" spans="1:12">
      <c r="A68" s="79"/>
      <c r="B68" s="48">
        <v>1</v>
      </c>
      <c r="C68" s="1026"/>
      <c r="D68" s="1026"/>
      <c r="E68" s="1026"/>
      <c r="F68" s="1026"/>
      <c r="G68" s="1026"/>
      <c r="H68" s="1026"/>
      <c r="I68" s="1026"/>
      <c r="J68" s="1026"/>
      <c r="K68" s="1026"/>
      <c r="L68" s="1026"/>
    </row>
    <row r="69" spans="1:12">
      <c r="A69" s="79"/>
      <c r="B69" s="48">
        <v>2</v>
      </c>
      <c r="C69" s="1026"/>
      <c r="D69" s="1026"/>
      <c r="E69" s="1026"/>
      <c r="F69" s="1026"/>
      <c r="G69" s="1026"/>
      <c r="H69" s="1026"/>
      <c r="I69" s="1026"/>
      <c r="J69" s="1026"/>
      <c r="K69" s="1026"/>
      <c r="L69" s="1026"/>
    </row>
    <row r="70" spans="1:12">
      <c r="A70" s="79"/>
      <c r="B70" s="48">
        <v>3</v>
      </c>
      <c r="C70" s="1026"/>
      <c r="D70" s="1026"/>
      <c r="E70" s="1026"/>
      <c r="F70" s="1026"/>
      <c r="G70" s="1026"/>
      <c r="H70" s="1026"/>
      <c r="I70" s="1026"/>
      <c r="J70" s="1026"/>
      <c r="K70" s="1026"/>
      <c r="L70" s="1026"/>
    </row>
    <row r="71" spans="1:12">
      <c r="A71" s="79"/>
      <c r="B71" s="48">
        <v>4</v>
      </c>
      <c r="C71" s="1026"/>
      <c r="D71" s="1026"/>
      <c r="E71" s="1026"/>
      <c r="F71" s="1026"/>
      <c r="G71" s="1026"/>
      <c r="H71" s="1026"/>
      <c r="I71" s="1026"/>
      <c r="J71" s="1026"/>
      <c r="K71" s="1026"/>
      <c r="L71" s="1026"/>
    </row>
    <row r="72" spans="1:12">
      <c r="A72" s="79"/>
      <c r="B72" s="48">
        <v>5</v>
      </c>
      <c r="C72" s="1026"/>
      <c r="D72" s="1026"/>
      <c r="E72" s="1026"/>
      <c r="F72" s="1026"/>
      <c r="G72" s="1026"/>
      <c r="H72" s="1026"/>
      <c r="I72" s="1026"/>
      <c r="J72" s="1026"/>
      <c r="K72" s="1026"/>
      <c r="L72" s="1026"/>
    </row>
    <row r="73" spans="1:12">
      <c r="A73" s="79"/>
      <c r="B73" s="48">
        <v>6</v>
      </c>
      <c r="C73" s="1026"/>
      <c r="D73" s="1026"/>
      <c r="E73" s="1026"/>
      <c r="F73" s="1026"/>
      <c r="G73" s="1026"/>
      <c r="H73" s="1026"/>
      <c r="I73" s="1026"/>
      <c r="J73" s="1026"/>
      <c r="K73" s="1026"/>
      <c r="L73" s="1026"/>
    </row>
    <row r="74" spans="1:12">
      <c r="A74" s="79"/>
      <c r="B74" s="48">
        <v>7</v>
      </c>
      <c r="C74" s="1026"/>
      <c r="D74" s="1026"/>
      <c r="E74" s="1026"/>
      <c r="F74" s="1026"/>
      <c r="G74" s="1026"/>
      <c r="H74" s="1026"/>
      <c r="I74" s="1026"/>
      <c r="J74" s="1026"/>
      <c r="K74" s="1026"/>
      <c r="L74" s="1026"/>
    </row>
    <row r="75" spans="1:12">
      <c r="A75" s="79"/>
      <c r="B75" s="48">
        <v>8</v>
      </c>
      <c r="C75" s="1026"/>
      <c r="D75" s="1026"/>
      <c r="E75" s="1026"/>
      <c r="F75" s="1026"/>
      <c r="G75" s="1026"/>
      <c r="H75" s="1026"/>
      <c r="I75" s="1026"/>
      <c r="J75" s="1026"/>
      <c r="K75" s="1026"/>
      <c r="L75" s="1026"/>
    </row>
    <row r="76" spans="1:12">
      <c r="A76" s="79"/>
      <c r="B76" s="48">
        <v>9</v>
      </c>
      <c r="C76" s="1026"/>
      <c r="D76" s="1026"/>
      <c r="E76" s="1026"/>
      <c r="F76" s="1026"/>
      <c r="G76" s="1026"/>
      <c r="H76" s="1026"/>
      <c r="I76" s="1026"/>
      <c r="J76" s="1026"/>
      <c r="K76" s="1026"/>
      <c r="L76" s="1026"/>
    </row>
    <row r="77" spans="1:12">
      <c r="A77" s="79"/>
      <c r="B77" s="48">
        <v>10</v>
      </c>
      <c r="C77" s="1026"/>
      <c r="D77" s="1026"/>
      <c r="E77" s="1026"/>
      <c r="F77" s="1026"/>
      <c r="G77" s="1026"/>
      <c r="H77" s="1026"/>
      <c r="I77" s="1026"/>
      <c r="J77" s="1026"/>
      <c r="K77" s="1026"/>
      <c r="L77" s="1026"/>
    </row>
    <row r="78" spans="1:12">
      <c r="A78" s="79"/>
      <c r="B78" s="530"/>
      <c r="C78" s="530"/>
      <c r="D78" s="530"/>
      <c r="E78" s="530"/>
      <c r="F78" s="530"/>
      <c r="G78" s="530"/>
      <c r="H78" s="530"/>
      <c r="I78" s="530"/>
      <c r="J78" s="530"/>
      <c r="K78" s="530"/>
      <c r="L78" s="530"/>
    </row>
    <row r="79" spans="1:12">
      <c r="A79" s="79">
        <v>4</v>
      </c>
      <c r="B79" s="86" t="s">
        <v>66</v>
      </c>
      <c r="D79" s="85"/>
      <c r="E79" s="85"/>
      <c r="F79" s="85"/>
    </row>
    <row r="80" spans="1:12" ht="18" customHeight="1">
      <c r="A80" s="87">
        <v>4.0999999999999996</v>
      </c>
      <c r="B80" s="879" t="s">
        <v>67</v>
      </c>
      <c r="C80" s="879"/>
      <c r="D80" s="879"/>
      <c r="E80" s="879"/>
      <c r="F80" s="879"/>
    </row>
    <row r="81" spans="1:54" ht="65.25" customHeight="1">
      <c r="A81" s="38"/>
      <c r="B81" s="1032" t="s">
        <v>3</v>
      </c>
      <c r="C81" s="1032"/>
      <c r="D81" s="1032"/>
      <c r="E81" s="1032"/>
      <c r="F81" s="1032"/>
      <c r="G81" s="1032"/>
      <c r="H81" s="1032"/>
      <c r="I81" s="1032"/>
      <c r="J81" s="1032"/>
      <c r="K81" s="1032"/>
      <c r="L81" s="1032"/>
    </row>
    <row r="82" spans="1:54" s="289" customFormat="1" ht="37.5" customHeight="1">
      <c r="A82" s="267"/>
      <c r="B82" s="718" t="s">
        <v>68</v>
      </c>
      <c r="C82" s="719"/>
      <c r="D82" s="1055"/>
      <c r="E82" s="964" t="s">
        <v>453</v>
      </c>
      <c r="F82" s="964" t="s">
        <v>4</v>
      </c>
      <c r="G82" s="718" t="s">
        <v>454</v>
      </c>
      <c r="H82" s="1055"/>
      <c r="I82" s="968" t="s">
        <v>5</v>
      </c>
      <c r="J82" s="1054"/>
      <c r="K82" s="1054"/>
      <c r="L82" s="969"/>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56"/>
      <c r="C83" s="1058"/>
      <c r="D83" s="1057"/>
      <c r="E83" s="965"/>
      <c r="F83" s="965"/>
      <c r="G83" s="1056"/>
      <c r="H83" s="1057"/>
      <c r="I83" s="968" t="s">
        <v>6</v>
      </c>
      <c r="J83" s="969"/>
      <c r="K83" s="968" t="s">
        <v>7</v>
      </c>
      <c r="L83" s="969"/>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51"/>
      <c r="C84" s="1052"/>
      <c r="D84" s="1053"/>
      <c r="E84" s="91"/>
      <c r="F84" s="91"/>
      <c r="G84" s="91"/>
      <c r="H84" s="91"/>
      <c r="I84" s="1049"/>
      <c r="J84" s="1050"/>
      <c r="K84" s="1049"/>
      <c r="L84" s="1050"/>
    </row>
    <row r="85" spans="1:54">
      <c r="A85" s="38"/>
      <c r="B85" s="1051"/>
      <c r="C85" s="1052"/>
      <c r="D85" s="1053"/>
      <c r="E85" s="91"/>
      <c r="F85" s="91"/>
      <c r="G85" s="91"/>
      <c r="H85" s="91"/>
      <c r="I85" s="1049"/>
      <c r="J85" s="1050"/>
      <c r="K85" s="1049"/>
      <c r="L85" s="1050"/>
    </row>
    <row r="86" spans="1:54">
      <c r="A86" s="38"/>
      <c r="B86" s="1051"/>
      <c r="C86" s="1052"/>
      <c r="D86" s="1053"/>
      <c r="E86" s="91"/>
      <c r="F86" s="91"/>
      <c r="G86" s="91"/>
      <c r="H86" s="91"/>
      <c r="I86" s="1049"/>
      <c r="J86" s="1050"/>
      <c r="K86" s="1049"/>
      <c r="L86" s="1050"/>
    </row>
    <row r="87" spans="1:54">
      <c r="A87" s="38"/>
      <c r="B87" s="1051"/>
      <c r="C87" s="1052"/>
      <c r="D87" s="1053"/>
      <c r="E87" s="91"/>
      <c r="F87" s="91"/>
      <c r="G87" s="91"/>
      <c r="H87" s="91"/>
      <c r="I87" s="1049"/>
      <c r="J87" s="1050"/>
      <c r="K87" s="1049"/>
      <c r="L87" s="1050"/>
    </row>
    <row r="88" spans="1:54">
      <c r="A88" s="38"/>
      <c r="B88" s="1051"/>
      <c r="C88" s="1052"/>
      <c r="D88" s="1053"/>
      <c r="E88" s="91"/>
      <c r="F88" s="91"/>
      <c r="G88" s="91"/>
      <c r="H88" s="91"/>
      <c r="I88" s="1049"/>
      <c r="J88" s="1050"/>
      <c r="K88" s="1049"/>
      <c r="L88" s="1050"/>
    </row>
    <row r="89" spans="1:54">
      <c r="A89" s="38"/>
      <c r="B89" s="1051"/>
      <c r="C89" s="1052"/>
      <c r="D89" s="1053"/>
      <c r="E89" s="91"/>
      <c r="F89" s="91"/>
      <c r="G89" s="91"/>
      <c r="H89" s="91"/>
      <c r="I89" s="1049"/>
      <c r="J89" s="1050"/>
      <c r="K89" s="1049"/>
      <c r="L89" s="1050"/>
    </row>
    <row r="90" spans="1:54">
      <c r="A90" s="38"/>
      <c r="B90" s="1051"/>
      <c r="C90" s="1052"/>
      <c r="D90" s="1053"/>
      <c r="E90" s="91"/>
      <c r="F90" s="91"/>
      <c r="G90" s="91"/>
      <c r="H90" s="91"/>
      <c r="I90" s="1049"/>
      <c r="J90" s="1050"/>
      <c r="K90" s="1049"/>
      <c r="L90" s="1050"/>
    </row>
    <row r="91" spans="1:54">
      <c r="A91" s="38"/>
      <c r="B91" s="1051"/>
      <c r="C91" s="1052"/>
      <c r="D91" s="1053"/>
      <c r="E91" s="91"/>
      <c r="F91" s="91"/>
      <c r="G91" s="91"/>
      <c r="H91" s="91"/>
      <c r="I91" s="1049"/>
      <c r="J91" s="1050"/>
      <c r="K91" s="1049"/>
      <c r="L91" s="1050"/>
    </row>
    <row r="92" spans="1:54" s="27" customFormat="1" ht="20.100000000000001" customHeight="1">
      <c r="A92" s="53">
        <v>4.2</v>
      </c>
      <c r="B92" s="35" t="s">
        <v>69</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135</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133</v>
      </c>
      <c r="C94" s="968" t="s">
        <v>134</v>
      </c>
      <c r="D94" s="1054"/>
      <c r="E94" s="1054"/>
      <c r="F94" s="1054"/>
      <c r="G94" s="969"/>
      <c r="H94" s="968" t="s">
        <v>70</v>
      </c>
      <c r="I94" s="1054"/>
      <c r="J94" s="1054"/>
      <c r="K94" s="1054"/>
      <c r="L94" s="969"/>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754</v>
      </c>
      <c r="D95" s="76" t="s">
        <v>753</v>
      </c>
      <c r="E95" s="76" t="s">
        <v>751</v>
      </c>
      <c r="F95" s="76" t="s">
        <v>796</v>
      </c>
      <c r="G95" s="76" t="s">
        <v>756</v>
      </c>
      <c r="H95" s="76" t="s">
        <v>755</v>
      </c>
      <c r="I95" s="76" t="s">
        <v>797</v>
      </c>
      <c r="J95" s="76" t="s">
        <v>944</v>
      </c>
      <c r="K95" s="76" t="s">
        <v>945</v>
      </c>
      <c r="L95" s="76" t="s">
        <v>966</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136</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137</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138</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139</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140</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141</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c r="A104" s="89"/>
      <c r="B104" s="89"/>
      <c r="C104" s="90"/>
      <c r="D104" s="90"/>
      <c r="E104" s="90"/>
      <c r="F104" s="28"/>
      <c r="G104" s="55"/>
    </row>
    <row r="105" spans="1:54" ht="24" customHeight="1">
      <c r="A105" s="39" t="s">
        <v>47</v>
      </c>
      <c r="B105" s="1060" t="str">
        <f>'Attach 3(JV)'!B24</f>
        <v/>
      </c>
      <c r="C105" s="1060"/>
      <c r="D105" s="1060"/>
      <c r="E105" s="28"/>
      <c r="G105" s="55" t="s">
        <v>45</v>
      </c>
      <c r="H105" s="36" t="str">
        <f>'Attach 3(JV)'!E24</f>
        <v/>
      </c>
      <c r="L105" s="36"/>
    </row>
    <row r="106" spans="1:54" ht="24" customHeight="1">
      <c r="A106" s="39" t="s">
        <v>48</v>
      </c>
      <c r="B106" s="1059" t="str">
        <f>'Attach 3(JV)'!B25</f>
        <v/>
      </c>
      <c r="C106" s="1059"/>
      <c r="D106" s="1059"/>
      <c r="E106" s="28"/>
      <c r="G106" s="55" t="s">
        <v>46</v>
      </c>
      <c r="H106" s="36" t="str">
        <f>'Attach 3(JV)'!E25</f>
        <v/>
      </c>
      <c r="K106" s="63"/>
    </row>
    <row r="107" spans="1:54" ht="24" customHeight="1">
      <c r="A107" s="28"/>
      <c r="B107" s="28"/>
      <c r="C107" s="28"/>
      <c r="D107" s="28"/>
      <c r="E107" s="28"/>
      <c r="F107" s="28"/>
      <c r="G107" s="55"/>
      <c r="H107" s="28"/>
    </row>
  </sheetData>
  <sheetProtection algorithmName="SHA-512" hashValue="kT48w1pjPcavB+/my7+f4LLdOyvlaF8EQb2ryMv9c7IqqQWEl45gqaTHBa/XcrM1rQHoGCMpK2BK0QSPuG3tpA==" saltValue="pTVhDIPBtN9c8WMBvKuQLg==" spinCount="100000" sheet="1" formatColumns="0" formatRows="0" selectLockedCells="1"/>
  <customSheetViews>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3"/>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B18:L18"/>
    <mergeCell ref="G8:K12"/>
    <mergeCell ref="A3:L3"/>
    <mergeCell ref="B9:F9"/>
    <mergeCell ref="A16:L16"/>
    <mergeCell ref="B10:F10"/>
    <mergeCell ref="B11:F11"/>
    <mergeCell ref="B12:F12"/>
    <mergeCell ref="A8:F8"/>
    <mergeCell ref="A5:L5"/>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I85:J85"/>
    <mergeCell ref="B85:D85"/>
    <mergeCell ref="K84:L84"/>
    <mergeCell ref="I84:J84"/>
    <mergeCell ref="B84:D84"/>
    <mergeCell ref="K83:L83"/>
    <mergeCell ref="I83:J83"/>
    <mergeCell ref="I82:L82"/>
    <mergeCell ref="G82:H83"/>
    <mergeCell ref="F82:F83"/>
    <mergeCell ref="E82:E83"/>
    <mergeCell ref="B82:D8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21:G21"/>
    <mergeCell ref="B22:G22"/>
    <mergeCell ref="B23:G23"/>
    <mergeCell ref="B24:G24"/>
    <mergeCell ref="B25:G25"/>
    <mergeCell ref="H21:L21"/>
    <mergeCell ref="H22:L22"/>
    <mergeCell ref="H23:L23"/>
    <mergeCell ref="H24:L24"/>
    <mergeCell ref="H25:L25"/>
    <mergeCell ref="D34:L34"/>
    <mergeCell ref="D35:L35"/>
    <mergeCell ref="D36:L36"/>
    <mergeCell ref="D37:L37"/>
    <mergeCell ref="D38:L38"/>
    <mergeCell ref="B40:L40"/>
    <mergeCell ref="C42:F42"/>
    <mergeCell ref="G42:H42"/>
    <mergeCell ref="I42:L42"/>
    <mergeCell ref="C43:F43"/>
    <mergeCell ref="G43:H43"/>
    <mergeCell ref="I43:L43"/>
    <mergeCell ref="B36:C36"/>
    <mergeCell ref="B37:C37"/>
    <mergeCell ref="B38:C38"/>
    <mergeCell ref="C44:F44"/>
    <mergeCell ref="G44:H44"/>
    <mergeCell ref="I44:L44"/>
    <mergeCell ref="B46:L46"/>
    <mergeCell ref="C48:F48"/>
    <mergeCell ref="G48:H48"/>
    <mergeCell ref="I48:L48"/>
    <mergeCell ref="C49:F49"/>
    <mergeCell ref="G49:H49"/>
    <mergeCell ref="I49:L49"/>
    <mergeCell ref="G75:L75"/>
    <mergeCell ref="C76:F76"/>
    <mergeCell ref="G76:L76"/>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Footer>&amp;R&amp;"Book Antiqua,Bold"&amp;8 Page &amp;P of &amp;N</oddFooter>
  </headerFooter>
  <rowBreaks count="2" manualBreakCount="2">
    <brk id="37" max="11" man="1"/>
    <brk id="64"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zoomScaleNormal="100" zoomScaleSheetLayoutView="100" workbookViewId="0">
      <selection activeCell="A19" sqref="A19"/>
    </sheetView>
  </sheetViews>
  <sheetFormatPr defaultColWidth="9.140625" defaultRowHeight="16.5"/>
  <cols>
    <col min="1" max="1" width="17.855468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No.WR1/NT/S-MISC/DOM/ZA3/25/04276</v>
      </c>
      <c r="B1" s="25"/>
      <c r="C1" s="25"/>
      <c r="D1" s="25"/>
      <c r="E1" s="26" t="str">
        <f>"Attachment-17 "</f>
        <v xml:space="preserve">Attachment-17 </v>
      </c>
    </row>
    <row r="3" spans="1:9" ht="77.25" customHeight="1">
      <c r="A3" s="709" t="str">
        <f>Cover!B2</f>
        <v>Procurement of 40/33mm PLB HDPE Duct for NTAMC Project in Vadodara</v>
      </c>
      <c r="B3" s="709"/>
      <c r="C3" s="709"/>
      <c r="D3" s="709"/>
      <c r="E3" s="709"/>
      <c r="F3" s="301"/>
      <c r="G3" s="301"/>
      <c r="H3" s="301"/>
    </row>
    <row r="4" spans="1:9" ht="20.100000000000001" customHeight="1">
      <c r="A4" s="31"/>
      <c r="H4" s="33"/>
      <c r="I4" s="12"/>
    </row>
    <row r="5" spans="1:9" ht="20.100000000000001" customHeight="1">
      <c r="A5" s="710" t="s">
        <v>659</v>
      </c>
      <c r="B5" s="710"/>
      <c r="C5" s="710"/>
      <c r="D5" s="710"/>
      <c r="E5" s="710"/>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24" t="s">
        <v>1050</v>
      </c>
      <c r="F8" s="90"/>
      <c r="G8" s="90"/>
      <c r="H8" s="33"/>
      <c r="I8" s="12"/>
    </row>
    <row r="9" spans="1:9">
      <c r="A9" s="14" t="s">
        <v>379</v>
      </c>
      <c r="B9" s="1061" t="str">
        <f>'Attach 3(JV)'!B9</f>
        <v/>
      </c>
      <c r="C9" s="1061"/>
      <c r="D9" s="1061"/>
      <c r="E9" s="724"/>
      <c r="F9" s="90"/>
      <c r="G9" s="90"/>
      <c r="H9" s="33"/>
      <c r="I9" s="12"/>
    </row>
    <row r="10" spans="1:9" ht="25.5" customHeight="1">
      <c r="A10" s="14" t="s">
        <v>381</v>
      </c>
      <c r="B10" s="1061" t="str">
        <f>'Attach 3(JV)'!B10</f>
        <v/>
      </c>
      <c r="C10" s="1061"/>
      <c r="D10" s="1061"/>
      <c r="E10" s="724"/>
      <c r="F10" s="90"/>
      <c r="G10" s="90"/>
      <c r="H10" s="33"/>
      <c r="I10" s="12"/>
    </row>
    <row r="11" spans="1:9" ht="25.5" customHeight="1">
      <c r="B11" s="1061" t="str">
        <f>'Attach 3(JV)'!B11</f>
        <v/>
      </c>
      <c r="C11" s="1061"/>
      <c r="D11" s="1061"/>
      <c r="E11" s="724"/>
      <c r="F11" s="90"/>
      <c r="G11" s="90"/>
    </row>
    <row r="12" spans="1:9" ht="31.5" customHeight="1">
      <c r="A12" s="35"/>
      <c r="B12" s="1061" t="str">
        <f>'Attach 3(JV)'!B12</f>
        <v/>
      </c>
      <c r="C12" s="1061"/>
      <c r="D12" s="1061"/>
      <c r="E12" s="724"/>
      <c r="F12" s="90"/>
      <c r="G12" s="90"/>
    </row>
    <row r="13" spans="1:9" ht="20.100000000000001" customHeight="1">
      <c r="A13" s="35"/>
      <c r="B13" s="114"/>
      <c r="C13" s="114"/>
      <c r="D13" s="114"/>
      <c r="E13" s="16"/>
    </row>
    <row r="14" spans="1:9" ht="20.100000000000001" customHeight="1">
      <c r="A14" s="32" t="s">
        <v>373</v>
      </c>
    </row>
    <row r="15" spans="1:9" ht="4.5" customHeight="1">
      <c r="A15" s="35"/>
    </row>
    <row r="16" spans="1:9" ht="90" customHeight="1">
      <c r="A16" s="711" t="s">
        <v>998</v>
      </c>
      <c r="B16" s="711"/>
      <c r="C16" s="711"/>
      <c r="D16" s="711"/>
      <c r="E16" s="711"/>
    </row>
    <row r="17" spans="1:5" ht="45" customHeight="1" thickBot="1">
      <c r="A17" s="711" t="s">
        <v>660</v>
      </c>
      <c r="B17" s="711"/>
      <c r="C17" s="711"/>
      <c r="D17" s="711"/>
      <c r="E17" s="711"/>
    </row>
    <row r="18" spans="1:5" ht="57.75" customHeight="1" thickBot="1">
      <c r="A18" s="636" t="s">
        <v>661</v>
      </c>
      <c r="B18" s="637" t="s">
        <v>377</v>
      </c>
      <c r="C18" s="637" t="s">
        <v>662</v>
      </c>
      <c r="D18" s="637" t="s">
        <v>663</v>
      </c>
      <c r="E18" s="638" t="s">
        <v>664</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62" t="s">
        <v>665</v>
      </c>
      <c r="B25" s="1062"/>
      <c r="C25" s="1062"/>
      <c r="D25" s="1062"/>
      <c r="E25" s="1062"/>
    </row>
    <row r="26" spans="1:5" ht="33" customHeight="1">
      <c r="A26" s="496"/>
      <c r="B26" s="496"/>
      <c r="C26" s="496"/>
      <c r="D26" s="496"/>
      <c r="E26" s="496"/>
    </row>
    <row r="27" spans="1:5" ht="33" customHeight="1">
      <c r="A27" s="496"/>
      <c r="B27" s="496"/>
      <c r="C27" s="496"/>
      <c r="D27" s="496"/>
      <c r="E27" s="496"/>
    </row>
    <row r="28" spans="1:5" ht="33" customHeight="1">
      <c r="A28" s="39" t="s">
        <v>47</v>
      </c>
      <c r="B28" s="60" t="str">
        <f>'Attach 3(JV)'!B24</f>
        <v/>
      </c>
      <c r="C28" s="43"/>
      <c r="D28" s="40" t="s">
        <v>45</v>
      </c>
      <c r="E28" s="42" t="str">
        <f>'Attach 3(JV)'!E24</f>
        <v/>
      </c>
    </row>
    <row r="29" spans="1:5" ht="33" customHeight="1">
      <c r="A29" s="39" t="s">
        <v>48</v>
      </c>
      <c r="B29" s="42" t="str">
        <f>'Attach 3(JV)'!B25</f>
        <v/>
      </c>
      <c r="C29" s="43"/>
      <c r="D29" s="40" t="s">
        <v>46</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ItaJ8TrL2CaV7ozWmKNO0Xq1c9eSuYe84bRWi0KtpSpzEo6by7e15yuuujQKBYD82AcMMP5QZ7sJ+EK+wfiwEA==" saltValue="6TXpBCt8JmvThA23dhCwOg==" spinCount="100000" sheet="1" formatColumns="0" formatRows="0" selectLockedCells="1"/>
  <customSheetViews>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2"/>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3"/>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zeroValu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4" zoomScale="80" zoomScaleNormal="100" zoomScaleSheetLayoutView="80" workbookViewId="0">
      <selection activeCell="C15" sqref="C15"/>
    </sheetView>
  </sheetViews>
  <sheetFormatPr defaultColWidth="9.140625" defaultRowHeight="16.5"/>
  <cols>
    <col min="1" max="1" width="10" style="497" customWidth="1"/>
    <col min="2" max="2" width="0.85546875" style="497" customWidth="1"/>
    <col min="3" max="3" width="114.140625" style="497" customWidth="1"/>
    <col min="4" max="4" width="1.85546875" style="497" customWidth="1"/>
    <col min="5" max="16384" width="9.140625" style="497"/>
  </cols>
  <sheetData>
    <row r="1" spans="1:4" ht="27.75" customHeight="1">
      <c r="A1" s="36" t="str">
        <f>C42</f>
        <v>Specification No.WR1/NT/S-MISC/DOM/ZA3/25/04276</v>
      </c>
      <c r="D1" s="499" t="s">
        <v>695</v>
      </c>
    </row>
    <row r="2" spans="1:4" ht="27.75" customHeight="1">
      <c r="A2" s="36"/>
      <c r="C2" s="499" t="s">
        <v>666</v>
      </c>
      <c r="D2" s="499"/>
    </row>
    <row r="3" spans="1:4" ht="27.75" customHeight="1">
      <c r="A3" s="31">
        <v>1</v>
      </c>
      <c r="C3" s="498" t="s">
        <v>667</v>
      </c>
      <c r="D3" s="499"/>
    </row>
    <row r="4" spans="1:4" ht="44.25" customHeight="1">
      <c r="A4" s="31">
        <v>2</v>
      </c>
      <c r="C4" s="498" t="s">
        <v>671</v>
      </c>
      <c r="D4" s="499"/>
    </row>
    <row r="5" spans="1:4" ht="40.5" customHeight="1">
      <c r="A5" s="31">
        <v>3</v>
      </c>
      <c r="C5" s="498" t="s">
        <v>668</v>
      </c>
      <c r="D5" s="499"/>
    </row>
    <row r="6" spans="1:4" ht="42.75" customHeight="1">
      <c r="A6" s="31">
        <v>4</v>
      </c>
      <c r="C6" s="498" t="s">
        <v>669</v>
      </c>
      <c r="D6" s="499"/>
    </row>
    <row r="7" spans="1:4" ht="27.75" customHeight="1">
      <c r="A7" s="31">
        <v>5</v>
      </c>
      <c r="C7" s="497" t="s">
        <v>670</v>
      </c>
      <c r="D7" s="499"/>
    </row>
    <row r="8" spans="1:4" ht="44.25" customHeight="1">
      <c r="A8" s="714"/>
      <c r="B8" s="714"/>
      <c r="C8" s="714"/>
      <c r="D8" s="714"/>
    </row>
    <row r="9" spans="1:4" ht="44.25" customHeight="1">
      <c r="A9" s="222"/>
      <c r="B9" s="222"/>
      <c r="C9" s="222"/>
      <c r="D9" s="222"/>
    </row>
    <row r="10" spans="1:4" ht="44.25" customHeight="1">
      <c r="A10" s="222"/>
      <c r="B10" s="222"/>
      <c r="C10" s="222"/>
      <c r="D10" s="222"/>
    </row>
    <row r="11" spans="1:4" ht="44.25" customHeight="1">
      <c r="A11" s="222"/>
      <c r="B11" s="222"/>
      <c r="C11" s="677" t="s">
        <v>371</v>
      </c>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672</v>
      </c>
      <c r="D21" s="500"/>
    </row>
    <row r="22" spans="1:7" ht="13.5" customHeight="1">
      <c r="A22" s="501"/>
      <c r="B22" s="501"/>
      <c r="C22" s="502" t="s">
        <v>630</v>
      </c>
      <c r="D22" s="5"/>
      <c r="E22" s="5"/>
      <c r="F22" s="5"/>
      <c r="G22" s="5"/>
    </row>
    <row r="23" spans="1:7" ht="13.5" customHeight="1">
      <c r="A23" s="501"/>
      <c r="B23" s="501"/>
      <c r="C23" s="502"/>
      <c r="D23" s="5"/>
      <c r="E23" s="5"/>
      <c r="F23" s="5"/>
      <c r="G23" s="5"/>
    </row>
    <row r="24" spans="1:7" ht="13.5" customHeight="1">
      <c r="A24" s="501"/>
      <c r="B24" s="501"/>
      <c r="C24" s="6" t="s">
        <v>970</v>
      </c>
      <c r="D24" s="5"/>
      <c r="E24" s="5"/>
      <c r="F24" s="5"/>
      <c r="G24" s="5"/>
    </row>
    <row r="25" spans="1:7" ht="13.5" customHeight="1">
      <c r="A25" s="501"/>
      <c r="B25" s="501"/>
      <c r="C25" s="502" t="s">
        <v>631</v>
      </c>
      <c r="D25" s="5"/>
      <c r="E25" s="5"/>
      <c r="F25" s="5"/>
      <c r="G25" s="5"/>
    </row>
    <row r="26" spans="1:7" ht="13.5" customHeight="1">
      <c r="A26" s="501"/>
      <c r="B26" s="501"/>
      <c r="C26" s="502"/>
      <c r="D26" s="5"/>
      <c r="E26" s="5"/>
      <c r="F26" s="5"/>
      <c r="G26" s="5"/>
    </row>
    <row r="27" spans="1:7" ht="13.5" customHeight="1">
      <c r="A27" s="501"/>
      <c r="B27" s="501"/>
      <c r="C27" s="502" t="s">
        <v>999</v>
      </c>
      <c r="D27" s="5"/>
      <c r="E27" s="5"/>
      <c r="F27" s="5"/>
      <c r="G27" s="5"/>
    </row>
    <row r="28" spans="1:7" ht="13.5" customHeight="1">
      <c r="A28" s="501"/>
      <c r="B28" s="501"/>
      <c r="C28" s="502"/>
      <c r="D28" s="5"/>
      <c r="E28" s="5"/>
      <c r="F28" s="5"/>
      <c r="G28" s="5"/>
    </row>
    <row r="29" spans="1:7" ht="13.5" customHeight="1">
      <c r="A29" s="501"/>
      <c r="B29" s="501"/>
      <c r="C29" s="502" t="s">
        <v>632</v>
      </c>
      <c r="D29" s="5"/>
      <c r="E29" s="5"/>
      <c r="F29" s="5"/>
      <c r="G29" s="5"/>
    </row>
    <row r="30" spans="1:7" ht="13.5" customHeight="1">
      <c r="A30" s="501"/>
      <c r="B30" s="501"/>
      <c r="C30" s="502" t="s">
        <v>633</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673</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674</v>
      </c>
      <c r="D35" s="5"/>
      <c r="E35" s="5"/>
      <c r="F35" s="5"/>
      <c r="G35" s="5"/>
    </row>
    <row r="36" spans="1:7" ht="13.5" customHeight="1">
      <c r="A36" s="501"/>
      <c r="B36" s="501"/>
      <c r="C36" s="6" t="s">
        <v>635</v>
      </c>
      <c r="D36" s="5"/>
      <c r="E36" s="5"/>
      <c r="F36" s="5"/>
      <c r="G36" s="5"/>
    </row>
    <row r="37" spans="1:7">
      <c r="C37" s="6"/>
      <c r="D37" s="5"/>
      <c r="E37" s="5"/>
      <c r="F37" s="5"/>
      <c r="G37" s="5"/>
    </row>
    <row r="38" spans="1:7">
      <c r="C38" s="6" t="s">
        <v>636</v>
      </c>
      <c r="D38" s="5"/>
      <c r="E38" s="5"/>
      <c r="F38" s="5"/>
      <c r="G38" s="5"/>
    </row>
    <row r="39" spans="1:7">
      <c r="C39" s="502"/>
      <c r="D39" s="5"/>
      <c r="E39" s="5"/>
      <c r="F39" s="5"/>
      <c r="G39" s="5"/>
    </row>
    <row r="40" spans="1:7">
      <c r="C40" s="7" t="s">
        <v>1000</v>
      </c>
      <c r="D40" s="7"/>
      <c r="E40" s="5"/>
      <c r="F40" s="5"/>
      <c r="G40" s="5"/>
    </row>
    <row r="41" spans="1:7" ht="73.5" customHeight="1">
      <c r="C41" s="8" t="str">
        <f>Cover!B2</f>
        <v>Procurement of 40/33mm PLB HDPE Duct for NTAMC Project in Vadodara</v>
      </c>
      <c r="D41" s="7"/>
      <c r="E41" s="5"/>
      <c r="F41" s="5"/>
      <c r="G41" s="5"/>
    </row>
    <row r="42" spans="1:7">
      <c r="C42" s="7" t="str">
        <f>Cover!B3</f>
        <v>Specification No.WR1/NT/S-MISC/DOM/ZA3/25/04276</v>
      </c>
      <c r="D42" s="7"/>
      <c r="E42" s="5"/>
      <c r="F42" s="5"/>
      <c r="G42" s="5"/>
    </row>
    <row r="43" spans="1:7" ht="33">
      <c r="C43" s="7" t="s">
        <v>1001</v>
      </c>
      <c r="D43" s="5"/>
      <c r="E43" s="5"/>
      <c r="F43" s="5"/>
      <c r="G43" s="5"/>
    </row>
    <row r="44" spans="1:7" ht="46.5" customHeight="1">
      <c r="C44" s="7" t="s">
        <v>1002</v>
      </c>
      <c r="D44" s="504"/>
      <c r="E44" s="5"/>
      <c r="F44" s="5"/>
      <c r="G44" s="5"/>
    </row>
    <row r="45" spans="1:7">
      <c r="C45" s="7"/>
      <c r="D45" s="5"/>
      <c r="E45" s="5"/>
      <c r="F45" s="5"/>
      <c r="G45" s="5"/>
    </row>
    <row r="46" spans="1:7" ht="13.5" customHeight="1">
      <c r="B46" s="682" t="s">
        <v>637</v>
      </c>
      <c r="C46" s="682"/>
      <c r="D46" s="5"/>
      <c r="E46" s="5"/>
      <c r="F46" s="5"/>
      <c r="G46" s="5"/>
    </row>
    <row r="47" spans="1:7">
      <c r="C47" s="7"/>
      <c r="D47" s="5"/>
      <c r="E47" s="5"/>
      <c r="F47" s="5"/>
      <c r="G47" s="5"/>
    </row>
    <row r="48" spans="1:7">
      <c r="C48" s="8" t="s">
        <v>974</v>
      </c>
      <c r="D48" s="5"/>
      <c r="E48" s="5"/>
      <c r="F48" s="5"/>
      <c r="G48" s="5"/>
    </row>
    <row r="49" spans="2:7">
      <c r="C49" s="7"/>
      <c r="D49" s="5"/>
      <c r="E49" s="5"/>
      <c r="F49" s="5"/>
      <c r="G49" s="5"/>
    </row>
    <row r="50" spans="2:7" ht="33">
      <c r="B50" s="497">
        <v>1</v>
      </c>
      <c r="C50" s="7" t="s">
        <v>1003</v>
      </c>
      <c r="E50" s="5"/>
      <c r="F50" s="5"/>
      <c r="G50" s="5"/>
    </row>
    <row r="51" spans="2:7">
      <c r="C51" s="7"/>
      <c r="D51" s="5"/>
      <c r="E51" s="5"/>
      <c r="F51" s="5"/>
      <c r="G51" s="5"/>
    </row>
    <row r="52" spans="2:7" ht="33">
      <c r="C52" s="503" t="s">
        <v>1004</v>
      </c>
      <c r="D52" s="5"/>
      <c r="E52" s="5"/>
      <c r="F52" s="5"/>
      <c r="G52" s="5"/>
    </row>
    <row r="53" spans="2:7">
      <c r="C53" s="7"/>
      <c r="D53" s="5"/>
      <c r="E53" s="5"/>
      <c r="F53" s="5"/>
      <c r="G53" s="5"/>
    </row>
    <row r="54" spans="2:7" ht="45.75" customHeight="1">
      <c r="C54" s="7" t="s">
        <v>1005</v>
      </c>
      <c r="D54" s="5"/>
      <c r="E54" s="5"/>
      <c r="F54" s="5"/>
      <c r="G54" s="5"/>
    </row>
    <row r="55" spans="2:7">
      <c r="C55" s="9"/>
      <c r="D55" s="5"/>
      <c r="E55" s="5"/>
      <c r="F55" s="5"/>
      <c r="G55" s="5"/>
    </row>
    <row r="56" spans="2:7" ht="49.5">
      <c r="C56" s="7" t="s">
        <v>1006</v>
      </c>
      <c r="D56" s="5"/>
      <c r="E56" s="5"/>
      <c r="F56" s="5"/>
      <c r="G56" s="5"/>
    </row>
    <row r="57" spans="2:7">
      <c r="C57" s="7"/>
      <c r="D57" s="5"/>
      <c r="E57" s="5"/>
      <c r="F57" s="5"/>
      <c r="G57" s="5"/>
    </row>
    <row r="58" spans="2:7" ht="49.5">
      <c r="C58" s="7" t="s">
        <v>1007</v>
      </c>
      <c r="D58" s="5"/>
      <c r="E58" s="5"/>
      <c r="F58" s="5"/>
      <c r="G58" s="5"/>
    </row>
    <row r="59" spans="2:7" ht="11.25" customHeight="1">
      <c r="C59" s="7"/>
      <c r="D59" s="5"/>
      <c r="E59" s="5"/>
      <c r="F59" s="5"/>
      <c r="G59" s="5"/>
    </row>
    <row r="60" spans="2:7" ht="49.5">
      <c r="C60" s="7" t="s">
        <v>1008</v>
      </c>
      <c r="D60" s="5"/>
      <c r="E60" s="5"/>
      <c r="F60" s="5"/>
      <c r="G60" s="5"/>
    </row>
    <row r="61" spans="2:7" ht="11.25" customHeight="1">
      <c r="C61" s="7"/>
      <c r="D61" s="5"/>
      <c r="E61" s="5"/>
      <c r="F61" s="5"/>
      <c r="G61" s="5"/>
    </row>
    <row r="62" spans="2:7" ht="52.5" customHeight="1">
      <c r="C62" s="503" t="s">
        <v>1009</v>
      </c>
      <c r="D62" s="5"/>
      <c r="E62" s="5"/>
      <c r="F62" s="5"/>
      <c r="G62" s="5"/>
    </row>
    <row r="63" spans="2:7" ht="8.25" customHeight="1">
      <c r="C63" s="7"/>
      <c r="D63" s="5"/>
      <c r="E63" s="5"/>
      <c r="F63" s="5"/>
      <c r="G63" s="5"/>
    </row>
    <row r="64" spans="2:7" ht="41.25" customHeight="1">
      <c r="C64" s="7" t="s">
        <v>1010</v>
      </c>
      <c r="D64" s="5"/>
      <c r="E64" s="5"/>
      <c r="F64" s="5"/>
      <c r="G64" s="5"/>
    </row>
    <row r="65" spans="3:7">
      <c r="C65" s="7"/>
      <c r="D65" s="5"/>
      <c r="E65" s="5"/>
      <c r="F65" s="5"/>
      <c r="G65" s="5"/>
    </row>
    <row r="66" spans="3:7" ht="49.5">
      <c r="C66" s="7" t="s">
        <v>1011</v>
      </c>
      <c r="D66" s="5"/>
      <c r="E66" s="5"/>
      <c r="F66" s="5"/>
      <c r="G66" s="5"/>
    </row>
    <row r="67" spans="3:7">
      <c r="C67" s="7"/>
      <c r="D67" s="5"/>
      <c r="E67" s="5"/>
      <c r="F67" s="5"/>
      <c r="G67" s="5"/>
    </row>
    <row r="68" spans="3:7" ht="43.5" customHeight="1">
      <c r="C68" s="503" t="s">
        <v>1012</v>
      </c>
      <c r="D68" s="5"/>
      <c r="E68" s="5"/>
      <c r="F68" s="5"/>
      <c r="G68" s="5"/>
    </row>
    <row r="69" spans="3:7">
      <c r="C69" s="7"/>
      <c r="D69" s="5"/>
      <c r="E69" s="5"/>
      <c r="F69" s="5"/>
      <c r="G69" s="5"/>
    </row>
    <row r="70" spans="3:7" ht="66">
      <c r="C70" s="503" t="s">
        <v>1013</v>
      </c>
      <c r="D70" s="5"/>
      <c r="E70" s="5"/>
      <c r="F70" s="5"/>
      <c r="G70" s="5"/>
    </row>
    <row r="71" spans="3:7">
      <c r="C71" s="7"/>
      <c r="D71" s="5"/>
      <c r="E71" s="5"/>
      <c r="F71" s="5"/>
      <c r="G71" s="5"/>
    </row>
    <row r="72" spans="3:7">
      <c r="C72" s="8" t="s">
        <v>638</v>
      </c>
      <c r="D72" s="5"/>
      <c r="E72" s="5"/>
      <c r="F72" s="5"/>
      <c r="G72" s="5"/>
    </row>
    <row r="73" spans="3:7">
      <c r="C73" s="7"/>
      <c r="D73" s="5"/>
      <c r="E73" s="5"/>
      <c r="F73" s="5"/>
      <c r="G73" s="5"/>
    </row>
    <row r="74" spans="3:7" ht="33">
      <c r="C74" s="7" t="s">
        <v>675</v>
      </c>
      <c r="D74" s="5"/>
      <c r="E74" s="5"/>
      <c r="F74" s="5"/>
      <c r="G74" s="5"/>
    </row>
    <row r="75" spans="3:7">
      <c r="C75" s="7"/>
      <c r="D75" s="5"/>
      <c r="E75" s="5"/>
      <c r="F75" s="5"/>
      <c r="G75" s="5"/>
    </row>
    <row r="76" spans="3:7" ht="49.5">
      <c r="C76" s="7" t="s">
        <v>676</v>
      </c>
      <c r="D76" s="5"/>
      <c r="E76" s="5"/>
      <c r="F76" s="5"/>
      <c r="G76" s="5"/>
    </row>
    <row r="77" spans="3:7">
      <c r="C77" s="7"/>
      <c r="D77" s="5"/>
      <c r="E77" s="5"/>
      <c r="F77" s="5"/>
      <c r="G77" s="5"/>
    </row>
    <row r="78" spans="3:7" ht="49.5">
      <c r="C78" s="7" t="s">
        <v>677</v>
      </c>
      <c r="D78" s="5"/>
      <c r="E78" s="5"/>
      <c r="F78" s="5"/>
      <c r="G78" s="5"/>
    </row>
    <row r="79" spans="3:7">
      <c r="C79" s="7"/>
      <c r="D79" s="5"/>
      <c r="E79" s="5"/>
      <c r="F79" s="5"/>
      <c r="G79" s="5"/>
    </row>
    <row r="80" spans="3:7" ht="33">
      <c r="C80" s="7" t="s">
        <v>678</v>
      </c>
      <c r="D80" s="5"/>
      <c r="E80" s="5"/>
      <c r="F80" s="5"/>
      <c r="G80" s="5"/>
    </row>
    <row r="81" spans="3:7">
      <c r="C81" s="7"/>
      <c r="D81" s="5"/>
      <c r="E81" s="5"/>
      <c r="F81" s="5"/>
      <c r="G81" s="5"/>
    </row>
    <row r="82" spans="3:7" ht="33">
      <c r="C82" s="503" t="s">
        <v>680</v>
      </c>
      <c r="D82" s="5"/>
      <c r="E82" s="5"/>
      <c r="F82" s="5"/>
      <c r="G82" s="5"/>
    </row>
    <row r="83" spans="3:7">
      <c r="C83" s="9"/>
      <c r="D83" s="5"/>
      <c r="E83" s="5"/>
      <c r="F83" s="5"/>
      <c r="G83" s="5"/>
    </row>
    <row r="84" spans="3:7" ht="33">
      <c r="C84" s="7" t="s">
        <v>679</v>
      </c>
      <c r="D84" s="5"/>
      <c r="E84" s="5"/>
      <c r="F84" s="5"/>
      <c r="G84" s="5"/>
    </row>
    <row r="85" spans="3:7">
      <c r="C85" s="7"/>
      <c r="D85" s="5"/>
      <c r="E85" s="5"/>
      <c r="F85" s="5"/>
      <c r="G85" s="5"/>
    </row>
    <row r="86" spans="3:7" ht="49.5">
      <c r="C86" s="7" t="s">
        <v>681</v>
      </c>
      <c r="D86" s="5"/>
      <c r="E86" s="5"/>
      <c r="F86" s="5"/>
      <c r="G86" s="5"/>
    </row>
    <row r="87" spans="3:7">
      <c r="C87" s="7"/>
      <c r="D87" s="5"/>
      <c r="E87" s="5"/>
      <c r="F87" s="5"/>
      <c r="G87" s="5"/>
    </row>
    <row r="88" spans="3:7" ht="49.5">
      <c r="C88" s="7" t="s">
        <v>682</v>
      </c>
      <c r="D88" s="5"/>
      <c r="E88" s="5"/>
      <c r="F88" s="5"/>
      <c r="G88" s="5"/>
    </row>
    <row r="89" spans="3:7">
      <c r="C89" s="7"/>
      <c r="D89" s="5"/>
      <c r="E89" s="5"/>
      <c r="F89" s="5"/>
      <c r="G89" s="5"/>
    </row>
    <row r="90" spans="3:7" ht="66">
      <c r="C90" s="7" t="s">
        <v>683</v>
      </c>
      <c r="D90" s="5"/>
      <c r="E90" s="5"/>
      <c r="F90" s="5"/>
      <c r="G90" s="5"/>
    </row>
    <row r="91" spans="3:7">
      <c r="C91" s="7"/>
      <c r="D91" s="5"/>
      <c r="E91" s="5"/>
      <c r="F91" s="5"/>
      <c r="G91" s="5"/>
    </row>
    <row r="92" spans="3:7" ht="66">
      <c r="C92" s="7" t="s">
        <v>1014</v>
      </c>
      <c r="D92" s="5"/>
      <c r="E92" s="5"/>
      <c r="F92" s="5"/>
      <c r="G92" s="5"/>
    </row>
    <row r="93" spans="3:7">
      <c r="C93" s="7"/>
      <c r="D93" s="5"/>
      <c r="E93" s="5"/>
      <c r="F93" s="5"/>
      <c r="G93" s="5"/>
    </row>
    <row r="94" spans="3:7" ht="49.5">
      <c r="C94" s="7" t="s">
        <v>684</v>
      </c>
      <c r="D94" s="5"/>
      <c r="E94" s="5"/>
      <c r="F94" s="5"/>
      <c r="G94" s="5"/>
    </row>
    <row r="95" spans="3:7">
      <c r="C95" s="7"/>
      <c r="D95" s="5"/>
      <c r="E95" s="5"/>
      <c r="F95" s="5"/>
      <c r="G95" s="5"/>
    </row>
    <row r="96" spans="3:7" ht="49.5">
      <c r="C96" s="7" t="s">
        <v>685</v>
      </c>
      <c r="D96" s="5"/>
      <c r="E96" s="5"/>
      <c r="F96" s="5"/>
      <c r="G96" s="5"/>
    </row>
    <row r="97" spans="3:7">
      <c r="C97" s="7"/>
      <c r="D97" s="5"/>
      <c r="E97" s="5"/>
      <c r="F97" s="5"/>
      <c r="G97" s="5"/>
    </row>
    <row r="98" spans="3:7" ht="66">
      <c r="C98" s="7" t="s">
        <v>1015</v>
      </c>
      <c r="D98" s="5"/>
      <c r="E98" s="5"/>
      <c r="F98" s="5"/>
      <c r="G98" s="5"/>
    </row>
    <row r="99" spans="3:7">
      <c r="C99" s="7"/>
      <c r="D99" s="5"/>
      <c r="E99" s="5"/>
      <c r="F99" s="5"/>
      <c r="G99" s="5"/>
    </row>
    <row r="100" spans="3:7" ht="49.5">
      <c r="C100" s="503" t="s">
        <v>1016</v>
      </c>
      <c r="D100" s="5"/>
      <c r="E100" s="5"/>
      <c r="F100" s="5"/>
      <c r="G100" s="5"/>
    </row>
    <row r="101" spans="3:7">
      <c r="C101" s="7"/>
      <c r="D101" s="5"/>
      <c r="E101" s="5"/>
      <c r="F101" s="5"/>
      <c r="G101" s="5"/>
    </row>
    <row r="102" spans="3:7" ht="33">
      <c r="C102" s="7" t="s">
        <v>686</v>
      </c>
      <c r="D102" s="5"/>
      <c r="E102" s="5"/>
      <c r="F102" s="5"/>
      <c r="G102" s="5"/>
    </row>
    <row r="103" spans="3:7">
      <c r="C103" s="7"/>
      <c r="D103" s="5"/>
      <c r="E103" s="5"/>
      <c r="F103" s="5"/>
      <c r="G103" s="5"/>
    </row>
    <row r="104" spans="3:7" ht="66">
      <c r="C104" s="7" t="s">
        <v>1017</v>
      </c>
      <c r="D104" s="5"/>
      <c r="E104" s="5"/>
      <c r="F104" s="5"/>
      <c r="G104" s="5"/>
    </row>
    <row r="105" spans="3:7">
      <c r="C105" s="7"/>
      <c r="D105" s="5"/>
      <c r="E105" s="5"/>
      <c r="F105" s="5"/>
      <c r="G105" s="5"/>
    </row>
    <row r="106" spans="3:7" ht="49.5">
      <c r="C106" s="7" t="s">
        <v>687</v>
      </c>
      <c r="D106" s="5"/>
      <c r="E106" s="5"/>
      <c r="F106" s="5"/>
      <c r="G106" s="5"/>
    </row>
    <row r="107" spans="3:7">
      <c r="C107" s="7"/>
      <c r="D107" s="5"/>
      <c r="E107" s="5"/>
      <c r="F107" s="5"/>
      <c r="G107" s="5"/>
    </row>
    <row r="108" spans="3:7" ht="66">
      <c r="C108" s="7" t="s">
        <v>1018</v>
      </c>
      <c r="D108" s="5"/>
      <c r="E108" s="5"/>
      <c r="F108" s="5"/>
      <c r="G108" s="5"/>
    </row>
    <row r="109" spans="3:7">
      <c r="C109" s="7"/>
      <c r="D109" s="5"/>
      <c r="E109" s="5"/>
      <c r="F109" s="5"/>
      <c r="G109" s="5"/>
    </row>
    <row r="110" spans="3:7" ht="66">
      <c r="C110" s="7" t="s">
        <v>688</v>
      </c>
      <c r="D110" s="5"/>
      <c r="E110" s="5"/>
      <c r="F110" s="5"/>
      <c r="G110" s="5"/>
    </row>
    <row r="111" spans="3:7">
      <c r="C111" s="7"/>
      <c r="D111" s="5"/>
      <c r="E111" s="5"/>
      <c r="F111" s="5"/>
      <c r="G111" s="5"/>
    </row>
    <row r="112" spans="3:7" ht="49.5">
      <c r="C112" s="7" t="s">
        <v>689</v>
      </c>
      <c r="D112" s="5"/>
      <c r="E112" s="5"/>
      <c r="F112" s="5"/>
      <c r="G112" s="5"/>
    </row>
    <row r="113" spans="2:7">
      <c r="C113" s="7"/>
      <c r="D113" s="5"/>
      <c r="E113" s="5"/>
      <c r="F113" s="5"/>
      <c r="G113" s="5"/>
    </row>
    <row r="114" spans="2:7" ht="49.5">
      <c r="C114" s="503" t="s">
        <v>1019</v>
      </c>
      <c r="D114" s="5"/>
      <c r="E114" s="5"/>
      <c r="F114" s="5"/>
      <c r="G114" s="5"/>
    </row>
    <row r="115" spans="2:7">
      <c r="C115" s="7"/>
      <c r="D115" s="5"/>
      <c r="E115" s="5"/>
      <c r="F115" s="5"/>
      <c r="G115" s="5"/>
    </row>
    <row r="116" spans="2:7">
      <c r="C116" s="8" t="s">
        <v>700</v>
      </c>
      <c r="D116" s="5"/>
      <c r="E116" s="5"/>
      <c r="F116" s="5"/>
      <c r="G116" s="5"/>
    </row>
    <row r="117" spans="2:7">
      <c r="C117" s="7"/>
      <c r="D117" s="5"/>
      <c r="E117" s="5"/>
      <c r="F117" s="5"/>
      <c r="G117" s="5"/>
    </row>
    <row r="118" spans="2:7">
      <c r="C118" s="503" t="s">
        <v>1020</v>
      </c>
      <c r="D118" s="5"/>
      <c r="E118" s="5"/>
      <c r="F118" s="5"/>
      <c r="G118" s="5"/>
    </row>
    <row r="119" spans="2:7">
      <c r="C119" s="7"/>
      <c r="D119" s="5"/>
      <c r="E119" s="5"/>
      <c r="F119" s="5"/>
      <c r="G119" s="5"/>
    </row>
    <row r="120" spans="2:7" ht="33">
      <c r="C120" s="503" t="s">
        <v>1021</v>
      </c>
      <c r="D120" s="5"/>
      <c r="E120" s="5"/>
      <c r="F120" s="5"/>
      <c r="G120" s="5"/>
    </row>
    <row r="121" spans="2:7">
      <c r="C121" s="7"/>
      <c r="D121" s="5"/>
      <c r="E121" s="5"/>
      <c r="F121" s="5"/>
      <c r="G121" s="5"/>
    </row>
    <row r="122" spans="2:7">
      <c r="C122" s="8" t="s">
        <v>690</v>
      </c>
      <c r="D122" s="5"/>
      <c r="E122" s="5"/>
      <c r="F122" s="5"/>
      <c r="G122" s="5"/>
    </row>
    <row r="123" spans="2:7">
      <c r="C123" s="7"/>
      <c r="D123" s="5"/>
      <c r="E123" s="5"/>
      <c r="F123" s="5"/>
      <c r="G123" s="5"/>
    </row>
    <row r="124" spans="2:7" ht="33">
      <c r="C124" s="7" t="s">
        <v>915</v>
      </c>
      <c r="D124" s="5"/>
      <c r="E124" s="5"/>
      <c r="F124" s="5"/>
      <c r="G124" s="5"/>
    </row>
    <row r="125" spans="2:7">
      <c r="C125" s="7"/>
      <c r="D125" s="5"/>
      <c r="E125" s="5"/>
      <c r="F125" s="5"/>
      <c r="G125" s="5"/>
    </row>
    <row r="126" spans="2:7">
      <c r="C126" s="8" t="s">
        <v>691</v>
      </c>
      <c r="D126" s="5"/>
      <c r="E126" s="5"/>
      <c r="F126" s="5"/>
      <c r="G126" s="5"/>
    </row>
    <row r="127" spans="2:7">
      <c r="C127" s="7"/>
      <c r="D127" s="5"/>
      <c r="E127" s="5"/>
      <c r="F127" s="5"/>
      <c r="G127" s="5"/>
    </row>
    <row r="128" spans="2:7" ht="49.5">
      <c r="B128" s="497">
        <v>1</v>
      </c>
      <c r="C128" s="7" t="s">
        <v>1040</v>
      </c>
      <c r="E128" s="5"/>
      <c r="F128" s="5"/>
      <c r="G128" s="5"/>
    </row>
    <row r="129" spans="2:7">
      <c r="C129" s="7"/>
      <c r="D129" s="5"/>
      <c r="E129" s="5"/>
      <c r="F129" s="5"/>
      <c r="G129" s="5"/>
    </row>
    <row r="130" spans="2:7" ht="33">
      <c r="B130" s="497">
        <v>2</v>
      </c>
      <c r="C130" s="7" t="s">
        <v>692</v>
      </c>
      <c r="E130" s="5"/>
      <c r="F130" s="5"/>
      <c r="G130" s="5"/>
    </row>
    <row r="131" spans="2:7">
      <c r="C131" s="7"/>
      <c r="D131" s="5"/>
      <c r="E131" s="5"/>
      <c r="F131" s="5"/>
      <c r="G131" s="5"/>
    </row>
    <row r="132" spans="2:7" ht="48" customHeight="1">
      <c r="C132" s="503" t="s">
        <v>701</v>
      </c>
      <c r="D132" s="5"/>
      <c r="E132" s="5"/>
      <c r="F132" s="5"/>
      <c r="G132" s="5"/>
    </row>
    <row r="133" spans="2:7">
      <c r="C133" s="502"/>
      <c r="D133" s="5"/>
      <c r="E133" s="5"/>
      <c r="F133" s="5"/>
      <c r="G133" s="5"/>
    </row>
    <row r="134" spans="2:7" ht="33">
      <c r="B134" s="497">
        <v>4</v>
      </c>
      <c r="C134" s="7" t="s">
        <v>693</v>
      </c>
      <c r="E134" s="5"/>
      <c r="F134" s="5"/>
      <c r="G134" s="5"/>
    </row>
    <row r="135" spans="2:7">
      <c r="C135" s="7"/>
      <c r="D135" s="5"/>
      <c r="E135" s="5"/>
      <c r="F135" s="5"/>
      <c r="G135" s="5"/>
    </row>
    <row r="136" spans="2:7" ht="49.5">
      <c r="C136" s="503" t="s">
        <v>694</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646</v>
      </c>
      <c r="D140" s="5"/>
      <c r="E140" s="5"/>
      <c r="F140" s="5"/>
      <c r="G140" s="5"/>
    </row>
    <row r="141" spans="2:7">
      <c r="C141" s="508" t="s">
        <v>1034</v>
      </c>
      <c r="D141" s="5"/>
      <c r="E141" s="5"/>
      <c r="F141" s="5"/>
      <c r="G141" s="5"/>
    </row>
    <row r="142" spans="2:7">
      <c r="C142" s="508"/>
      <c r="D142" s="5"/>
      <c r="E142" s="5"/>
      <c r="F142" s="5"/>
      <c r="G142" s="5"/>
    </row>
    <row r="143" spans="2:7">
      <c r="C143" s="508" t="s">
        <v>647</v>
      </c>
      <c r="D143" s="5"/>
      <c r="E143" s="5"/>
      <c r="F143" s="5"/>
      <c r="G143" s="7"/>
    </row>
    <row r="144" spans="2:7">
      <c r="C144" s="508"/>
      <c r="D144" s="5"/>
      <c r="E144" s="5"/>
      <c r="F144" s="5"/>
      <c r="G144" s="5"/>
    </row>
    <row r="145" spans="3:9">
      <c r="C145" s="508" t="s">
        <v>907</v>
      </c>
      <c r="D145" s="5"/>
      <c r="E145" s="5"/>
      <c r="F145" s="5"/>
      <c r="G145" s="5"/>
    </row>
    <row r="146" spans="3:9">
      <c r="C146" s="508" t="s">
        <v>908</v>
      </c>
      <c r="D146" s="5"/>
      <c r="E146" s="5"/>
      <c r="F146" s="7"/>
      <c r="G146" s="5"/>
      <c r="H146" s="5"/>
      <c r="I146" s="5"/>
    </row>
    <row r="147" spans="3:9">
      <c r="C147" s="508"/>
      <c r="D147" s="5"/>
      <c r="E147" s="5"/>
      <c r="F147" s="5"/>
      <c r="G147" s="5"/>
      <c r="H147" s="5"/>
      <c r="I147" s="7"/>
    </row>
    <row r="148" spans="3:9" ht="21.75" customHeight="1">
      <c r="C148" s="508" t="s">
        <v>909</v>
      </c>
      <c r="D148" s="5"/>
      <c r="E148" s="5"/>
      <c r="F148" s="5"/>
      <c r="G148" s="5"/>
      <c r="H148" s="5"/>
      <c r="I148" s="7"/>
    </row>
    <row r="149" spans="3:9">
      <c r="C149" s="508" t="s">
        <v>910</v>
      </c>
      <c r="D149" s="5"/>
      <c r="E149" s="5"/>
      <c r="F149" s="5"/>
      <c r="G149" s="5"/>
      <c r="H149" s="5"/>
      <c r="I149" s="7"/>
    </row>
    <row r="150" spans="3:9">
      <c r="C150" s="508" t="s">
        <v>911</v>
      </c>
      <c r="D150" s="5"/>
      <c r="E150" s="5"/>
      <c r="F150" s="5"/>
      <c r="G150" s="5"/>
      <c r="H150" s="5"/>
      <c r="I150" s="7"/>
    </row>
    <row r="151" spans="3:9">
      <c r="C151" s="508" t="s">
        <v>911</v>
      </c>
      <c r="D151" s="5"/>
      <c r="E151" s="5"/>
      <c r="F151" s="5"/>
      <c r="G151" s="5"/>
      <c r="H151" s="5"/>
      <c r="I151" s="5"/>
    </row>
    <row r="152" spans="3:9">
      <c r="C152" s="508"/>
      <c r="D152" s="5"/>
      <c r="E152" s="5"/>
      <c r="F152" s="5"/>
      <c r="G152" s="5"/>
      <c r="H152" s="5"/>
      <c r="I152" s="5"/>
    </row>
    <row r="153" spans="3:9">
      <c r="C153" s="508" t="s">
        <v>912</v>
      </c>
      <c r="D153" s="5"/>
      <c r="E153" s="5"/>
      <c r="F153" s="5"/>
      <c r="G153" s="5"/>
      <c r="H153" s="5"/>
      <c r="I153" s="7"/>
    </row>
    <row r="154" spans="3:9">
      <c r="C154" s="508" t="s">
        <v>910</v>
      </c>
      <c r="D154" s="5"/>
      <c r="E154" s="5"/>
      <c r="F154" s="5"/>
      <c r="G154" s="5"/>
      <c r="H154" s="5"/>
      <c r="I154" s="7"/>
    </row>
    <row r="155" spans="3:9">
      <c r="C155" s="508" t="s">
        <v>911</v>
      </c>
      <c r="D155" s="5"/>
      <c r="E155" s="5"/>
      <c r="F155" s="5"/>
      <c r="G155" s="5"/>
      <c r="H155" s="5"/>
      <c r="I155" s="7"/>
    </row>
    <row r="156" spans="3:9">
      <c r="C156" s="508" t="s">
        <v>911</v>
      </c>
    </row>
  </sheetData>
  <sheetProtection algorithmName="SHA-512" hashValue="bxpTXtNM68RHshe2iFKMT5wXmxZzGU4O+FFvsjbRFKsXXChkgephJ/jruIjz3xdCDm6wniXwUZ6GBYkwyCNOZQ==" saltValue="Du5bLpVxdIFeltf1WZS1uA=="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zoomScaleNormal="100" zoomScaleSheetLayoutView="100" workbookViewId="0">
      <selection activeCell="E8" sqref="E8:E12"/>
    </sheetView>
  </sheetViews>
  <sheetFormatPr defaultColWidth="9.140625" defaultRowHeight="16.5"/>
  <cols>
    <col min="1" max="1" width="19.85546875" style="32" customWidth="1"/>
    <col min="2" max="2" width="29.85546875" style="32" customWidth="1"/>
    <col min="3" max="3" width="20.85546875" style="32" customWidth="1"/>
    <col min="4" max="4" width="23.140625" style="32" customWidth="1"/>
    <col min="5" max="5" width="36.85546875" style="32" customWidth="1"/>
    <col min="6" max="8" width="9.140625" style="32"/>
    <col min="9" max="16384" width="9.140625" style="300"/>
  </cols>
  <sheetData>
    <row r="1" spans="1:9">
      <c r="A1" s="24" t="str">
        <f>Cover!B3</f>
        <v>Specification No.WR1/NT/S-MISC/DOM/ZA3/25/04276</v>
      </c>
      <c r="B1" s="25"/>
      <c r="C1" s="25"/>
      <c r="D1" s="25"/>
      <c r="E1" s="26" t="str">
        <f>"Attachment-19 "</f>
        <v xml:space="preserve">Attachment-19 </v>
      </c>
    </row>
    <row r="3" spans="1:9" ht="74.25" customHeight="1">
      <c r="A3" s="709" t="str">
        <f>Cover!B2</f>
        <v>Procurement of 40/33mm PLB HDPE Duct for NTAMC Project in Vadodara</v>
      </c>
      <c r="B3" s="709"/>
      <c r="C3" s="709"/>
      <c r="D3" s="709"/>
      <c r="E3" s="709"/>
      <c r="F3" s="301"/>
      <c r="G3" s="301"/>
      <c r="H3" s="301"/>
    </row>
    <row r="4" spans="1:9" ht="20.100000000000001" customHeight="1">
      <c r="A4" s="31"/>
      <c r="H4" s="33"/>
      <c r="I4" s="12"/>
    </row>
    <row r="5" spans="1:9" ht="20.100000000000001" customHeight="1">
      <c r="A5" s="710" t="s">
        <v>696</v>
      </c>
      <c r="B5" s="710"/>
      <c r="C5" s="710"/>
      <c r="D5" s="710"/>
      <c r="E5" s="71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63" t="s">
        <v>1050</v>
      </c>
      <c r="F8" s="666"/>
      <c r="G8" s="666"/>
      <c r="H8" s="33"/>
      <c r="I8" s="12"/>
    </row>
    <row r="9" spans="1:9">
      <c r="A9" s="14" t="s">
        <v>379</v>
      </c>
      <c r="B9" s="1061">
        <f>'Names of Bidder'!D8</f>
        <v>0</v>
      </c>
      <c r="C9" s="1061"/>
      <c r="D9" s="1061"/>
      <c r="E9" s="1063"/>
      <c r="F9" s="666"/>
      <c r="G9" s="666"/>
      <c r="H9" s="33"/>
      <c r="I9" s="12"/>
    </row>
    <row r="10" spans="1:9" ht="27" customHeight="1">
      <c r="A10" s="14" t="s">
        <v>381</v>
      </c>
      <c r="B10" s="1061">
        <f>'Names of Bidder'!D9</f>
        <v>0</v>
      </c>
      <c r="C10" s="1061"/>
      <c r="D10" s="1061"/>
      <c r="E10" s="1063"/>
      <c r="F10" s="666"/>
      <c r="G10" s="666"/>
      <c r="H10" s="33"/>
      <c r="I10" s="12"/>
    </row>
    <row r="11" spans="1:9" ht="27" customHeight="1">
      <c r="B11" s="1061">
        <f>'Names of Bidder'!D10</f>
        <v>0</v>
      </c>
      <c r="C11" s="1061"/>
      <c r="D11" s="1061"/>
      <c r="E11" s="1063"/>
      <c r="F11" s="666"/>
      <c r="G11" s="666"/>
    </row>
    <row r="12" spans="1:9" ht="27" customHeight="1">
      <c r="A12" s="35"/>
      <c r="B12" s="1061">
        <f>'Names of Bidder'!D11</f>
        <v>0</v>
      </c>
      <c r="C12" s="1061"/>
      <c r="D12" s="1061"/>
      <c r="E12" s="1063"/>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373</v>
      </c>
    </row>
    <row r="16" spans="1:9" hidden="1">
      <c r="A16" s="35"/>
    </row>
    <row r="17" spans="1:9" ht="45" customHeight="1">
      <c r="A17" s="711" t="s">
        <v>1022</v>
      </c>
      <c r="B17" s="711"/>
      <c r="C17" s="711"/>
      <c r="D17" s="711"/>
      <c r="E17" s="711"/>
    </row>
    <row r="18" spans="1:9" ht="57.75" customHeight="1">
      <c r="A18" s="711" t="s">
        <v>697</v>
      </c>
      <c r="B18" s="711"/>
      <c r="C18" s="711"/>
      <c r="D18" s="711"/>
      <c r="E18" s="711"/>
    </row>
    <row r="19" spans="1:9" ht="39.75" customHeight="1">
      <c r="A19" s="711" t="s">
        <v>698</v>
      </c>
      <c r="B19" s="711"/>
      <c r="C19" s="711"/>
      <c r="D19" s="711"/>
      <c r="E19" s="711"/>
    </row>
    <row r="20" spans="1:9" ht="39.75" customHeight="1">
      <c r="A20" s="711" t="s">
        <v>699</v>
      </c>
      <c r="B20" s="711"/>
      <c r="C20" s="711"/>
      <c r="D20" s="711"/>
      <c r="E20" s="711"/>
    </row>
    <row r="21" spans="1:9" ht="39.75" customHeight="1">
      <c r="A21" s="38"/>
    </row>
    <row r="22" spans="1:9" ht="60.75" customHeight="1">
      <c r="A22" s="711" t="s">
        <v>1023</v>
      </c>
      <c r="B22" s="711"/>
      <c r="C22" s="711"/>
      <c r="D22" s="711"/>
      <c r="E22" s="711"/>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47</v>
      </c>
      <c r="B25" s="60" t="str">
        <f>'Attach 3(JV)'!B24</f>
        <v/>
      </c>
      <c r="C25" s="43"/>
      <c r="D25" s="40" t="s">
        <v>45</v>
      </c>
      <c r="E25" s="42" t="str">
        <f>'Attach 3(JV)'!E24</f>
        <v/>
      </c>
      <c r="I25" s="300"/>
    </row>
    <row r="26" spans="1:9" s="32" customFormat="1" ht="33" customHeight="1">
      <c r="A26" s="39" t="s">
        <v>48</v>
      </c>
      <c r="B26" s="42" t="str">
        <f>'Attach 3(JV)'!B25</f>
        <v/>
      </c>
      <c r="C26" s="43"/>
      <c r="D26" s="40" t="s">
        <v>46</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Q271MDCUtkx2R2qUCuWqb2a2IqebjG7VQKSGQgayFEsghYTciiZ1BkNswvhVajFSoi35fl4uRvffhEO8pcYZpQ==" saltValue="CdahvW0tN57LUg9keT2kJw=="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zoomScaleNormal="100" zoomScaleSheetLayoutView="100" workbookViewId="0">
      <selection activeCell="D26" sqref="D26:G26"/>
    </sheetView>
  </sheetViews>
  <sheetFormatPr defaultColWidth="9.140625" defaultRowHeight="13.5"/>
  <cols>
    <col min="1" max="1" width="10" style="597" customWidth="1"/>
    <col min="2" max="2" width="24.42578125" style="597" customWidth="1"/>
    <col min="3" max="3" width="40.85546875" style="597" customWidth="1"/>
    <col min="4" max="4" width="17" style="597" customWidth="1"/>
    <col min="5" max="6" width="9.140625" style="597"/>
    <col min="7" max="7" width="22.85546875" style="597" customWidth="1"/>
    <col min="8" max="16384" width="9.140625" style="597"/>
  </cols>
  <sheetData>
    <row r="1" spans="1:9" ht="27.75" customHeight="1">
      <c r="A1" s="15" t="str">
        <f>Cover!B3</f>
        <v>Specification No.WR1/NT/S-MISC/DOM/ZA3/25/04276</v>
      </c>
      <c r="G1" s="598" t="s">
        <v>725</v>
      </c>
    </row>
    <row r="2" spans="1:9" ht="98.25" customHeight="1">
      <c r="A2" s="1064" t="str">
        <f>Cover!B2</f>
        <v>Procurement of 40/33mm PLB HDPE Duct for NTAMC Project in Vadodara</v>
      </c>
      <c r="B2" s="1065"/>
      <c r="C2" s="1065"/>
      <c r="D2" s="1065"/>
      <c r="E2" s="1065"/>
      <c r="F2" s="1065"/>
      <c r="G2" s="1065"/>
    </row>
    <row r="3" spans="1:9" s="623" customFormat="1" ht="39" customHeight="1">
      <c r="A3" s="1066" t="s">
        <v>779</v>
      </c>
      <c r="B3" s="1066"/>
      <c r="C3" s="1066"/>
      <c r="D3" s="1066"/>
      <c r="E3" s="1066"/>
      <c r="F3" s="1066"/>
      <c r="G3" s="1066"/>
    </row>
    <row r="4" spans="1:9" s="625" customFormat="1" ht="20.100000000000001" customHeight="1">
      <c r="A4" s="7"/>
      <c r="B4" s="5"/>
      <c r="C4" s="5"/>
      <c r="D4" s="5"/>
      <c r="E4" s="5"/>
      <c r="F4" s="5"/>
      <c r="G4" s="5"/>
      <c r="H4" s="11"/>
      <c r="I4" s="624"/>
    </row>
    <row r="5" spans="1:9" s="625" customFormat="1" ht="20.100000000000001" customHeight="1">
      <c r="A5" s="15" t="s">
        <v>726</v>
      </c>
      <c r="B5" s="5"/>
      <c r="C5" s="5"/>
      <c r="D5" s="5"/>
      <c r="E5" s="627" t="s">
        <v>378</v>
      </c>
      <c r="F5" s="5"/>
      <c r="G5" s="5"/>
      <c r="H5" s="11"/>
      <c r="I5" s="624"/>
    </row>
    <row r="6" spans="1:9" s="625" customFormat="1" ht="20.100000000000001" customHeight="1">
      <c r="A6" s="15"/>
      <c r="B6" s="5"/>
      <c r="C6" s="5"/>
      <c r="D6" s="5"/>
      <c r="E6" s="1069" t="s">
        <v>1049</v>
      </c>
      <c r="F6" s="1070"/>
      <c r="G6" s="1070"/>
      <c r="H6" s="11"/>
      <c r="I6" s="624"/>
    </row>
    <row r="7" spans="1:9" s="625" customFormat="1" ht="16.5">
      <c r="A7" s="601" t="s">
        <v>379</v>
      </c>
      <c r="B7" s="1067">
        <f>'Names of Bidder'!D8</f>
        <v>0</v>
      </c>
      <c r="C7" s="1067"/>
      <c r="D7" s="1067"/>
      <c r="E7" s="1070"/>
      <c r="F7" s="1070"/>
      <c r="G7" s="1070"/>
      <c r="H7" s="11"/>
      <c r="I7" s="624"/>
    </row>
    <row r="8" spans="1:9" s="625" customFormat="1" ht="15.6" customHeight="1">
      <c r="A8" s="601" t="s">
        <v>381</v>
      </c>
      <c r="B8" s="1067">
        <f>'Names of Bidder'!D9</f>
        <v>0</v>
      </c>
      <c r="C8" s="1067"/>
      <c r="D8" s="1067"/>
      <c r="E8" s="1070"/>
      <c r="F8" s="1070"/>
      <c r="G8" s="1070"/>
      <c r="H8" s="11"/>
      <c r="I8" s="624"/>
    </row>
    <row r="9" spans="1:9" s="625" customFormat="1" ht="16.5">
      <c r="A9" s="5"/>
      <c r="B9" s="1067">
        <f>'Names of Bidder'!D10</f>
        <v>0</v>
      </c>
      <c r="C9" s="1067"/>
      <c r="D9" s="1067"/>
      <c r="E9" s="1070"/>
      <c r="F9" s="1070"/>
      <c r="G9" s="1070"/>
      <c r="H9" s="5"/>
    </row>
    <row r="10" spans="1:9" s="625" customFormat="1" ht="16.5">
      <c r="A10" s="7"/>
      <c r="B10" s="1067">
        <f>'Names of Bidder'!D11</f>
        <v>0</v>
      </c>
      <c r="C10" s="1067"/>
      <c r="D10" s="1067"/>
      <c r="E10" s="1070"/>
      <c r="F10" s="1070"/>
      <c r="G10" s="1070"/>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373</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68" t="s">
        <v>727</v>
      </c>
      <c r="C15" s="1068"/>
      <c r="D15" s="1068"/>
      <c r="E15" s="1068"/>
      <c r="F15" s="1068"/>
      <c r="G15" s="1068"/>
      <c r="H15" s="5"/>
    </row>
    <row r="16" spans="1:9" s="625" customFormat="1" ht="3" customHeight="1">
      <c r="A16" s="502"/>
      <c r="B16" s="1068"/>
      <c r="C16" s="1068"/>
      <c r="D16" s="1068"/>
      <c r="E16" s="1068"/>
      <c r="F16" s="1068"/>
      <c r="G16" s="1068"/>
      <c r="H16" s="5"/>
    </row>
    <row r="17" spans="1:8" s="625" customFormat="1" ht="47.1" customHeight="1">
      <c r="A17" s="502">
        <v>2</v>
      </c>
      <c r="B17" s="1068" t="s">
        <v>728</v>
      </c>
      <c r="C17" s="1068"/>
      <c r="D17" s="1068"/>
      <c r="E17" s="1068"/>
      <c r="F17" s="1068"/>
      <c r="G17" s="1068"/>
      <c r="H17" s="5"/>
    </row>
    <row r="18" spans="1:8" s="625" customFormat="1" ht="7.5" customHeight="1">
      <c r="A18" s="502"/>
      <c r="B18" s="9"/>
      <c r="C18" s="682"/>
      <c r="D18" s="682"/>
      <c r="E18" s="682"/>
      <c r="F18" s="682"/>
      <c r="G18" s="682"/>
      <c r="H18" s="5"/>
    </row>
    <row r="19" spans="1:8" s="625" customFormat="1" ht="45" customHeight="1">
      <c r="A19" s="502">
        <v>3</v>
      </c>
      <c r="B19" s="1068" t="s">
        <v>729</v>
      </c>
      <c r="C19" s="1068"/>
      <c r="D19" s="1068"/>
      <c r="E19" s="1068"/>
      <c r="F19" s="1068"/>
      <c r="G19" s="1068"/>
      <c r="H19" s="5"/>
    </row>
    <row r="20" spans="1:8" s="625" customFormat="1" ht="7.5" customHeight="1">
      <c r="A20" s="502"/>
      <c r="B20" s="1068"/>
      <c r="C20" s="1068"/>
      <c r="D20" s="1068"/>
      <c r="E20" s="1068"/>
      <c r="F20" s="1068"/>
      <c r="G20" s="1068"/>
      <c r="H20" s="5"/>
    </row>
    <row r="21" spans="1:8" s="625" customFormat="1" ht="67.5" customHeight="1">
      <c r="A21" s="502">
        <v>4</v>
      </c>
      <c r="B21" s="1068" t="s">
        <v>730</v>
      </c>
      <c r="C21" s="1068"/>
      <c r="D21" s="1068"/>
      <c r="E21" s="1068"/>
      <c r="F21" s="1068"/>
      <c r="G21" s="1068"/>
      <c r="H21" s="5"/>
    </row>
    <row r="22" spans="1:8" s="625" customFormat="1" ht="8.25" customHeight="1">
      <c r="A22" s="502"/>
      <c r="B22" s="1068"/>
      <c r="C22" s="1068"/>
      <c r="D22" s="1068"/>
      <c r="E22" s="1068"/>
      <c r="F22" s="1068"/>
      <c r="G22" s="1068"/>
      <c r="H22" s="5"/>
    </row>
    <row r="23" spans="1:8" s="625" customFormat="1" ht="61.5" customHeight="1">
      <c r="A23" s="502">
        <v>5</v>
      </c>
      <c r="B23" s="1068" t="s">
        <v>731</v>
      </c>
      <c r="C23" s="1068"/>
      <c r="D23" s="1068"/>
      <c r="E23" s="1068"/>
      <c r="F23" s="1068"/>
      <c r="G23" s="1068"/>
      <c r="H23" s="5"/>
    </row>
    <row r="24" spans="1:8" s="625" customFormat="1" ht="60" customHeight="1">
      <c r="A24" s="502"/>
      <c r="B24" s="1071" t="s">
        <v>782</v>
      </c>
      <c r="C24" s="1071"/>
      <c r="D24" s="1071"/>
      <c r="E24" s="1071"/>
      <c r="F24" s="1071"/>
      <c r="G24" s="1071"/>
      <c r="H24" s="5"/>
    </row>
    <row r="25" spans="1:8" s="625" customFormat="1" ht="30" customHeight="1">
      <c r="A25" s="502"/>
      <c r="B25" s="630" t="s">
        <v>732</v>
      </c>
      <c r="C25" s="630" t="s">
        <v>531</v>
      </c>
      <c r="D25" s="1072" t="s">
        <v>733</v>
      </c>
      <c r="E25" s="1072"/>
      <c r="F25" s="1072"/>
      <c r="G25" s="1072"/>
      <c r="H25" s="5"/>
    </row>
    <row r="26" spans="1:8" s="625" customFormat="1" ht="30" customHeight="1">
      <c r="A26" s="502"/>
      <c r="B26" s="580">
        <v>1</v>
      </c>
      <c r="C26" s="580" t="s">
        <v>798</v>
      </c>
      <c r="D26" s="1073"/>
      <c r="E26" s="1073"/>
      <c r="F26" s="1073"/>
      <c r="G26" s="1073"/>
      <c r="H26" s="5"/>
    </row>
    <row r="27" spans="1:8" s="625" customFormat="1" ht="30" customHeight="1">
      <c r="A27" s="502"/>
      <c r="B27" s="580">
        <v>2</v>
      </c>
      <c r="C27" s="580" t="s">
        <v>793</v>
      </c>
      <c r="D27" s="1073"/>
      <c r="E27" s="1073"/>
      <c r="F27" s="1073"/>
      <c r="G27" s="1073"/>
      <c r="H27" s="5"/>
    </row>
    <row r="28" spans="1:8" s="625" customFormat="1" ht="30" customHeight="1">
      <c r="A28" s="502"/>
      <c r="B28" s="580">
        <v>3</v>
      </c>
      <c r="C28" s="580" t="s">
        <v>946</v>
      </c>
      <c r="D28" s="1073"/>
      <c r="E28" s="1073"/>
      <c r="F28" s="1073"/>
      <c r="G28" s="1073"/>
      <c r="H28" s="5"/>
    </row>
    <row r="29" spans="1:8" s="625" customFormat="1" ht="30" customHeight="1">
      <c r="A29" s="502"/>
      <c r="B29" s="580">
        <v>4</v>
      </c>
      <c r="C29" s="580" t="s">
        <v>947</v>
      </c>
      <c r="D29" s="1073"/>
      <c r="E29" s="1073"/>
      <c r="F29" s="1073"/>
      <c r="G29" s="1073"/>
      <c r="H29" s="5"/>
    </row>
    <row r="30" spans="1:8" s="625" customFormat="1" ht="30" customHeight="1">
      <c r="A30" s="502"/>
      <c r="B30" s="580">
        <v>5</v>
      </c>
      <c r="C30" s="580" t="s">
        <v>967</v>
      </c>
      <c r="D30" s="1073"/>
      <c r="E30" s="1073"/>
      <c r="F30" s="1073"/>
      <c r="G30" s="1073"/>
      <c r="H30" s="5"/>
    </row>
    <row r="31" spans="1:8" s="625" customFormat="1" ht="14.25" customHeight="1">
      <c r="A31" s="502"/>
      <c r="B31" s="898"/>
      <c r="C31" s="898"/>
      <c r="D31" s="898"/>
      <c r="E31" s="898"/>
      <c r="F31" s="898"/>
      <c r="G31" s="898"/>
      <c r="H31" s="5"/>
    </row>
    <row r="32" spans="1:8" s="625" customFormat="1" ht="39.75" customHeight="1">
      <c r="A32" s="502"/>
      <c r="B32" s="1068" t="s">
        <v>734</v>
      </c>
      <c r="C32" s="1068"/>
      <c r="D32" s="1068"/>
      <c r="E32" s="1068"/>
      <c r="F32" s="1068"/>
      <c r="G32" s="1068"/>
      <c r="H32" s="5"/>
    </row>
    <row r="33" spans="1:15" s="625" customFormat="1" ht="64.5" customHeight="1">
      <c r="A33" s="502"/>
      <c r="B33" s="630" t="s">
        <v>735</v>
      </c>
      <c r="C33" s="631" t="s">
        <v>736</v>
      </c>
      <c r="D33" s="1072" t="s">
        <v>737</v>
      </c>
      <c r="E33" s="1072"/>
      <c r="F33" s="1072" t="s">
        <v>738</v>
      </c>
      <c r="G33" s="1072"/>
      <c r="H33" s="5"/>
    </row>
    <row r="34" spans="1:15" s="625" customFormat="1" ht="30" customHeight="1">
      <c r="A34" s="502"/>
      <c r="B34" s="649"/>
      <c r="C34" s="649"/>
      <c r="D34" s="1073"/>
      <c r="E34" s="1073"/>
      <c r="F34" s="1073"/>
      <c r="G34" s="1073"/>
      <c r="H34" s="5"/>
    </row>
    <row r="35" spans="1:15" s="625" customFormat="1" ht="15.75" customHeight="1">
      <c r="A35" s="502"/>
      <c r="B35" s="898"/>
      <c r="C35" s="898"/>
      <c r="D35" s="898"/>
      <c r="E35" s="898"/>
      <c r="F35" s="898"/>
      <c r="G35" s="898"/>
      <c r="H35" s="5"/>
    </row>
    <row r="36" spans="1:15" s="625" customFormat="1" ht="95.25" customHeight="1">
      <c r="A36" s="502"/>
      <c r="B36" s="1074" t="s">
        <v>780</v>
      </c>
      <c r="C36" s="1074"/>
      <c r="D36" s="1074"/>
      <c r="E36" s="1074"/>
      <c r="F36" s="1074"/>
      <c r="G36" s="1074"/>
      <c r="H36" s="5"/>
    </row>
    <row r="37" spans="1:15" s="625" customFormat="1" ht="3.75" customHeight="1">
      <c r="A37" s="502"/>
      <c r="B37" s="898"/>
      <c r="C37" s="898"/>
      <c r="D37" s="898"/>
      <c r="E37" s="898"/>
      <c r="F37" s="898"/>
      <c r="G37" s="898"/>
      <c r="H37" s="5"/>
    </row>
    <row r="38" spans="1:15" s="625" customFormat="1" ht="143.25" customHeight="1">
      <c r="A38" s="502" t="s">
        <v>739</v>
      </c>
      <c r="B38" s="1068" t="s">
        <v>740</v>
      </c>
      <c r="C38" s="1068"/>
      <c r="D38" s="1068"/>
      <c r="E38" s="1068"/>
      <c r="F38" s="1068"/>
      <c r="G38" s="1068"/>
      <c r="H38" s="5"/>
    </row>
    <row r="39" spans="1:15" s="625" customFormat="1" ht="8.25" customHeight="1">
      <c r="A39" s="502"/>
      <c r="B39" s="632"/>
      <c r="C39" s="632"/>
      <c r="D39" s="632"/>
      <c r="E39" s="632"/>
      <c r="F39" s="632"/>
      <c r="G39" s="632"/>
      <c r="H39" s="5"/>
    </row>
    <row r="40" spans="1:15" s="625" customFormat="1" ht="138.75" customHeight="1">
      <c r="A40" s="502">
        <v>7</v>
      </c>
      <c r="B40" s="1068" t="s">
        <v>741</v>
      </c>
      <c r="C40" s="1068"/>
      <c r="D40" s="1068"/>
      <c r="E40" s="1068"/>
      <c r="F40" s="1068"/>
      <c r="G40" s="1068"/>
      <c r="H40" s="5"/>
    </row>
    <row r="41" spans="1:15" s="625" customFormat="1" ht="30" customHeight="1">
      <c r="A41" s="502"/>
      <c r="B41" s="632"/>
      <c r="C41" s="632"/>
      <c r="D41" s="632"/>
      <c r="E41" s="632"/>
      <c r="F41" s="632"/>
      <c r="G41" s="632"/>
      <c r="H41" s="5"/>
    </row>
    <row r="42" spans="1:15" s="625" customFormat="1" ht="283.5" customHeight="1">
      <c r="A42" s="502"/>
      <c r="B42" s="632"/>
      <c r="C42" s="1075" t="s">
        <v>742</v>
      </c>
      <c r="D42" s="1075"/>
      <c r="E42" s="1075"/>
      <c r="F42" s="1075"/>
      <c r="G42" s="1075"/>
      <c r="H42" s="5"/>
    </row>
    <row r="43" spans="1:15" s="625" customFormat="1" ht="30" customHeight="1">
      <c r="A43" s="502"/>
      <c r="B43" s="504"/>
      <c r="C43" s="504"/>
      <c r="D43" s="504"/>
      <c r="E43" s="504"/>
      <c r="F43" s="504"/>
      <c r="G43" s="504"/>
      <c r="H43" s="5"/>
    </row>
    <row r="44" spans="1:15" s="625" customFormat="1" ht="52.5" customHeight="1">
      <c r="A44" s="502"/>
      <c r="B44" s="1076" t="s">
        <v>743</v>
      </c>
      <c r="C44" s="1076"/>
      <c r="D44" s="1076"/>
      <c r="E44" s="1076"/>
      <c r="F44" s="1076"/>
      <c r="G44" s="1076"/>
      <c r="H44" s="5"/>
    </row>
    <row r="45" spans="1:15" s="5" customFormat="1" ht="33" customHeight="1" thickBot="1">
      <c r="A45" s="21" t="s">
        <v>47</v>
      </c>
      <c r="B45" s="207" t="str">
        <f>'Attach 3(JV)'!B24</f>
        <v/>
      </c>
      <c r="C45" s="18"/>
      <c r="D45" s="23" t="s">
        <v>45</v>
      </c>
      <c r="E45" s="22" t="str">
        <f>'Attach 3(JV)'!E24</f>
        <v/>
      </c>
      <c r="I45" s="625"/>
      <c r="M45" s="633"/>
      <c r="N45" s="634"/>
      <c r="O45" s="635"/>
    </row>
    <row r="46" spans="1:15" s="5" customFormat="1" ht="33" customHeight="1" thickBot="1">
      <c r="A46" s="21" t="s">
        <v>48</v>
      </c>
      <c r="B46" s="22" t="str">
        <f>'Attach 3(JV)'!B25</f>
        <v/>
      </c>
      <c r="C46" s="18"/>
      <c r="D46" s="23" t="s">
        <v>46</v>
      </c>
      <c r="E46" s="22" t="str">
        <f>'Attach 3(JV)'!E25</f>
        <v/>
      </c>
      <c r="I46" s="625"/>
      <c r="M46" s="633"/>
      <c r="N46" s="634"/>
      <c r="O46" s="635"/>
    </row>
  </sheetData>
  <sheetProtection algorithmName="SHA-512" hashValue="GDXDsXvDhq6N4+2+ULSXdVdiwjT+ZXzEW5ZNv6M098jONG3Vfu0388jW7NPKmabXVyAoTY5qZp5+ZvQyP1xYdQ==" saltValue="8+tcUiDtE3E5iAETbEHrmA==" spinCount="100000" sheet="1" formatColumns="0" formatRows="0" selectLockedCells="1"/>
  <mergeCells count="36">
    <mergeCell ref="B37:G37"/>
    <mergeCell ref="B38:G38"/>
    <mergeCell ref="B40:G40"/>
    <mergeCell ref="C42:G42"/>
    <mergeCell ref="B44:G44"/>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19:G19"/>
    <mergeCell ref="B20:G20"/>
    <mergeCell ref="B21:G21"/>
    <mergeCell ref="B22:G22"/>
    <mergeCell ref="B23:G23"/>
    <mergeCell ref="B10:D10"/>
    <mergeCell ref="B15:G15"/>
    <mergeCell ref="B16:G16"/>
    <mergeCell ref="B17:G17"/>
    <mergeCell ref="C18:G18"/>
    <mergeCell ref="E6:G10"/>
    <mergeCell ref="A2:G2"/>
    <mergeCell ref="A3:G3"/>
    <mergeCell ref="B7:D7"/>
    <mergeCell ref="B8:D8"/>
    <mergeCell ref="B9:D9"/>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workbookViewId="0">
      <selection activeCell="A10" sqref="A10:E10"/>
    </sheetView>
  </sheetViews>
  <sheetFormatPr defaultColWidth="9.140625" defaultRowHeight="16.5"/>
  <cols>
    <col min="1" max="1" width="19.85546875" style="5" customWidth="1"/>
    <col min="2" max="2" width="29.85546875" style="5" customWidth="1"/>
    <col min="3" max="3" width="20.85546875" style="5" customWidth="1"/>
    <col min="4" max="4" width="23.140625" style="5" customWidth="1"/>
    <col min="5" max="5" width="36.85546875" style="5" customWidth="1"/>
    <col min="6" max="8" width="9.140625" style="5"/>
    <col min="9" max="16384" width="9.140625" style="625"/>
  </cols>
  <sheetData>
    <row r="1" spans="1:9">
      <c r="A1" s="546" t="str">
        <f>Cover!B3</f>
        <v>Specification No.WR1/NT/S-MISC/DOM/ZA3/25/04276</v>
      </c>
      <c r="B1" s="19"/>
      <c r="C1" s="19"/>
      <c r="D1" s="19"/>
      <c r="E1" s="20" t="str">
        <f>"Attachment-21 "</f>
        <v xml:space="preserve">Attachment-21 </v>
      </c>
    </row>
    <row r="3" spans="1:9" ht="77.25" customHeight="1">
      <c r="A3" s="983" t="str">
        <f>Cover!B2</f>
        <v>Procurement of 40/33mm PLB HDPE Duct for NTAMC Project in Vadodara</v>
      </c>
      <c r="B3" s="983"/>
      <c r="C3" s="983"/>
      <c r="D3" s="983"/>
      <c r="E3" s="983"/>
      <c r="F3" s="626"/>
      <c r="G3" s="626"/>
      <c r="H3" s="626"/>
    </row>
    <row r="4" spans="1:9" ht="39" customHeight="1">
      <c r="A4" s="1065" t="s">
        <v>935</v>
      </c>
      <c r="B4" s="1065"/>
      <c r="C4" s="1065"/>
      <c r="D4" s="1065"/>
      <c r="E4" s="1065"/>
      <c r="F4" s="15"/>
      <c r="H4" s="11"/>
      <c r="I4" s="624"/>
    </row>
    <row r="5" spans="1:9" ht="20.100000000000001" customHeight="1">
      <c r="A5" s="7"/>
      <c r="H5" s="11"/>
      <c r="I5" s="624"/>
    </row>
    <row r="6" spans="1:9" ht="41.25" customHeight="1">
      <c r="A6" s="1080" t="s">
        <v>938</v>
      </c>
      <c r="B6" s="1080"/>
      <c r="C6" s="1080"/>
      <c r="D6" s="1080"/>
      <c r="E6" s="1080"/>
      <c r="H6" s="11"/>
      <c r="I6" s="624"/>
    </row>
    <row r="7" spans="1:9" ht="20.100000000000001" customHeight="1">
      <c r="A7" s="7"/>
      <c r="B7" s="602"/>
      <c r="C7" s="602"/>
      <c r="D7" s="602"/>
      <c r="E7" s="627"/>
    </row>
    <row r="8" spans="1:9" ht="102" customHeight="1">
      <c r="A8" s="1081" t="s">
        <v>924</v>
      </c>
      <c r="B8" s="1081"/>
      <c r="C8" s="1081"/>
      <c r="D8" s="1081"/>
      <c r="E8" s="1081"/>
    </row>
    <row r="10" spans="1:9" ht="51" customHeight="1">
      <c r="A10" s="1081" t="s">
        <v>1024</v>
      </c>
      <c r="B10" s="1081"/>
      <c r="C10" s="1081"/>
      <c r="D10" s="1081"/>
      <c r="E10" s="1081"/>
    </row>
    <row r="11" spans="1:9">
      <c r="A11" s="985"/>
      <c r="B11" s="985"/>
      <c r="C11" s="985"/>
      <c r="D11" s="985"/>
      <c r="E11" s="985"/>
    </row>
    <row r="12" spans="1:9" ht="31.5" customHeight="1">
      <c r="A12" s="985" t="s">
        <v>815</v>
      </c>
      <c r="B12" s="985"/>
      <c r="C12" s="985"/>
      <c r="D12" s="985"/>
      <c r="E12" s="985"/>
    </row>
    <row r="13" spans="1:9">
      <c r="A13" s="985"/>
      <c r="B13" s="985"/>
      <c r="C13" s="985"/>
      <c r="D13" s="985"/>
      <c r="E13" s="985"/>
    </row>
    <row r="14" spans="1:9" ht="29.25" customHeight="1">
      <c r="A14" s="985" t="s">
        <v>925</v>
      </c>
      <c r="B14" s="985"/>
      <c r="C14" s="985"/>
      <c r="D14" s="985"/>
      <c r="E14" s="985"/>
    </row>
    <row r="15" spans="1:9">
      <c r="A15" s="8"/>
    </row>
    <row r="16" spans="1:9" ht="30" customHeight="1">
      <c r="A16" s="1068" t="s">
        <v>926</v>
      </c>
      <c r="B16" s="1068"/>
      <c r="C16" s="1068"/>
      <c r="D16" s="1068"/>
      <c r="E16" s="1068"/>
    </row>
    <row r="17" spans="1:5">
      <c r="A17" s="8"/>
    </row>
    <row r="18" spans="1:5" ht="30" customHeight="1">
      <c r="A18" s="985" t="s">
        <v>927</v>
      </c>
      <c r="B18" s="985"/>
      <c r="C18" s="985"/>
      <c r="D18" s="985"/>
      <c r="E18" s="985"/>
    </row>
    <row r="19" spans="1:5">
      <c r="A19" s="7"/>
      <c r="B19" s="7"/>
      <c r="C19" s="7"/>
      <c r="D19" s="7"/>
      <c r="E19" s="7"/>
    </row>
    <row r="20" spans="1:5" ht="65.25" customHeight="1">
      <c r="A20" s="1068" t="s">
        <v>1025</v>
      </c>
      <c r="B20" s="1068"/>
      <c r="C20" s="1068"/>
      <c r="D20" s="1068"/>
      <c r="E20" s="1068"/>
    </row>
    <row r="21" spans="1:5">
      <c r="A21" s="7"/>
      <c r="B21" s="7"/>
      <c r="C21" s="7"/>
      <c r="D21" s="7"/>
      <c r="E21" s="7"/>
    </row>
    <row r="22" spans="1:5" ht="30" customHeight="1">
      <c r="A22" s="1068" t="s">
        <v>928</v>
      </c>
      <c r="B22" s="1068"/>
      <c r="C22" s="1068"/>
      <c r="D22" s="1068"/>
      <c r="E22" s="1068"/>
    </row>
    <row r="23" spans="1:5" ht="30" customHeight="1">
      <c r="A23" s="7"/>
      <c r="B23" s="1079"/>
      <c r="C23" s="1079"/>
      <c r="D23" s="1079"/>
      <c r="E23" s="7"/>
    </row>
    <row r="24" spans="1:5" ht="36.75" customHeight="1">
      <c r="A24" s="628" t="s">
        <v>799</v>
      </c>
      <c r="B24" s="1077" t="s">
        <v>816</v>
      </c>
      <c r="C24" s="1077"/>
      <c r="D24" s="1077"/>
      <c r="E24" s="650"/>
    </row>
    <row r="25" spans="1:5" ht="30" customHeight="1">
      <c r="A25" s="628" t="s">
        <v>800</v>
      </c>
      <c r="B25" s="1077" t="s">
        <v>817</v>
      </c>
      <c r="C25" s="1077"/>
      <c r="D25" s="1077"/>
      <c r="E25" s="650"/>
    </row>
    <row r="26" spans="1:5" ht="30" customHeight="1">
      <c r="A26" s="628" t="s">
        <v>801</v>
      </c>
      <c r="B26" s="1077" t="s">
        <v>818</v>
      </c>
      <c r="C26" s="1077"/>
      <c r="D26" s="1077"/>
      <c r="E26" s="650"/>
    </row>
    <row r="27" spans="1:5" ht="30" customHeight="1">
      <c r="A27" s="628" t="s">
        <v>802</v>
      </c>
      <c r="B27" s="1077" t="s">
        <v>819</v>
      </c>
      <c r="C27" s="1077"/>
      <c r="D27" s="1077"/>
      <c r="E27" s="650"/>
    </row>
    <row r="28" spans="1:5" ht="36" customHeight="1">
      <c r="A28" s="628" t="s">
        <v>803</v>
      </c>
      <c r="B28" s="1077" t="s">
        <v>929</v>
      </c>
      <c r="C28" s="1077"/>
      <c r="D28" s="1077"/>
      <c r="E28" s="650"/>
    </row>
    <row r="29" spans="1:5" ht="30" customHeight="1">
      <c r="A29" s="628" t="s">
        <v>804</v>
      </c>
      <c r="B29" s="1077" t="s">
        <v>820</v>
      </c>
      <c r="C29" s="1077"/>
      <c r="D29" s="1077"/>
      <c r="E29" s="650"/>
    </row>
    <row r="30" spans="1:5" ht="30" customHeight="1">
      <c r="A30" s="628" t="s">
        <v>805</v>
      </c>
      <c r="B30" s="1077" t="s">
        <v>821</v>
      </c>
      <c r="C30" s="1077"/>
      <c r="D30" s="1077"/>
      <c r="E30" s="650"/>
    </row>
    <row r="31" spans="1:5" ht="30" customHeight="1">
      <c r="A31" s="628" t="s">
        <v>806</v>
      </c>
      <c r="B31" s="1077" t="s">
        <v>822</v>
      </c>
      <c r="C31" s="1077"/>
      <c r="D31" s="1077"/>
      <c r="E31" s="650"/>
    </row>
    <row r="32" spans="1:5" ht="30" customHeight="1">
      <c r="A32" s="628" t="s">
        <v>807</v>
      </c>
      <c r="B32" s="1077" t="s">
        <v>823</v>
      </c>
      <c r="C32" s="1077"/>
      <c r="D32" s="1077"/>
      <c r="E32" s="650"/>
    </row>
    <row r="33" spans="1:9" ht="30" customHeight="1">
      <c r="A33" s="628" t="s">
        <v>808</v>
      </c>
      <c r="B33" s="1077" t="s">
        <v>809</v>
      </c>
      <c r="C33" s="1077"/>
      <c r="D33" s="1077"/>
      <c r="E33" s="650"/>
    </row>
    <row r="34" spans="1:9" ht="30" customHeight="1">
      <c r="A34" s="628" t="s">
        <v>810</v>
      </c>
      <c r="B34" s="1077" t="s">
        <v>811</v>
      </c>
      <c r="C34" s="1077"/>
      <c r="D34" s="1077"/>
      <c r="E34" s="650"/>
    </row>
    <row r="35" spans="1:9" ht="36" customHeight="1">
      <c r="A35" s="628" t="s">
        <v>812</v>
      </c>
      <c r="B35" s="1077" t="s">
        <v>813</v>
      </c>
      <c r="C35" s="1077"/>
      <c r="D35" s="1077"/>
      <c r="E35" s="650"/>
    </row>
    <row r="36" spans="1:9" ht="30" customHeight="1">
      <c r="A36" s="628" t="s">
        <v>814</v>
      </c>
      <c r="B36" s="1077" t="s">
        <v>824</v>
      </c>
      <c r="C36" s="1077"/>
      <c r="D36" s="1077"/>
      <c r="E36" s="650"/>
    </row>
    <row r="37" spans="1:9" ht="30" customHeight="1">
      <c r="A37" s="502"/>
      <c r="B37" s="629"/>
      <c r="C37" s="629"/>
      <c r="D37" s="629"/>
      <c r="E37" s="7"/>
    </row>
    <row r="38" spans="1:9" ht="30" customHeight="1">
      <c r="A38" s="7"/>
      <c r="B38" s="7"/>
      <c r="C38" s="7"/>
      <c r="D38" s="7"/>
      <c r="E38" s="7"/>
    </row>
    <row r="39" spans="1:9" ht="30" customHeight="1">
      <c r="A39" s="21" t="s">
        <v>47</v>
      </c>
      <c r="B39" s="504">
        <f>'Names of Bidder'!D25</f>
        <v>0</v>
      </c>
      <c r="C39" s="504"/>
      <c r="D39" s="895" t="s">
        <v>825</v>
      </c>
      <c r="E39" s="1078"/>
    </row>
    <row r="40" spans="1:9" s="5" customFormat="1" ht="33" customHeight="1">
      <c r="A40" s="21" t="s">
        <v>48</v>
      </c>
      <c r="B40" s="504">
        <f>'Names of Bidder'!D26</f>
        <v>0</v>
      </c>
      <c r="C40" s="504"/>
      <c r="D40" s="1078"/>
      <c r="E40" s="1078"/>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HFJms4NvDTrrEqjYYAqcVZ2kpVHEyW3KhJTVFcaqTI1MhgDtCAHmfi3n21XZj2fC7Pj+6GX305FddMQcooUh0A==" saltValue="ej0DQnSKGGFdY0VB+N3Bdg==" spinCount="100000" sheet="1" objects="1" scenarios="1"/>
  <mergeCells count="28">
    <mergeCell ref="A6:E6"/>
    <mergeCell ref="A8:E8"/>
    <mergeCell ref="A10:E10"/>
    <mergeCell ref="A3:E3"/>
    <mergeCell ref="A4:E4"/>
    <mergeCell ref="B25:D25"/>
    <mergeCell ref="A11:E11"/>
    <mergeCell ref="A12:E12"/>
    <mergeCell ref="A13:E13"/>
    <mergeCell ref="A14:E14"/>
    <mergeCell ref="A16:E16"/>
    <mergeCell ref="A18:E18"/>
    <mergeCell ref="A20:E20"/>
    <mergeCell ref="A22:E22"/>
    <mergeCell ref="B23:D23"/>
    <mergeCell ref="B24:D24"/>
    <mergeCell ref="B26:D26"/>
    <mergeCell ref="B27:D27"/>
    <mergeCell ref="B28:D28"/>
    <mergeCell ref="B29:D29"/>
    <mergeCell ref="B30:D30"/>
    <mergeCell ref="B31:D31"/>
    <mergeCell ref="D39:E40"/>
    <mergeCell ref="B32:D32"/>
    <mergeCell ref="B33:D33"/>
    <mergeCell ref="B34:D34"/>
    <mergeCell ref="B35:D35"/>
    <mergeCell ref="B36:D36"/>
  </mergeCells>
  <pageMargins left="0.7" right="0.7" top="0.75" bottom="0.75" header="0.3" footer="0.3"/>
  <pageSetup scale="7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workbookViewId="0">
      <selection activeCell="A11" sqref="A11:G11"/>
    </sheetView>
  </sheetViews>
  <sheetFormatPr defaultColWidth="9.140625" defaultRowHeight="13.5"/>
  <cols>
    <col min="1" max="1" width="10" style="597" customWidth="1"/>
    <col min="2" max="2" width="24.42578125" style="597" customWidth="1"/>
    <col min="3" max="3" width="40.855468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No.WR1/NT/S-MISC/DOM/ZA3/25/04276</v>
      </c>
      <c r="G1" s="598" t="s">
        <v>826</v>
      </c>
    </row>
    <row r="2" spans="1:9" ht="16.5">
      <c r="A2" s="15"/>
      <c r="G2" s="598"/>
    </row>
    <row r="3" spans="1:9" ht="75.75" customHeight="1">
      <c r="A3" s="1082" t="str">
        <f>Cover!B2</f>
        <v>Procurement of 40/33mm PLB HDPE Duct for NTAMC Project in Vadodara</v>
      </c>
      <c r="B3" s="1083"/>
      <c r="C3" s="1083"/>
      <c r="D3" s="1083"/>
      <c r="E3" s="1083"/>
      <c r="F3" s="1083"/>
      <c r="G3" s="1083"/>
    </row>
    <row r="4" spans="1:9" s="623" customFormat="1" ht="16.5">
      <c r="A4" s="599"/>
      <c r="B4" s="599"/>
      <c r="C4" s="599"/>
      <c r="D4" s="599"/>
      <c r="E4" s="599"/>
      <c r="F4" s="599"/>
      <c r="G4" s="599"/>
    </row>
    <row r="5" spans="1:9" s="625" customFormat="1" ht="68.25" customHeight="1">
      <c r="A5" s="1084" t="s">
        <v>930</v>
      </c>
      <c r="B5" s="1084"/>
      <c r="C5" s="1084"/>
      <c r="D5" s="1084"/>
      <c r="E5" s="1084"/>
      <c r="F5" s="1084"/>
      <c r="G5" s="1084"/>
      <c r="H5" s="11"/>
      <c r="I5" s="624"/>
    </row>
    <row r="6" spans="1:9" s="625" customFormat="1" ht="20.100000000000001" customHeight="1">
      <c r="A6" s="7"/>
      <c r="B6" s="5"/>
      <c r="C6" s="1085"/>
      <c r="D6" s="1085"/>
      <c r="E6" s="5"/>
      <c r="F6" s="5"/>
      <c r="G6" s="5"/>
      <c r="H6" s="11"/>
      <c r="I6" s="624"/>
    </row>
    <row r="7" spans="1:9" s="625" customFormat="1" ht="16.5">
      <c r="A7" s="5" t="s">
        <v>373</v>
      </c>
      <c r="B7" s="5"/>
      <c r="C7" s="5"/>
      <c r="D7" s="5"/>
      <c r="E7" s="5"/>
      <c r="F7" s="5"/>
      <c r="G7" s="5"/>
      <c r="H7" s="5"/>
    </row>
    <row r="8" spans="1:9" s="625" customFormat="1" ht="16.5">
      <c r="A8" s="7"/>
      <c r="B8" s="5"/>
      <c r="C8" s="5"/>
      <c r="D8" s="5"/>
      <c r="E8" s="5"/>
      <c r="F8" s="5"/>
      <c r="G8" s="5"/>
      <c r="H8" s="5"/>
    </row>
    <row r="9" spans="1:9" s="625" customFormat="1" ht="105" customHeight="1">
      <c r="A9" s="1068" t="s">
        <v>931</v>
      </c>
      <c r="B9" s="1068"/>
      <c r="C9" s="1068"/>
      <c r="D9" s="1068"/>
      <c r="E9" s="1068"/>
      <c r="F9" s="1068"/>
      <c r="G9" s="1068"/>
      <c r="H9" s="5"/>
    </row>
    <row r="10" spans="1:9" s="625" customFormat="1" ht="16.5">
      <c r="A10" s="502"/>
      <c r="B10" s="1068"/>
      <c r="C10" s="1068"/>
      <c r="D10" s="1068"/>
      <c r="E10" s="1068"/>
      <c r="F10" s="1068"/>
      <c r="G10" s="1068"/>
      <c r="H10" s="5"/>
    </row>
    <row r="11" spans="1:9" s="625" customFormat="1" ht="79.5" customHeight="1">
      <c r="A11" s="1068" t="s">
        <v>1026</v>
      </c>
      <c r="B11" s="1068"/>
      <c r="C11" s="1068"/>
      <c r="D11" s="1068"/>
      <c r="E11" s="1068"/>
      <c r="F11" s="1068"/>
      <c r="G11" s="1068"/>
      <c r="H11" s="5"/>
    </row>
    <row r="12" spans="1:9" s="625" customFormat="1" ht="16.5">
      <c r="A12" s="502"/>
      <c r="B12" s="9"/>
      <c r="C12" s="682"/>
      <c r="D12" s="682"/>
      <c r="E12" s="682"/>
      <c r="F12" s="682"/>
      <c r="G12" s="682"/>
      <c r="H12" s="5"/>
    </row>
    <row r="13" spans="1:9" s="625" customFormat="1" ht="66.75" customHeight="1">
      <c r="A13" s="1081" t="s">
        <v>932</v>
      </c>
      <c r="B13" s="1081"/>
      <c r="C13" s="1081"/>
      <c r="D13" s="1081"/>
      <c r="E13" s="1081"/>
      <c r="F13" s="1081"/>
      <c r="G13" s="1081"/>
      <c r="H13" s="5"/>
    </row>
    <row r="14" spans="1:9" s="625" customFormat="1" ht="16.5">
      <c r="A14" s="502"/>
      <c r="B14" s="1068"/>
      <c r="C14" s="1068"/>
      <c r="D14" s="1068"/>
      <c r="E14" s="1068"/>
      <c r="F14" s="1068"/>
      <c r="G14" s="1068"/>
      <c r="H14" s="5"/>
    </row>
    <row r="15" spans="1:9" s="625" customFormat="1" ht="75.75" customHeight="1">
      <c r="A15" s="1068" t="s">
        <v>933</v>
      </c>
      <c r="B15" s="1068"/>
      <c r="C15" s="1068"/>
      <c r="D15" s="1068"/>
      <c r="E15" s="1068"/>
      <c r="F15" s="1068"/>
      <c r="G15" s="1068"/>
      <c r="H15" s="5"/>
    </row>
    <row r="16" spans="1:9" s="625" customFormat="1" ht="16.5">
      <c r="A16" s="502"/>
      <c r="B16" s="1068"/>
      <c r="C16" s="1068"/>
      <c r="D16" s="1068"/>
      <c r="E16" s="1068"/>
      <c r="F16" s="1068"/>
      <c r="G16" s="1068"/>
      <c r="H16" s="5"/>
    </row>
    <row r="17" spans="1:9" s="5" customFormat="1" ht="32.25" customHeight="1">
      <c r="A17" s="21" t="s">
        <v>47</v>
      </c>
      <c r="B17" s="207" t="str">
        <f>'Attach 3(JV)'!B24</f>
        <v/>
      </c>
      <c r="C17" s="18"/>
      <c r="D17" s="1065" t="s">
        <v>825</v>
      </c>
      <c r="E17" s="984"/>
      <c r="F17" s="984"/>
      <c r="G17" s="984"/>
      <c r="I17" s="625"/>
    </row>
    <row r="18" spans="1:9" ht="63.75" customHeight="1">
      <c r="A18" s="21" t="s">
        <v>48</v>
      </c>
      <c r="B18" s="22" t="str">
        <f>'Attach 3(JV)'!B25</f>
        <v/>
      </c>
      <c r="C18" s="18"/>
      <c r="D18" s="984"/>
      <c r="E18" s="984"/>
      <c r="F18" s="984"/>
      <c r="G18" s="984"/>
    </row>
  </sheetData>
  <sheetProtection algorithmName="SHA-512" hashValue="zmSXRA5aanzipqKgihkFDJ8/mYHvLW7g02HoBARQVnblgFy+bLChYP35Rg+VYNv4jNJ5atXWoVX5WCuxwSalaQ==" saltValue="JbhV5gVtJnXnZzIFM+eAuA==" spinCount="100000" sheet="1" objects="1" scenarios="1"/>
  <mergeCells count="12">
    <mergeCell ref="B14:G14"/>
    <mergeCell ref="B16:G16"/>
    <mergeCell ref="A13:G13"/>
    <mergeCell ref="A15:G15"/>
    <mergeCell ref="D17:G18"/>
    <mergeCell ref="A3:G3"/>
    <mergeCell ref="A5:G5"/>
    <mergeCell ref="B10:G10"/>
    <mergeCell ref="C12:G12"/>
    <mergeCell ref="A9:G9"/>
    <mergeCell ref="A11:G11"/>
    <mergeCell ref="C6:D6"/>
  </mergeCells>
  <pageMargins left="0.7" right="0.7" top="0.75" bottom="0.75" header="0.3" footer="0.3"/>
  <pageSetup paperSize="9"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I46"/>
  <sheetViews>
    <sheetView workbookViewId="0">
      <selection activeCell="E30" sqref="E30"/>
    </sheetView>
  </sheetViews>
  <sheetFormatPr defaultColWidth="9.140625" defaultRowHeight="16.5"/>
  <cols>
    <col min="1" max="1" width="19.85546875" style="32" customWidth="1"/>
    <col min="2" max="2" width="29.85546875" style="32" customWidth="1"/>
    <col min="3" max="3" width="20.85546875" style="32" customWidth="1"/>
    <col min="4" max="4" width="23.140625" style="32" customWidth="1"/>
    <col min="5" max="5" width="36.85546875" style="32" customWidth="1"/>
    <col min="6" max="6" width="18.7109375" style="32" customWidth="1"/>
    <col min="7" max="8" width="9.140625" style="32"/>
    <col min="9" max="16384" width="9.140625" style="300"/>
  </cols>
  <sheetData>
    <row r="1" spans="1:9">
      <c r="A1" s="24" t="str">
        <f>Cover!B3</f>
        <v>Specification No.WR1/NT/S-MISC/DOM/ZA3/25/04276</v>
      </c>
      <c r="B1" s="25"/>
      <c r="C1" s="25"/>
      <c r="D1" s="25"/>
      <c r="E1" s="26" t="str">
        <f>"Attachment-23 "</f>
        <v xml:space="preserve">Attachment-23 </v>
      </c>
    </row>
    <row r="3" spans="1:9" ht="75" customHeight="1">
      <c r="A3" s="709" t="str">
        <f>Cover!B2</f>
        <v>Procurement of 40/33mm PLB HDPE Duct for NTAMC Project in Vadodara</v>
      </c>
      <c r="B3" s="709"/>
      <c r="C3" s="709"/>
      <c r="D3" s="709"/>
      <c r="E3" s="709"/>
      <c r="F3" s="301"/>
      <c r="G3" s="301"/>
      <c r="H3" s="301"/>
    </row>
    <row r="4" spans="1:9" ht="30.75" customHeight="1">
      <c r="A4" s="1086"/>
      <c r="B4" s="1086"/>
      <c r="C4" s="1086"/>
      <c r="D4" s="1086"/>
      <c r="E4" s="1086"/>
      <c r="H4" s="33"/>
      <c r="I4" s="12"/>
    </row>
    <row r="5" spans="1:9" ht="20.100000000000001" customHeight="1">
      <c r="A5" s="710" t="s">
        <v>916</v>
      </c>
      <c r="B5" s="710"/>
      <c r="C5" s="710"/>
      <c r="D5" s="710"/>
      <c r="E5" s="71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63" t="s">
        <v>1050</v>
      </c>
      <c r="F8" s="666"/>
      <c r="G8" s="666"/>
      <c r="H8" s="33"/>
      <c r="I8" s="12"/>
    </row>
    <row r="9" spans="1:9">
      <c r="A9" s="14" t="s">
        <v>379</v>
      </c>
      <c r="B9" s="1061">
        <f>'Names of Bidder'!D8</f>
        <v>0</v>
      </c>
      <c r="C9" s="1061"/>
      <c r="D9" s="1061"/>
      <c r="E9" s="1063"/>
      <c r="F9" s="666"/>
      <c r="G9" s="666"/>
      <c r="H9" s="33"/>
      <c r="I9" s="12"/>
    </row>
    <row r="10" spans="1:9" ht="26.25" customHeight="1">
      <c r="A10" s="14" t="s">
        <v>381</v>
      </c>
      <c r="B10" s="1061">
        <f>'Names of Bidder'!D9</f>
        <v>0</v>
      </c>
      <c r="C10" s="1061"/>
      <c r="D10" s="1061"/>
      <c r="E10" s="1063"/>
      <c r="F10" s="671" t="s">
        <v>1056</v>
      </c>
      <c r="G10" s="666"/>
      <c r="H10" s="33"/>
      <c r="I10" s="12"/>
    </row>
    <row r="11" spans="1:9" ht="26.25" customHeight="1">
      <c r="B11" s="1061">
        <f>'Names of Bidder'!D10</f>
        <v>0</v>
      </c>
      <c r="C11" s="1061"/>
      <c r="D11" s="1061"/>
      <c r="E11" s="1063"/>
      <c r="F11" s="666"/>
      <c r="G11" s="666"/>
    </row>
    <row r="12" spans="1:9" ht="26.25" customHeight="1">
      <c r="A12" s="35"/>
      <c r="B12" s="1061">
        <f>'Names of Bidder'!D11</f>
        <v>0</v>
      </c>
      <c r="C12" s="1061"/>
      <c r="D12" s="1061"/>
      <c r="E12" s="1063"/>
      <c r="F12" s="666"/>
      <c r="G12" s="666"/>
    </row>
    <row r="13" spans="1:9" ht="20.100000000000001" customHeight="1">
      <c r="A13" s="35"/>
      <c r="B13" s="114"/>
      <c r="C13" s="114"/>
      <c r="D13" s="114"/>
      <c r="E13" s="16"/>
    </row>
    <row r="14" spans="1:9" ht="29.25" customHeight="1">
      <c r="A14" s="32" t="s">
        <v>373</v>
      </c>
    </row>
    <row r="15" spans="1:9" hidden="1">
      <c r="A15" s="35"/>
    </row>
    <row r="16" spans="1:9">
      <c r="A16" s="711" t="s">
        <v>917</v>
      </c>
      <c r="B16" s="711"/>
      <c r="C16" s="711"/>
      <c r="D16" s="711"/>
      <c r="E16" s="711"/>
    </row>
    <row r="17" spans="1:9" ht="70.5" customHeight="1">
      <c r="A17" s="715" t="str">
        <f>A3</f>
        <v>Procurement of 40/33mm PLB HDPE Duct for NTAMC Project in Vadodara</v>
      </c>
      <c r="B17" s="715"/>
      <c r="C17" s="715"/>
      <c r="D17" s="715"/>
      <c r="E17" s="715"/>
    </row>
    <row r="18" spans="1:9">
      <c r="A18" s="39"/>
      <c r="B18" s="39"/>
      <c r="C18" s="39"/>
      <c r="D18" s="39"/>
      <c r="E18" s="39"/>
    </row>
    <row r="19" spans="1:9">
      <c r="A19" s="711" t="s">
        <v>918</v>
      </c>
      <c r="B19" s="711"/>
      <c r="C19" s="711"/>
      <c r="D19" s="711"/>
      <c r="E19" s="711"/>
    </row>
    <row r="20" spans="1:9">
      <c r="A20" s="711" t="s">
        <v>919</v>
      </c>
      <c r="B20" s="711"/>
      <c r="C20" s="711"/>
      <c r="D20" s="711"/>
      <c r="E20" s="711"/>
    </row>
    <row r="21" spans="1:9">
      <c r="A21" s="35"/>
      <c r="B21" s="35"/>
      <c r="C21" s="35"/>
      <c r="D21" s="35"/>
      <c r="E21" s="35"/>
    </row>
    <row r="22" spans="1:9" ht="39.75" customHeight="1">
      <c r="A22" s="711" t="s">
        <v>920</v>
      </c>
      <c r="B22" s="711"/>
      <c r="C22" s="711"/>
      <c r="D22" s="711"/>
      <c r="E22" s="711"/>
    </row>
    <row r="23" spans="1:9">
      <c r="A23" s="38"/>
    </row>
    <row r="24" spans="1:9" ht="73.5" customHeight="1">
      <c r="A24" s="883" t="s">
        <v>921</v>
      </c>
      <c r="B24" s="883"/>
      <c r="C24" s="883"/>
      <c r="D24" s="883"/>
      <c r="E24" s="883"/>
    </row>
    <row r="25" spans="1:9">
      <c r="A25" s="38"/>
    </row>
    <row r="26" spans="1:9" ht="131.25" customHeight="1">
      <c r="A26" s="715" t="s">
        <v>922</v>
      </c>
      <c r="B26" s="715"/>
      <c r="C26" s="715"/>
      <c r="D26" s="715"/>
      <c r="E26" s="715"/>
    </row>
    <row r="27" spans="1:9">
      <c r="A27" s="38"/>
    </row>
    <row r="28" spans="1:9">
      <c r="A28" s="711" t="s">
        <v>923</v>
      </c>
      <c r="B28" s="711"/>
      <c r="C28" s="711"/>
      <c r="D28" s="711"/>
      <c r="E28" s="711"/>
    </row>
    <row r="29" spans="1:9" s="32" customFormat="1">
      <c r="A29" s="496"/>
      <c r="B29" s="496"/>
      <c r="C29" s="496"/>
      <c r="D29" s="496"/>
      <c r="E29" s="496"/>
      <c r="I29" s="300"/>
    </row>
    <row r="30" spans="1:9" s="32" customFormat="1">
      <c r="A30" s="496"/>
      <c r="B30" s="496"/>
      <c r="C30" s="496"/>
      <c r="D30" s="496"/>
      <c r="E30" s="496"/>
      <c r="I30" s="300"/>
    </row>
    <row r="31" spans="1:9" s="32" customFormat="1" ht="33" customHeight="1">
      <c r="A31" s="39" t="s">
        <v>47</v>
      </c>
      <c r="B31" s="60" t="str">
        <f>'Attach 3(JV)'!B24</f>
        <v/>
      </c>
      <c r="C31" s="43"/>
      <c r="D31" s="40" t="s">
        <v>45</v>
      </c>
      <c r="E31" s="42" t="str">
        <f>'Attach 3(JV)'!E24</f>
        <v/>
      </c>
      <c r="I31" s="300"/>
    </row>
    <row r="32" spans="1:9" s="32" customFormat="1" ht="33" customHeight="1">
      <c r="A32" s="39" t="s">
        <v>48</v>
      </c>
      <c r="B32" s="42" t="str">
        <f>'Attach 3(JV)'!B25</f>
        <v/>
      </c>
      <c r="C32" s="43"/>
      <c r="D32" s="40" t="s">
        <v>46</v>
      </c>
      <c r="E32" s="42" t="str">
        <f>'Attach 3(JV)'!E25</f>
        <v/>
      </c>
      <c r="I32" s="300"/>
    </row>
    <row r="33" spans="1:9" s="32" customFormat="1" ht="33" customHeight="1">
      <c r="B33" s="43"/>
      <c r="C33" s="43"/>
      <c r="D33" s="40"/>
      <c r="E33" s="43"/>
      <c r="I33" s="300"/>
    </row>
    <row r="34" spans="1:9" s="32" customFormat="1" ht="20.100000000000001" customHeight="1">
      <c r="I34" s="300"/>
    </row>
    <row r="35" spans="1:9" s="32" customFormat="1" ht="20.100000000000001" customHeight="1">
      <c r="A35" s="41"/>
      <c r="I35" s="300"/>
    </row>
    <row r="36" spans="1:9" s="32" customFormat="1" ht="20.100000000000001" customHeight="1">
      <c r="I36" s="300"/>
    </row>
    <row r="37" spans="1:9" s="32" customFormat="1" ht="20.100000000000001" customHeight="1">
      <c r="I37" s="300"/>
    </row>
    <row r="38" spans="1:9" s="32" customFormat="1" ht="20.100000000000001" customHeight="1">
      <c r="A38" s="41"/>
      <c r="I38" s="300"/>
    </row>
    <row r="39" spans="1:9" s="32" customFormat="1" ht="20.100000000000001" customHeight="1">
      <c r="I39" s="300"/>
    </row>
    <row r="40" spans="1:9" s="32" customFormat="1" ht="20.100000000000001" customHeight="1">
      <c r="A40" s="41"/>
      <c r="I40" s="300"/>
    </row>
    <row r="41" spans="1:9" s="32" customFormat="1" ht="20.100000000000001" customHeight="1">
      <c r="I41" s="300"/>
    </row>
    <row r="42" spans="1:9" s="32" customFormat="1" ht="20.100000000000001" customHeight="1">
      <c r="A42" s="41"/>
      <c r="I42" s="300"/>
    </row>
    <row r="43" spans="1:9" s="32" customFormat="1" ht="20.100000000000001" customHeight="1">
      <c r="I43" s="300"/>
    </row>
    <row r="44" spans="1:9" s="32" customFormat="1" ht="20.100000000000001" customHeight="1">
      <c r="I44" s="300"/>
    </row>
    <row r="45" spans="1:9" s="32" customFormat="1" ht="20.100000000000001" customHeight="1">
      <c r="I45" s="300"/>
    </row>
    <row r="46" spans="1:9" s="32" customFormat="1" ht="20.100000000000001" customHeight="1">
      <c r="I46" s="300"/>
    </row>
  </sheetData>
  <mergeCells count="16">
    <mergeCell ref="A16:E16"/>
    <mergeCell ref="A19:E19"/>
    <mergeCell ref="A20:E20"/>
    <mergeCell ref="A22:E22"/>
    <mergeCell ref="A28:E28"/>
    <mergeCell ref="A17:E17"/>
    <mergeCell ref="A24:E24"/>
    <mergeCell ref="A26:E26"/>
    <mergeCell ref="B12:D12"/>
    <mergeCell ref="A4:E4"/>
    <mergeCell ref="E8:E12"/>
    <mergeCell ref="A3:E3"/>
    <mergeCell ref="A5:E5"/>
    <mergeCell ref="B9:D9"/>
    <mergeCell ref="B10:D10"/>
    <mergeCell ref="B11:D11"/>
  </mergeCells>
  <pageMargins left="0.7" right="0.7" top="0.75" bottom="0.75" header="0.3" footer="0.3"/>
  <pageSetup scale="7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2"/>
  <sheetViews>
    <sheetView topLeftCell="A5" workbookViewId="0">
      <selection activeCell="E8" sqref="E8:G12"/>
    </sheetView>
  </sheetViews>
  <sheetFormatPr defaultColWidth="9" defaultRowHeight="13.5"/>
  <cols>
    <col min="1" max="1" width="12.5703125" customWidth="1"/>
    <col min="2" max="2" width="24.42578125" customWidth="1"/>
    <col min="3" max="3" width="40.85546875" customWidth="1"/>
    <col min="4" max="4" width="17" customWidth="1"/>
    <col min="7" max="7" width="22.85546875" customWidth="1"/>
  </cols>
  <sheetData>
    <row r="1" spans="1:7" ht="16.5">
      <c r="A1" s="15" t="str">
        <f>Cover!B3</f>
        <v>Specification No.WR1/NT/S-MISC/DOM/ZA3/25/04276</v>
      </c>
      <c r="B1" s="597"/>
      <c r="C1" s="597"/>
      <c r="D1" s="597"/>
      <c r="E1" s="597"/>
      <c r="F1" s="597"/>
      <c r="G1" s="598" t="s">
        <v>913</v>
      </c>
    </row>
    <row r="2" spans="1:7" ht="16.5">
      <c r="A2" s="15"/>
      <c r="B2" s="597"/>
      <c r="C2" s="597"/>
      <c r="D2" s="597"/>
      <c r="E2" s="597"/>
      <c r="F2" s="597"/>
      <c r="G2" s="598"/>
    </row>
    <row r="3" spans="1:7" ht="82.5" customHeight="1">
      <c r="A3" s="709" t="str">
        <f>Cover!B2</f>
        <v>Procurement of 40/33mm PLB HDPE Duct for NTAMC Project in Vadodara</v>
      </c>
      <c r="B3" s="709"/>
      <c r="C3" s="709"/>
      <c r="D3" s="709"/>
      <c r="E3" s="709"/>
      <c r="F3" s="709"/>
      <c r="G3" s="709"/>
    </row>
    <row r="4" spans="1:7" ht="15">
      <c r="A4" s="599"/>
      <c r="B4" s="599"/>
      <c r="C4" s="599"/>
      <c r="D4" s="599"/>
      <c r="E4" s="599"/>
      <c r="F4" s="599"/>
      <c r="G4" s="599"/>
    </row>
    <row r="5" spans="1:7" ht="36.75" customHeight="1">
      <c r="A5" s="1084" t="s">
        <v>827</v>
      </c>
      <c r="B5" s="1084"/>
      <c r="C5" s="1084"/>
      <c r="D5" s="1084"/>
      <c r="E5" s="1084"/>
      <c r="F5" s="1084"/>
      <c r="G5" s="1084"/>
    </row>
    <row r="7" spans="1:7" ht="16.5">
      <c r="A7" s="15" t="str">
        <f>'Attach 3(JV)'!A7</f>
        <v>Bidder’s Name and Address (Bidder ) :</v>
      </c>
      <c r="B7" s="5"/>
      <c r="C7" s="5"/>
      <c r="D7" s="5"/>
      <c r="E7" s="600" t="str">
        <f>'Attach 3(JV)'!E7</f>
        <v>To:</v>
      </c>
      <c r="F7" s="593"/>
      <c r="G7" s="593"/>
    </row>
    <row r="8" spans="1:7" ht="15">
      <c r="A8" s="986" t="str">
        <f>'Attach 3(JV)'!A8</f>
        <v/>
      </c>
      <c r="B8" s="986"/>
      <c r="C8" s="986"/>
      <c r="D8" s="986"/>
      <c r="E8" s="1081" t="s">
        <v>1050</v>
      </c>
      <c r="F8" s="1081"/>
      <c r="G8" s="1081"/>
    </row>
    <row r="9" spans="1:7" ht="16.5">
      <c r="A9" s="601" t="s">
        <v>379</v>
      </c>
      <c r="B9" s="1100" t="str">
        <f>'Attach 3(JV)'!B9</f>
        <v/>
      </c>
      <c r="C9" s="1100"/>
      <c r="D9" s="1100"/>
      <c r="E9" s="1081"/>
      <c r="F9" s="1081"/>
      <c r="G9" s="1081"/>
    </row>
    <row r="10" spans="1:7" ht="16.5">
      <c r="A10" s="601" t="s">
        <v>381</v>
      </c>
      <c r="B10" s="1100" t="str">
        <f>'Attach 3(JV)'!B10</f>
        <v/>
      </c>
      <c r="C10" s="1100"/>
      <c r="D10" s="1100"/>
      <c r="E10" s="1081"/>
      <c r="F10" s="1081"/>
      <c r="G10" s="1081"/>
    </row>
    <row r="11" spans="1:7" ht="16.5">
      <c r="A11" s="5"/>
      <c r="B11" s="1100" t="str">
        <f>'Attach 3(JV)'!B11</f>
        <v/>
      </c>
      <c r="C11" s="1100"/>
      <c r="D11" s="1100"/>
      <c r="E11" s="1081"/>
      <c r="F11" s="1081"/>
      <c r="G11" s="1081"/>
    </row>
    <row r="12" spans="1:7" ht="36" customHeight="1">
      <c r="A12" s="7"/>
      <c r="B12" s="1100" t="str">
        <f>'Attach 3(JV)'!B12</f>
        <v/>
      </c>
      <c r="C12" s="1100"/>
      <c r="D12" s="1100"/>
      <c r="E12" s="1081"/>
      <c r="F12" s="1081"/>
      <c r="G12" s="1081"/>
    </row>
    <row r="13" spans="1:7" ht="16.5">
      <c r="A13" s="7"/>
      <c r="B13" s="602"/>
      <c r="C13" s="602"/>
      <c r="D13" s="602"/>
      <c r="E13" s="5"/>
      <c r="F13" s="593"/>
      <c r="G13" s="593"/>
    </row>
    <row r="14" spans="1:7" ht="16.5">
      <c r="A14" s="5" t="s">
        <v>373</v>
      </c>
    </row>
    <row r="17" spans="1:7" ht="30" customHeight="1">
      <c r="A17" s="603">
        <v>1</v>
      </c>
      <c r="B17" s="1103" t="s">
        <v>828</v>
      </c>
      <c r="C17" s="1103"/>
      <c r="D17" s="1103"/>
      <c r="E17" s="1103"/>
      <c r="F17" s="1103"/>
      <c r="G17" s="1103"/>
    </row>
    <row r="19" spans="1:7" ht="16.5">
      <c r="A19" s="604"/>
      <c r="B19" s="605" t="s">
        <v>870</v>
      </c>
      <c r="C19" s="1088" t="s">
        <v>829</v>
      </c>
      <c r="D19" s="1088"/>
      <c r="E19" s="1101" t="s">
        <v>865</v>
      </c>
      <c r="F19" s="1101"/>
      <c r="G19" s="1102"/>
    </row>
    <row r="20" spans="1:7" ht="16.5" customHeight="1">
      <c r="A20" s="1099"/>
      <c r="B20" s="1088">
        <v>1</v>
      </c>
      <c r="C20" s="1089" t="s">
        <v>1042</v>
      </c>
      <c r="D20" s="1089"/>
      <c r="E20" s="531"/>
      <c r="F20" s="531"/>
      <c r="G20" s="655" t="s">
        <v>183</v>
      </c>
    </row>
    <row r="21" spans="1:7" ht="16.5">
      <c r="A21" s="1099"/>
      <c r="B21" s="1088"/>
      <c r="C21" s="1089"/>
      <c r="D21" s="1089"/>
      <c r="E21" s="533"/>
      <c r="F21" s="533"/>
      <c r="G21" s="651" t="s">
        <v>862</v>
      </c>
    </row>
    <row r="22" spans="1:7" ht="13.5" customHeight="1">
      <c r="A22" s="1099"/>
      <c r="B22" s="1088">
        <v>2</v>
      </c>
      <c r="C22" s="1089" t="s">
        <v>830</v>
      </c>
      <c r="D22" s="1089"/>
      <c r="E22" s="531"/>
      <c r="F22" s="531"/>
      <c r="G22" s="532" t="s">
        <v>183</v>
      </c>
    </row>
    <row r="23" spans="1:7" ht="14.25" customHeight="1">
      <c r="A23" s="1099"/>
      <c r="B23" s="1088"/>
      <c r="C23" s="1089"/>
      <c r="D23" s="1089"/>
      <c r="E23" s="533"/>
      <c r="F23" s="533"/>
      <c r="G23" s="534" t="s">
        <v>624</v>
      </c>
    </row>
    <row r="24" spans="1:7" ht="16.5" customHeight="1">
      <c r="A24" s="1099"/>
      <c r="B24" s="1088">
        <v>3</v>
      </c>
      <c r="C24" s="1089" t="s">
        <v>831</v>
      </c>
      <c r="D24" s="1089"/>
      <c r="E24" s="531"/>
      <c r="F24" s="531"/>
      <c r="G24" s="532" t="s">
        <v>183</v>
      </c>
    </row>
    <row r="25" spans="1:7" ht="14.25" customHeight="1">
      <c r="A25" s="1099"/>
      <c r="B25" s="1088"/>
      <c r="C25" s="1089"/>
      <c r="D25" s="1089"/>
      <c r="E25" s="533"/>
      <c r="F25" s="533"/>
      <c r="G25" s="534" t="s">
        <v>624</v>
      </c>
    </row>
    <row r="26" spans="1:7" ht="13.5" customHeight="1">
      <c r="A26" s="1099"/>
      <c r="B26" s="1088">
        <v>4</v>
      </c>
      <c r="C26" s="1089" t="s">
        <v>832</v>
      </c>
      <c r="D26" s="1089"/>
      <c r="E26" s="531"/>
      <c r="F26" s="531"/>
      <c r="G26" s="532" t="s">
        <v>183</v>
      </c>
    </row>
    <row r="27" spans="1:7" ht="14.25" customHeight="1">
      <c r="A27" s="1099"/>
      <c r="B27" s="1088"/>
      <c r="C27" s="1089"/>
      <c r="D27" s="1089"/>
      <c r="E27" s="533"/>
      <c r="F27" s="533"/>
      <c r="G27" s="534" t="s">
        <v>624</v>
      </c>
    </row>
    <row r="28" spans="1:7" ht="13.5" customHeight="1">
      <c r="A28" s="1099"/>
      <c r="B28" s="1088">
        <v>5</v>
      </c>
      <c r="C28" s="1089" t="s">
        <v>833</v>
      </c>
      <c r="D28" s="1089"/>
      <c r="E28" s="531"/>
      <c r="F28" s="531"/>
      <c r="G28" s="532" t="s">
        <v>183</v>
      </c>
    </row>
    <row r="29" spans="1:7" ht="14.25" customHeight="1">
      <c r="A29" s="1099"/>
      <c r="B29" s="1088"/>
      <c r="C29" s="1089"/>
      <c r="D29" s="1089"/>
      <c r="E29" s="533"/>
      <c r="F29" s="533"/>
      <c r="G29" s="534" t="s">
        <v>624</v>
      </c>
    </row>
    <row r="30" spans="1:7" ht="21" customHeight="1">
      <c r="A30" s="1099"/>
      <c r="B30" s="1088">
        <v>6</v>
      </c>
      <c r="C30" s="1089" t="s">
        <v>834</v>
      </c>
      <c r="D30" s="1089"/>
      <c r="E30" s="531"/>
      <c r="F30" s="531"/>
      <c r="G30" s="532" t="s">
        <v>863</v>
      </c>
    </row>
    <row r="31" spans="1:7" ht="24" customHeight="1">
      <c r="A31" s="1099"/>
      <c r="B31" s="1088"/>
      <c r="C31" s="1089"/>
      <c r="D31" s="1089"/>
      <c r="E31" s="533"/>
      <c r="F31" s="533"/>
      <c r="G31" s="534" t="s">
        <v>864</v>
      </c>
    </row>
    <row r="32" spans="1:7" ht="15">
      <c r="A32" s="606"/>
    </row>
    <row r="33" spans="1:8" ht="15">
      <c r="A33" s="606" t="s">
        <v>835</v>
      </c>
    </row>
    <row r="34" spans="1:8" ht="35.25" customHeight="1">
      <c r="A34" s="607">
        <v>1</v>
      </c>
      <c r="B34" s="1092" t="s">
        <v>836</v>
      </c>
      <c r="C34" s="1092"/>
      <c r="D34" s="1092"/>
      <c r="E34" s="1092"/>
      <c r="F34" s="1092"/>
      <c r="G34" s="1092"/>
    </row>
    <row r="35" spans="1:8" ht="35.25" customHeight="1">
      <c r="A35" s="668" t="s">
        <v>1045</v>
      </c>
      <c r="B35" s="1098" t="s">
        <v>1046</v>
      </c>
      <c r="C35" s="1098"/>
      <c r="D35" s="1098"/>
      <c r="E35" s="1098"/>
      <c r="F35" s="1098"/>
      <c r="G35" s="1098"/>
    </row>
    <row r="36" spans="1:8" ht="26.25" customHeight="1">
      <c r="A36" s="668" t="s">
        <v>1043</v>
      </c>
      <c r="B36" s="1092" t="s">
        <v>866</v>
      </c>
      <c r="C36" s="1092"/>
      <c r="D36" s="1092"/>
      <c r="E36" s="1092"/>
      <c r="F36" s="1092"/>
      <c r="G36" s="1092"/>
    </row>
    <row r="37" spans="1:8" ht="15">
      <c r="A37" s="607" t="s">
        <v>1044</v>
      </c>
      <c r="B37" s="1092" t="s">
        <v>867</v>
      </c>
      <c r="C37" s="1092"/>
      <c r="D37" s="1092"/>
      <c r="E37" s="1092"/>
      <c r="F37" s="1092"/>
      <c r="G37" s="1092"/>
    </row>
    <row r="38" spans="1:8" ht="15">
      <c r="A38" s="607" t="s">
        <v>389</v>
      </c>
      <c r="B38" s="1091" t="s">
        <v>837</v>
      </c>
      <c r="C38" s="1091"/>
      <c r="D38" s="1091"/>
      <c r="E38" s="1091"/>
      <c r="F38" s="1091"/>
      <c r="G38" s="1091"/>
    </row>
    <row r="39" spans="1:8" ht="15">
      <c r="A39" s="607" t="s">
        <v>390</v>
      </c>
      <c r="B39" s="1091" t="s">
        <v>838</v>
      </c>
      <c r="C39" s="1091"/>
      <c r="D39" s="1091"/>
      <c r="E39" s="1091"/>
      <c r="F39" s="1091"/>
      <c r="G39" s="1091"/>
    </row>
    <row r="40" spans="1:8" ht="15">
      <c r="A40" s="607"/>
      <c r="B40" s="608"/>
      <c r="C40" s="608"/>
      <c r="D40" s="608"/>
      <c r="E40" s="608"/>
      <c r="F40" s="608"/>
      <c r="G40" s="608"/>
    </row>
    <row r="41" spans="1:8" ht="30.75" customHeight="1">
      <c r="B41" s="609" t="s">
        <v>377</v>
      </c>
      <c r="C41" s="610" t="s">
        <v>839</v>
      </c>
      <c r="D41" s="1096" t="s">
        <v>840</v>
      </c>
      <c r="E41" s="1096"/>
      <c r="F41" s="1096" t="s">
        <v>841</v>
      </c>
      <c r="G41" s="1096"/>
    </row>
    <row r="42" spans="1:8" ht="44.25" customHeight="1">
      <c r="B42" s="611">
        <v>1</v>
      </c>
      <c r="C42" s="611" t="s">
        <v>842</v>
      </c>
      <c r="D42" s="1095" t="s">
        <v>843</v>
      </c>
      <c r="E42" s="1095"/>
      <c r="F42" s="1095" t="s">
        <v>844</v>
      </c>
      <c r="G42" s="1095"/>
    </row>
    <row r="43" spans="1:8" ht="45.75" customHeight="1">
      <c r="B43" s="611">
        <v>2</v>
      </c>
      <c r="C43" s="611" t="s">
        <v>845</v>
      </c>
      <c r="D43" s="1095" t="s">
        <v>846</v>
      </c>
      <c r="E43" s="1095"/>
      <c r="F43" s="1095" t="s">
        <v>847</v>
      </c>
      <c r="G43" s="1095"/>
      <c r="H43" s="612"/>
    </row>
    <row r="44" spans="1:8" ht="28.5" customHeight="1">
      <c r="B44" s="611">
        <v>3</v>
      </c>
      <c r="C44" s="611" t="s">
        <v>848</v>
      </c>
      <c r="D44" s="1095" t="s">
        <v>849</v>
      </c>
      <c r="E44" s="1095"/>
      <c r="F44" s="1095" t="s">
        <v>850</v>
      </c>
      <c r="G44" s="1095"/>
    </row>
    <row r="45" spans="1:8" ht="48" customHeight="1">
      <c r="B45" s="611">
        <v>4</v>
      </c>
      <c r="C45" s="611" t="s">
        <v>851</v>
      </c>
      <c r="D45" s="1095" t="s">
        <v>852</v>
      </c>
      <c r="E45" s="1095"/>
      <c r="F45" s="1095" t="s">
        <v>853</v>
      </c>
      <c r="G45" s="1095"/>
    </row>
    <row r="46" spans="1:8" ht="43.5" customHeight="1">
      <c r="B46" s="611">
        <v>5</v>
      </c>
      <c r="C46" s="611" t="s">
        <v>854</v>
      </c>
      <c r="D46" s="1095" t="s">
        <v>855</v>
      </c>
      <c r="E46" s="1095"/>
      <c r="F46" s="1095" t="s">
        <v>856</v>
      </c>
      <c r="G46" s="1095"/>
    </row>
    <row r="47" spans="1:8" ht="16.5">
      <c r="A47" s="613"/>
    </row>
    <row r="48" spans="1:8" ht="15">
      <c r="A48" s="1090" t="s">
        <v>857</v>
      </c>
      <c r="B48" s="1090"/>
      <c r="C48" s="1090"/>
      <c r="D48" s="1090"/>
      <c r="E48" s="1090"/>
      <c r="F48" s="1090"/>
      <c r="G48" s="1090"/>
    </row>
    <row r="49" spans="1:7">
      <c r="A49" s="614"/>
    </row>
    <row r="50" spans="1:7" ht="17.25">
      <c r="A50" s="615" t="s">
        <v>871</v>
      </c>
      <c r="B50" s="1091" t="s">
        <v>872</v>
      </c>
      <c r="C50" s="1091"/>
      <c r="D50" s="1091"/>
      <c r="E50" s="1091"/>
      <c r="F50" s="1091"/>
      <c r="G50" s="1091"/>
    </row>
    <row r="51" spans="1:7" ht="32.25" customHeight="1">
      <c r="A51" s="1097"/>
      <c r="B51" s="1092" t="s">
        <v>858</v>
      </c>
      <c r="C51" s="1092"/>
      <c r="D51" s="1092"/>
      <c r="E51" s="1092"/>
      <c r="F51" s="1093" t="s">
        <v>868</v>
      </c>
      <c r="G51" s="1094"/>
    </row>
    <row r="52" spans="1:7" ht="15">
      <c r="A52" s="1097"/>
      <c r="B52" s="616"/>
      <c r="F52" s="620"/>
      <c r="G52" s="620"/>
    </row>
    <row r="53" spans="1:7" ht="20.25" customHeight="1">
      <c r="A53" s="616"/>
      <c r="B53" s="1092" t="s">
        <v>869</v>
      </c>
      <c r="C53" s="1092"/>
      <c r="D53" s="1092"/>
      <c r="F53" s="621"/>
      <c r="G53" s="622" t="s">
        <v>859</v>
      </c>
    </row>
    <row r="54" spans="1:7" ht="30" customHeight="1">
      <c r="A54" s="616"/>
      <c r="B54" s="1092"/>
      <c r="C54" s="1092"/>
      <c r="D54" s="1092"/>
      <c r="F54" s="621"/>
      <c r="G54" s="622" t="s">
        <v>860</v>
      </c>
    </row>
    <row r="55" spans="1:7" ht="15.75">
      <c r="A55" s="508"/>
    </row>
    <row r="56" spans="1:7" ht="81.75" customHeight="1">
      <c r="A56" s="603">
        <v>2</v>
      </c>
      <c r="B56" s="1006" t="s">
        <v>861</v>
      </c>
      <c r="C56" s="1006"/>
      <c r="D56" s="1006"/>
      <c r="E56" s="1006"/>
      <c r="F56" s="1006"/>
      <c r="G56" s="1006"/>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75">
      <c r="A60" s="506"/>
      <c r="B60" s="542"/>
      <c r="C60" s="542"/>
      <c r="D60" s="542"/>
      <c r="E60" s="542"/>
      <c r="F60" s="542"/>
      <c r="G60" s="542"/>
    </row>
    <row r="61" spans="1:7" ht="15">
      <c r="A61" s="15" t="s">
        <v>47</v>
      </c>
      <c r="B61" s="617">
        <f>'Names of Bidder'!D25</f>
        <v>0</v>
      </c>
      <c r="C61" s="618"/>
      <c r="D61" s="1087" t="s">
        <v>45</v>
      </c>
      <c r="E61" s="1087"/>
      <c r="F61" s="1087"/>
      <c r="G61" t="str">
        <f>'Attach 3(JV)'!E24</f>
        <v/>
      </c>
    </row>
    <row r="62" spans="1:7" ht="15">
      <c r="A62" s="15" t="s">
        <v>48</v>
      </c>
      <c r="B62" s="619">
        <f>'Names of Bidder'!D26</f>
        <v>0</v>
      </c>
      <c r="C62" s="618"/>
      <c r="D62" s="1087" t="s">
        <v>46</v>
      </c>
      <c r="E62" s="1087"/>
      <c r="F62" s="1087"/>
      <c r="G62" t="str">
        <f>'Attach 3(JV)'!E25</f>
        <v/>
      </c>
    </row>
  </sheetData>
  <sheetProtection algorithmName="SHA-512" hashValue="+aLkaeYxNtd3MjVEnpxHVaBGueSZvaApDJQ6RlmMMDa1A4lC5EHfIsFcSStvqH/v7+TsyJ0+PvFFmaiqCbDYsg==" saltValue="usk3EIQjfk8zYcfLbpPhJg==" spinCount="100000" sheet="1" objects="1" scenarios="1"/>
  <mergeCells count="56">
    <mergeCell ref="B30:B31"/>
    <mergeCell ref="B24:B25"/>
    <mergeCell ref="E19:G19"/>
    <mergeCell ref="B17:G17"/>
    <mergeCell ref="B26:B27"/>
    <mergeCell ref="B28:B29"/>
    <mergeCell ref="A3:G3"/>
    <mergeCell ref="A5:G5"/>
    <mergeCell ref="A8:D8"/>
    <mergeCell ref="E8:G12"/>
    <mergeCell ref="B9:D9"/>
    <mergeCell ref="B10:D10"/>
    <mergeCell ref="B11:D11"/>
    <mergeCell ref="B12:D12"/>
    <mergeCell ref="A26:A27"/>
    <mergeCell ref="A28:A29"/>
    <mergeCell ref="A30:A31"/>
    <mergeCell ref="A20:A21"/>
    <mergeCell ref="A22:A23"/>
    <mergeCell ref="A24:A25"/>
    <mergeCell ref="A51:A52"/>
    <mergeCell ref="B34:G34"/>
    <mergeCell ref="B36:G36"/>
    <mergeCell ref="B37:G37"/>
    <mergeCell ref="B38:G38"/>
    <mergeCell ref="B39:G39"/>
    <mergeCell ref="F41:G41"/>
    <mergeCell ref="F42:G42"/>
    <mergeCell ref="F43:G43"/>
    <mergeCell ref="F44:G44"/>
    <mergeCell ref="B35:G35"/>
    <mergeCell ref="B53:D54"/>
    <mergeCell ref="F45:G45"/>
    <mergeCell ref="F46:G46"/>
    <mergeCell ref="D41:E41"/>
    <mergeCell ref="D42:E42"/>
    <mergeCell ref="D43:E43"/>
    <mergeCell ref="D44:E44"/>
    <mergeCell ref="D45:E45"/>
    <mergeCell ref="D46:E46"/>
    <mergeCell ref="B56:G56"/>
    <mergeCell ref="D62:F62"/>
    <mergeCell ref="D61:F61"/>
    <mergeCell ref="C19:D19"/>
    <mergeCell ref="B20:B21"/>
    <mergeCell ref="B22:B23"/>
    <mergeCell ref="C20:D21"/>
    <mergeCell ref="C22:D23"/>
    <mergeCell ref="C24:D25"/>
    <mergeCell ref="C26:D27"/>
    <mergeCell ref="C28:D29"/>
    <mergeCell ref="C30:D31"/>
    <mergeCell ref="A48:G48"/>
    <mergeCell ref="B50:G50"/>
    <mergeCell ref="B51:E51"/>
    <mergeCell ref="F51:G51"/>
  </mergeCells>
  <pageMargins left="0.7" right="0.7" top="0.75" bottom="0.75" header="0.3" footer="0.3"/>
  <pageSetup paperSize="9"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zoomScale="115" zoomScaleNormal="115" workbookViewId="0">
      <selection activeCell="D12" sqref="D12"/>
    </sheetView>
  </sheetViews>
  <sheetFormatPr defaultColWidth="9" defaultRowHeight="13.5"/>
  <cols>
    <col min="1" max="1" width="12.5703125" customWidth="1"/>
    <col min="2" max="2" width="24.42578125" customWidth="1"/>
    <col min="3" max="3" width="40.85546875" customWidth="1"/>
    <col min="4" max="4" width="17" customWidth="1"/>
    <col min="7" max="7" width="29.85546875" customWidth="1"/>
  </cols>
  <sheetData>
    <row r="1" spans="1:9" ht="16.5">
      <c r="A1" s="15" t="str">
        <f>Cover!B3</f>
        <v>Specification No.WR1/NT/S-MISC/DOM/ZA3/25/04276</v>
      </c>
      <c r="B1" s="597"/>
      <c r="C1" s="597"/>
      <c r="D1" s="597"/>
      <c r="E1" s="597"/>
      <c r="F1" s="597"/>
      <c r="G1" s="598" t="s">
        <v>941</v>
      </c>
    </row>
    <row r="2" spans="1:9" ht="16.5">
      <c r="A2" s="15"/>
      <c r="B2" s="597"/>
      <c r="C2" s="597"/>
      <c r="D2" s="597"/>
      <c r="E2" s="597"/>
      <c r="F2" s="597"/>
      <c r="G2" s="598"/>
    </row>
    <row r="3" spans="1:9" ht="45.75" customHeight="1">
      <c r="A3" s="709" t="str">
        <f>Cover!B2</f>
        <v>Procurement of 40/33mm PLB HDPE Duct for NTAMC Project in Vadodara</v>
      </c>
      <c r="B3" s="709"/>
      <c r="C3" s="709"/>
      <c r="D3" s="709"/>
      <c r="E3" s="709"/>
      <c r="F3" s="709"/>
      <c r="G3" s="709"/>
      <c r="I3" s="660"/>
    </row>
    <row r="4" spans="1:9" ht="15">
      <c r="A4" s="599"/>
      <c r="B4" s="599"/>
      <c r="C4" s="599"/>
      <c r="D4" s="599"/>
      <c r="E4" s="599"/>
      <c r="F4" s="599"/>
      <c r="G4" s="599"/>
    </row>
    <row r="5" spans="1:9" ht="50.25" customHeight="1">
      <c r="A5" s="1084" t="s">
        <v>949</v>
      </c>
      <c r="B5" s="1084"/>
      <c r="C5" s="1084"/>
      <c r="D5" s="1084"/>
      <c r="E5" s="1084"/>
      <c r="F5" s="1084"/>
      <c r="G5" s="1084"/>
    </row>
    <row r="7" spans="1:9" ht="15">
      <c r="A7" s="600" t="str">
        <f>'Attach 3(JV)'!E7</f>
        <v>To:</v>
      </c>
      <c r="B7" s="593"/>
      <c r="C7" s="593"/>
    </row>
    <row r="8" spans="1:9">
      <c r="A8" s="1081" t="s">
        <v>1050</v>
      </c>
      <c r="B8" s="1081"/>
      <c r="C8" s="1081"/>
    </row>
    <row r="9" spans="1:9">
      <c r="A9" s="1081"/>
      <c r="B9" s="1081"/>
      <c r="C9" s="1081"/>
    </row>
    <row r="10" spans="1:9">
      <c r="A10" s="1081"/>
      <c r="B10" s="1081"/>
      <c r="C10" s="1081"/>
    </row>
    <row r="11" spans="1:9">
      <c r="A11" s="1081"/>
      <c r="B11" s="1081"/>
      <c r="C11" s="1081"/>
    </row>
    <row r="12" spans="1:9" ht="47.25" customHeight="1">
      <c r="A12" s="1081"/>
      <c r="B12" s="1081"/>
      <c r="C12" s="1081"/>
    </row>
    <row r="13" spans="1:9" ht="16.5">
      <c r="A13" s="7"/>
      <c r="B13" s="602"/>
      <c r="C13" s="602"/>
      <c r="D13" s="602"/>
      <c r="E13" s="5"/>
      <c r="F13" s="593"/>
      <c r="G13" s="593"/>
    </row>
    <row r="14" spans="1:9" ht="16.5">
      <c r="A14" s="5" t="s">
        <v>373</v>
      </c>
    </row>
    <row r="16" spans="1:9" ht="16.5">
      <c r="A16" s="656"/>
      <c r="C16" s="1105"/>
      <c r="D16" s="1105"/>
      <c r="E16" s="1105"/>
      <c r="F16" s="1105"/>
      <c r="G16" s="1105"/>
    </row>
    <row r="17" spans="1:7" ht="15">
      <c r="A17" s="1107"/>
      <c r="B17" s="1107"/>
      <c r="C17" s="1107"/>
      <c r="D17" s="1107"/>
      <c r="E17" s="1107"/>
      <c r="F17" s="1107"/>
      <c r="G17" s="1107"/>
    </row>
    <row r="18" spans="1:7" ht="105" customHeight="1">
      <c r="A18" s="1081" t="s">
        <v>950</v>
      </c>
      <c r="B18" s="1081"/>
      <c r="C18" s="1081"/>
      <c r="D18" s="1081"/>
      <c r="E18" s="1081"/>
      <c r="F18" s="1081"/>
      <c r="G18" s="1081"/>
    </row>
    <row r="19" spans="1:7" ht="16.5">
      <c r="A19" s="657"/>
      <c r="B19" s="1104"/>
      <c r="C19" s="1104"/>
      <c r="D19" s="1104"/>
      <c r="E19" s="1104"/>
      <c r="F19" s="1104"/>
      <c r="G19" s="1104"/>
    </row>
    <row r="20" spans="1:7" ht="111.75" customHeight="1">
      <c r="A20" s="1104" t="s">
        <v>951</v>
      </c>
      <c r="B20" s="1104"/>
      <c r="C20" s="1104"/>
      <c r="D20" s="1104"/>
      <c r="E20" s="1104"/>
      <c r="F20" s="1104"/>
      <c r="G20" s="1104"/>
    </row>
    <row r="21" spans="1:7" ht="16.5">
      <c r="A21" s="1091" t="s">
        <v>955</v>
      </c>
      <c r="B21" s="1091"/>
      <c r="C21" s="1091"/>
      <c r="D21" s="658"/>
      <c r="E21" s="658"/>
      <c r="F21" s="658"/>
      <c r="G21" s="658"/>
    </row>
    <row r="22" spans="1:7" ht="16.5">
      <c r="A22" s="659"/>
      <c r="B22" s="1104"/>
      <c r="C22" s="1104"/>
      <c r="D22" s="1104"/>
      <c r="E22" s="1104"/>
      <c r="F22" s="1104"/>
      <c r="G22" s="1104"/>
    </row>
    <row r="23" spans="1:7" ht="16.5">
      <c r="A23" s="607"/>
      <c r="B23" s="1106" t="s">
        <v>952</v>
      </c>
      <c r="C23" s="1106"/>
      <c r="D23" s="1106"/>
      <c r="E23" s="1106"/>
      <c r="F23" s="1106"/>
      <c r="G23" s="1106"/>
    </row>
    <row r="24" spans="1:7" ht="16.5">
      <c r="A24" s="607"/>
      <c r="B24" s="1104"/>
      <c r="C24" s="1104"/>
      <c r="D24" s="1104"/>
      <c r="E24" s="1104"/>
      <c r="F24" s="1104"/>
      <c r="G24" s="1104"/>
    </row>
    <row r="25" spans="1:7" ht="16.5">
      <c r="A25" s="607"/>
      <c r="B25" s="1104" t="s">
        <v>953</v>
      </c>
      <c r="C25" s="1104"/>
      <c r="D25" s="1104"/>
      <c r="E25" s="1104"/>
      <c r="F25" s="1104"/>
      <c r="G25" s="1104"/>
    </row>
    <row r="26" spans="1:7" ht="16.5">
      <c r="A26" s="607"/>
      <c r="B26" s="1104"/>
      <c r="C26" s="1104"/>
      <c r="D26" s="1104"/>
      <c r="E26" s="1104"/>
      <c r="F26" s="1104"/>
      <c r="G26" s="1104"/>
    </row>
    <row r="27" spans="1:7" ht="16.5">
      <c r="A27" s="607"/>
      <c r="B27" s="1104" t="s">
        <v>954</v>
      </c>
      <c r="C27" s="1104"/>
      <c r="D27" s="1104"/>
      <c r="E27" s="1104"/>
      <c r="F27" s="1104"/>
      <c r="G27" s="1104"/>
    </row>
    <row r="28" spans="1:7" ht="16.5">
      <c r="A28" s="607"/>
      <c r="B28" s="1104"/>
      <c r="C28" s="1104"/>
      <c r="D28" s="1104"/>
      <c r="E28" s="1104"/>
      <c r="F28" s="1104"/>
      <c r="G28" s="1104"/>
    </row>
    <row r="29" spans="1:7" ht="16.5">
      <c r="A29" s="607"/>
      <c r="B29" s="1104"/>
      <c r="C29" s="1104"/>
      <c r="D29" s="1104"/>
      <c r="E29" s="1104"/>
      <c r="F29" s="1104"/>
      <c r="G29" s="1104"/>
    </row>
    <row r="30" spans="1:7" ht="34.5" customHeight="1">
      <c r="A30" s="1104" t="s">
        <v>1027</v>
      </c>
      <c r="B30" s="1092"/>
      <c r="C30" s="1092"/>
      <c r="D30" s="1092"/>
      <c r="E30" s="1092"/>
      <c r="F30" s="1092"/>
      <c r="G30" s="1092"/>
    </row>
    <row r="31" spans="1:7" ht="16.5">
      <c r="A31" s="607"/>
      <c r="B31" s="1104"/>
      <c r="C31" s="1104"/>
      <c r="D31" s="1104"/>
      <c r="E31" s="1104"/>
      <c r="F31" s="1104"/>
      <c r="G31" s="1104"/>
    </row>
    <row r="32" spans="1:7" ht="16.5">
      <c r="A32" s="613"/>
      <c r="B32" s="1104"/>
      <c r="C32" s="1104"/>
      <c r="D32" s="1104"/>
      <c r="E32" s="1104"/>
      <c r="F32" s="1104"/>
      <c r="G32" s="1104"/>
    </row>
    <row r="33" spans="1:7" ht="15.75">
      <c r="A33" s="506"/>
      <c r="B33" s="542"/>
      <c r="C33" s="542"/>
      <c r="D33" s="542"/>
      <c r="E33" s="542"/>
      <c r="F33" s="542"/>
      <c r="G33" s="542"/>
    </row>
    <row r="34" spans="1:7" ht="15.75">
      <c r="A34" s="506"/>
      <c r="B34" s="542"/>
      <c r="C34" s="542"/>
      <c r="D34" s="542"/>
      <c r="E34" s="542"/>
      <c r="F34" s="542"/>
      <c r="G34" s="542"/>
    </row>
    <row r="35" spans="1:7" ht="15">
      <c r="A35" s="15" t="s">
        <v>47</v>
      </c>
      <c r="B35" s="617">
        <f>'Names of Bidder'!D25</f>
        <v>0</v>
      </c>
      <c r="C35" s="618"/>
      <c r="D35" s="1087" t="s">
        <v>45</v>
      </c>
      <c r="E35" s="1087"/>
      <c r="F35" s="1087"/>
      <c r="G35" t="str">
        <f>'Attach 3(JV)'!E24</f>
        <v/>
      </c>
    </row>
    <row r="36" spans="1:7" ht="15">
      <c r="A36" s="15" t="s">
        <v>48</v>
      </c>
      <c r="B36" s="619">
        <f>'Names of Bidder'!D26</f>
        <v>0</v>
      </c>
      <c r="C36" s="618"/>
      <c r="D36" s="1087" t="s">
        <v>46</v>
      </c>
      <c r="E36" s="1087"/>
      <c r="F36" s="1087"/>
      <c r="G36" t="str">
        <f>'Attach 3(JV)'!E25</f>
        <v/>
      </c>
    </row>
    <row r="38" spans="1:7" ht="16.5">
      <c r="A38" s="1105" t="s">
        <v>940</v>
      </c>
      <c r="B38" s="1105"/>
      <c r="C38" s="1105"/>
      <c r="D38" s="1105"/>
      <c r="E38" s="1105"/>
      <c r="F38" s="1105"/>
      <c r="G38" s="1105"/>
    </row>
  </sheetData>
  <sheetProtection algorithmName="SHA-512" hashValue="ivxuIxPYc+lLg4EEGNrIx26ivNIqoMoov9f5WjkUZfsA7TvwamXyYWjhf5GZMstrDERv/ZBjYcnRis6+u8zunw==" saltValue="qgUnOw+izUYCdMmXtZLwmw==" spinCount="100000" sheet="1" objects="1" scenarios="1"/>
  <mergeCells count="23">
    <mergeCell ref="A18:G18"/>
    <mergeCell ref="A3:G3"/>
    <mergeCell ref="A5:G5"/>
    <mergeCell ref="A8:C12"/>
    <mergeCell ref="C16:G16"/>
    <mergeCell ref="A17:G17"/>
    <mergeCell ref="B19:G19"/>
    <mergeCell ref="B22:G22"/>
    <mergeCell ref="B23:G23"/>
    <mergeCell ref="B24:G24"/>
    <mergeCell ref="B25:G25"/>
    <mergeCell ref="B32:G32"/>
    <mergeCell ref="D35:F35"/>
    <mergeCell ref="D36:F36"/>
    <mergeCell ref="A38:G38"/>
    <mergeCell ref="A20:G20"/>
    <mergeCell ref="A30:G30"/>
    <mergeCell ref="A21:C21"/>
    <mergeCell ref="B26:G26"/>
    <mergeCell ref="B27:G27"/>
    <mergeCell ref="B28:G28"/>
    <mergeCell ref="B29:G29"/>
    <mergeCell ref="B31:G31"/>
  </mergeCells>
  <pageMargins left="0.7" right="0.7" top="0.75" bottom="0.75" header="0.3" footer="0.3"/>
  <pageSetup scale="7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8A08-517E-47C6-91DA-9D56F0E1C75D}">
  <dimension ref="A1:I23"/>
  <sheetViews>
    <sheetView zoomScaleNormal="100" workbookViewId="0">
      <selection activeCell="H13" sqref="H13"/>
    </sheetView>
  </sheetViews>
  <sheetFormatPr defaultRowHeight="13.5"/>
  <cols>
    <col min="1" max="1" width="19.85546875" customWidth="1"/>
    <col min="2" max="2" width="29.85546875" customWidth="1"/>
    <col min="3" max="3" width="20.85546875" customWidth="1"/>
    <col min="4" max="4" width="15.85546875" customWidth="1"/>
    <col min="5" max="5" width="36.140625" customWidth="1"/>
    <col min="6" max="6" width="18.7109375" customWidth="1"/>
  </cols>
  <sheetData>
    <row r="1" spans="1:9" ht="16.5">
      <c r="A1" s="24" t="s">
        <v>1080</v>
      </c>
      <c r="B1" s="25"/>
      <c r="C1" s="25"/>
      <c r="D1" s="25"/>
      <c r="E1" s="26" t="s">
        <v>1060</v>
      </c>
      <c r="F1" s="32"/>
      <c r="G1" s="32"/>
      <c r="H1" s="32"/>
      <c r="I1" s="300"/>
    </row>
    <row r="2" spans="1:9" ht="16.5">
      <c r="A2" s="32"/>
      <c r="B2" s="32"/>
      <c r="C2" s="32"/>
      <c r="D2" s="32"/>
      <c r="E2" s="32"/>
      <c r="F2" s="32"/>
      <c r="G2" s="32"/>
      <c r="H2" s="32"/>
      <c r="I2" s="300"/>
    </row>
    <row r="3" spans="1:9" ht="16.5">
      <c r="A3" s="709" t="s">
        <v>1079</v>
      </c>
      <c r="B3" s="709"/>
      <c r="C3" s="709"/>
      <c r="D3" s="709"/>
      <c r="E3" s="709"/>
      <c r="F3" s="301"/>
      <c r="G3" s="301"/>
      <c r="H3" s="301"/>
      <c r="I3" s="300"/>
    </row>
    <row r="4" spans="1:9" ht="26.25">
      <c r="A4" s="1086"/>
      <c r="B4" s="1086"/>
      <c r="C4" s="1086"/>
      <c r="D4" s="1086"/>
      <c r="E4" s="1086"/>
      <c r="F4" s="32"/>
      <c r="G4" s="32"/>
      <c r="H4" s="33"/>
      <c r="I4" s="12"/>
    </row>
    <row r="5" spans="1:9" ht="16.5">
      <c r="A5" s="710" t="s">
        <v>1063</v>
      </c>
      <c r="B5" s="710"/>
      <c r="C5" s="710"/>
      <c r="D5" s="710"/>
      <c r="E5" s="710"/>
      <c r="F5" s="36"/>
      <c r="G5" s="32"/>
      <c r="H5" s="33"/>
      <c r="I5" s="12"/>
    </row>
    <row r="6" spans="1:9" ht="16.5">
      <c r="A6" s="35"/>
      <c r="B6" s="32"/>
      <c r="C6" s="32"/>
      <c r="D6" s="32"/>
      <c r="E6" s="32"/>
      <c r="F6" s="32"/>
      <c r="G6" s="32"/>
      <c r="H6" s="33"/>
      <c r="I6" s="12"/>
    </row>
    <row r="7" spans="1:9" ht="16.5">
      <c r="A7" s="36" t="s">
        <v>726</v>
      </c>
      <c r="B7" s="32"/>
      <c r="C7" s="32"/>
      <c r="D7" s="32"/>
      <c r="E7" s="16" t="s">
        <v>378</v>
      </c>
      <c r="F7" s="32"/>
      <c r="G7" s="32"/>
      <c r="H7" s="33"/>
      <c r="I7" s="12"/>
    </row>
    <row r="8" spans="1:9" ht="16.5">
      <c r="A8" s="36" t="s">
        <v>1059</v>
      </c>
      <c r="B8" s="32"/>
      <c r="C8" s="32"/>
      <c r="D8" s="32"/>
      <c r="E8" s="1063" t="s">
        <v>1050</v>
      </c>
      <c r="F8" s="666"/>
      <c r="G8" s="666"/>
      <c r="H8" s="33"/>
      <c r="I8" s="12"/>
    </row>
    <row r="9" spans="1:9" ht="16.5">
      <c r="A9" s="14" t="s">
        <v>379</v>
      </c>
      <c r="B9" s="1061">
        <f>'Names of Bidder'!D8</f>
        <v>0</v>
      </c>
      <c r="C9" s="1061"/>
      <c r="D9" s="1061"/>
      <c r="E9" s="1063"/>
      <c r="F9" s="666"/>
      <c r="G9" s="666"/>
      <c r="H9" s="33"/>
      <c r="I9" s="12"/>
    </row>
    <row r="10" spans="1:9" ht="16.5">
      <c r="A10" s="14" t="s">
        <v>381</v>
      </c>
      <c r="B10" s="1061">
        <f>'Names of Bidder'!D9</f>
        <v>0</v>
      </c>
      <c r="C10" s="1061"/>
      <c r="D10" s="1061"/>
      <c r="E10" s="1063"/>
      <c r="F10" s="671"/>
      <c r="G10" s="666"/>
      <c r="H10" s="33"/>
      <c r="I10" s="12"/>
    </row>
    <row r="11" spans="1:9" ht="16.5">
      <c r="A11" s="32"/>
      <c r="B11" s="1061">
        <f>'Names of Bidder'!D10</f>
        <v>0</v>
      </c>
      <c r="C11" s="1061"/>
      <c r="D11" s="1061"/>
      <c r="E11" s="1063"/>
      <c r="F11" s="666"/>
      <c r="G11" s="666"/>
      <c r="H11" s="32"/>
      <c r="I11" s="300"/>
    </row>
    <row r="12" spans="1:9" ht="16.5">
      <c r="A12" s="35"/>
      <c r="B12" s="1061">
        <f>'Names of Bidder'!D11</f>
        <v>0</v>
      </c>
      <c r="C12" s="1061"/>
      <c r="D12" s="1061"/>
      <c r="E12" s="1063"/>
      <c r="F12" s="666"/>
      <c r="G12" s="666"/>
      <c r="H12" s="32"/>
      <c r="I12" s="300"/>
    </row>
    <row r="13" spans="1:9" ht="16.5">
      <c r="A13" s="35"/>
      <c r="B13" s="114"/>
      <c r="C13" s="114"/>
      <c r="D13" s="114"/>
      <c r="E13" s="16"/>
      <c r="F13" s="32"/>
      <c r="G13" s="32"/>
      <c r="H13" s="32"/>
      <c r="I13" s="300"/>
    </row>
    <row r="14" spans="1:9" ht="16.5">
      <c r="A14" s="32" t="s">
        <v>373</v>
      </c>
      <c r="B14" s="32"/>
      <c r="C14" s="32"/>
      <c r="D14" s="32"/>
      <c r="E14" s="32"/>
      <c r="F14" s="32"/>
      <c r="G14" s="32"/>
      <c r="H14" s="32"/>
      <c r="I14" s="300"/>
    </row>
    <row r="15" spans="1:9" ht="16.5">
      <c r="A15" s="35"/>
      <c r="B15" s="32"/>
      <c r="C15" s="32"/>
      <c r="D15" s="32"/>
      <c r="E15" s="32"/>
      <c r="F15" s="32"/>
      <c r="G15" s="32"/>
      <c r="H15" s="32"/>
      <c r="I15" s="300"/>
    </row>
    <row r="16" spans="1:9" ht="160.5" customHeight="1">
      <c r="A16" s="732" t="s">
        <v>1061</v>
      </c>
      <c r="B16" s="979"/>
      <c r="C16" s="979"/>
      <c r="D16" s="979"/>
      <c r="E16" s="979"/>
      <c r="F16" s="32"/>
      <c r="G16" s="32"/>
      <c r="H16" s="32"/>
      <c r="I16" s="300"/>
    </row>
    <row r="17" spans="1:9" ht="16.5">
      <c r="A17" s="35"/>
      <c r="B17" s="35"/>
      <c r="C17" s="35"/>
      <c r="D17" s="35"/>
      <c r="E17" s="35"/>
      <c r="F17" s="32"/>
      <c r="G17" s="32"/>
      <c r="H17" s="32"/>
      <c r="I17" s="300"/>
    </row>
    <row r="18" spans="1:9" ht="60" customHeight="1">
      <c r="A18" s="711" t="s">
        <v>1062</v>
      </c>
      <c r="B18" s="711"/>
      <c r="C18" s="711"/>
      <c r="D18" s="711"/>
      <c r="E18" s="711"/>
      <c r="F18" s="32"/>
      <c r="G18" s="32"/>
      <c r="H18" s="32"/>
      <c r="I18" s="300"/>
    </row>
    <row r="19" spans="1:9" ht="16.5">
      <c r="A19" s="38"/>
      <c r="B19" s="32"/>
      <c r="C19" s="32"/>
      <c r="D19" s="32"/>
      <c r="E19" s="32"/>
      <c r="F19" s="32"/>
      <c r="G19" s="32"/>
      <c r="H19" s="32"/>
      <c r="I19" s="300"/>
    </row>
    <row r="20" spans="1:9" ht="16.5">
      <c r="A20" s="496"/>
      <c r="B20" s="496"/>
      <c r="C20" s="496"/>
      <c r="D20" s="496"/>
      <c r="E20" s="496"/>
      <c r="F20" s="32"/>
      <c r="G20" s="32"/>
      <c r="H20" s="32"/>
      <c r="I20" s="300"/>
    </row>
    <row r="21" spans="1:9" ht="16.5">
      <c r="A21" s="496"/>
      <c r="B21" s="496"/>
      <c r="C21" s="496"/>
      <c r="D21" s="496"/>
      <c r="E21" s="496"/>
      <c r="F21" s="32"/>
      <c r="G21" s="32"/>
      <c r="H21" s="32"/>
      <c r="I21" s="300"/>
    </row>
    <row r="22" spans="1:9" ht="16.5">
      <c r="A22" s="39" t="s">
        <v>47</v>
      </c>
      <c r="B22" s="42">
        <f>'Names of Bidder'!D25</f>
        <v>0</v>
      </c>
      <c r="C22" s="43"/>
      <c r="D22" s="40" t="s">
        <v>45</v>
      </c>
      <c r="E22" s="42" t="s">
        <v>1059</v>
      </c>
      <c r="F22" s="32"/>
      <c r="G22" s="32"/>
      <c r="H22" s="32"/>
      <c r="I22" s="300"/>
    </row>
    <row r="23" spans="1:9" ht="16.5">
      <c r="A23" s="39" t="s">
        <v>48</v>
      </c>
      <c r="B23" s="42">
        <f>'Names of Bidder'!D26</f>
        <v>0</v>
      </c>
      <c r="C23" s="43"/>
      <c r="D23" s="40" t="s">
        <v>46</v>
      </c>
      <c r="E23" s="42" t="s">
        <v>1059</v>
      </c>
      <c r="F23" s="32"/>
      <c r="G23" s="32"/>
      <c r="H23" s="32"/>
      <c r="I23" s="300"/>
    </row>
  </sheetData>
  <sheetProtection algorithmName="SHA-512" hashValue="vxiQLFVKJuUp1RgHArzAmE2uG7iDfKxiGYIL+mG7YOx942VKuuXRi7BofegDR5lyOiQK5CJ/BUdQ46oAW5OwaA==" saltValue="75FHA5PfTvQVw2c+hhYS4A==" spinCount="100000" sheet="1" objects="1" scenarios="1"/>
  <mergeCells count="10">
    <mergeCell ref="A16:E16"/>
    <mergeCell ref="A18:E18"/>
    <mergeCell ref="A3:E3"/>
    <mergeCell ref="A4:E4"/>
    <mergeCell ref="A5:E5"/>
    <mergeCell ref="E8:E12"/>
    <mergeCell ref="B9:D9"/>
    <mergeCell ref="B10:D10"/>
    <mergeCell ref="B11:D11"/>
    <mergeCell ref="B12:D12"/>
  </mergeCells>
  <pageMargins left="0.7" right="0.7" top="0.75" bottom="0.75" header="0.3" footer="0.3"/>
  <pageSetup paperSize="9" scale="7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DF3C-DF32-4ED6-9802-3282E4AC7E74}">
  <dimension ref="A1:G23"/>
  <sheetViews>
    <sheetView zoomScaleNormal="100" workbookViewId="0">
      <selection activeCell="A16" sqref="A16:E16"/>
    </sheetView>
  </sheetViews>
  <sheetFormatPr defaultRowHeight="13.5"/>
  <cols>
    <col min="1" max="1" width="19.85546875" customWidth="1"/>
    <col min="2" max="2" width="29.85546875" customWidth="1"/>
    <col min="3" max="3" width="15.42578125" customWidth="1"/>
    <col min="4" max="4" width="11" customWidth="1"/>
    <col min="5" max="5" width="34.42578125" customWidth="1"/>
    <col min="6" max="6" width="18.7109375" customWidth="1"/>
  </cols>
  <sheetData>
    <row r="1" spans="1:7" ht="16.5">
      <c r="A1" s="24" t="s">
        <v>1080</v>
      </c>
      <c r="B1" s="25"/>
      <c r="C1" s="25"/>
      <c r="D1" s="25"/>
      <c r="E1" s="26" t="s">
        <v>1064</v>
      </c>
      <c r="F1" s="32"/>
      <c r="G1" s="32"/>
    </row>
    <row r="2" spans="1:7" ht="16.5">
      <c r="A2" s="32"/>
      <c r="B2" s="32"/>
      <c r="C2" s="32"/>
      <c r="D2" s="32"/>
      <c r="E2" s="32"/>
      <c r="F2" s="32"/>
      <c r="G2" s="32"/>
    </row>
    <row r="3" spans="1:7" ht="33" customHeight="1">
      <c r="A3" s="709" t="s">
        <v>1057</v>
      </c>
      <c r="B3" s="709"/>
      <c r="C3" s="709"/>
      <c r="D3" s="709"/>
      <c r="E3" s="709"/>
      <c r="F3" s="301"/>
      <c r="G3" s="301"/>
    </row>
    <row r="4" spans="1:7" ht="26.25">
      <c r="A4" s="1086"/>
      <c r="B4" s="1086"/>
      <c r="C4" s="1086"/>
      <c r="D4" s="1086"/>
      <c r="E4" s="1086"/>
      <c r="F4" s="32"/>
      <c r="G4" s="32"/>
    </row>
    <row r="5" spans="1:7" ht="39.75" customHeight="1">
      <c r="A5" s="714" t="s">
        <v>1065</v>
      </c>
      <c r="B5" s="714"/>
      <c r="C5" s="714"/>
      <c r="D5" s="714"/>
      <c r="E5" s="714"/>
      <c r="F5" s="36"/>
      <c r="G5" s="32"/>
    </row>
    <row r="6" spans="1:7" ht="16.5">
      <c r="A6" s="35"/>
      <c r="B6" s="32"/>
      <c r="C6" s="32"/>
      <c r="D6" s="32"/>
      <c r="E6" s="32"/>
      <c r="F6" s="32"/>
      <c r="G6" s="32"/>
    </row>
    <row r="7" spans="1:7" ht="16.5">
      <c r="A7" s="36" t="s">
        <v>726</v>
      </c>
      <c r="B7" s="32"/>
      <c r="C7" s="32"/>
      <c r="D7" s="32"/>
      <c r="E7" s="16" t="s">
        <v>378</v>
      </c>
      <c r="F7" s="32"/>
      <c r="G7" s="32"/>
    </row>
    <row r="8" spans="1:7" ht="16.5">
      <c r="A8" s="36" t="s">
        <v>1059</v>
      </c>
      <c r="B8" s="32"/>
      <c r="C8" s="32"/>
      <c r="D8" s="32"/>
      <c r="E8" s="1063" t="s">
        <v>1050</v>
      </c>
      <c r="F8" s="666"/>
      <c r="G8" s="666"/>
    </row>
    <row r="9" spans="1:7" ht="15">
      <c r="A9" s="14" t="s">
        <v>379</v>
      </c>
      <c r="B9" s="1061">
        <f>'Names of Bidder'!D8</f>
        <v>0</v>
      </c>
      <c r="C9" s="1061"/>
      <c r="D9" s="1061"/>
      <c r="E9" s="1063"/>
      <c r="F9" s="666"/>
      <c r="G9" s="666"/>
    </row>
    <row r="10" spans="1:7" ht="15">
      <c r="A10" s="14" t="s">
        <v>381</v>
      </c>
      <c r="B10" s="1061">
        <f>'Names of Bidder'!D9</f>
        <v>0</v>
      </c>
      <c r="C10" s="1061"/>
      <c r="D10" s="1061"/>
      <c r="E10" s="1063"/>
      <c r="F10" s="671"/>
      <c r="G10" s="666"/>
    </row>
    <row r="11" spans="1:7" ht="16.5">
      <c r="A11" s="32"/>
      <c r="B11" s="1061">
        <f>'Names of Bidder'!D10</f>
        <v>0</v>
      </c>
      <c r="C11" s="1061"/>
      <c r="D11" s="1061"/>
      <c r="E11" s="1063"/>
      <c r="F11" s="666"/>
      <c r="G11" s="666"/>
    </row>
    <row r="12" spans="1:7" ht="16.5">
      <c r="A12" s="35"/>
      <c r="B12" s="1061">
        <f>'Names of Bidder'!D11</f>
        <v>0</v>
      </c>
      <c r="C12" s="1061"/>
      <c r="D12" s="1061"/>
      <c r="E12" s="1063"/>
      <c r="F12" s="666"/>
      <c r="G12" s="666"/>
    </row>
    <row r="13" spans="1:7" ht="16.5">
      <c r="A13" s="35"/>
      <c r="B13" s="114"/>
      <c r="C13" s="114"/>
      <c r="D13" s="114"/>
      <c r="E13" s="16"/>
      <c r="F13" s="32"/>
      <c r="G13" s="32"/>
    </row>
    <row r="14" spans="1:7" ht="16.5">
      <c r="A14" s="32" t="s">
        <v>373</v>
      </c>
      <c r="B14" s="32"/>
      <c r="C14" s="32"/>
      <c r="D14" s="32"/>
      <c r="E14" s="32"/>
      <c r="F14" s="32"/>
      <c r="G14" s="32"/>
    </row>
    <row r="15" spans="1:7" ht="16.5">
      <c r="A15" s="35"/>
      <c r="B15" s="32"/>
      <c r="C15" s="32"/>
      <c r="D15" s="32"/>
      <c r="E15" s="32"/>
      <c r="F15" s="32"/>
      <c r="G15" s="32"/>
    </row>
    <row r="16" spans="1:7" ht="47.25" customHeight="1">
      <c r="A16" s="732" t="s">
        <v>1066</v>
      </c>
      <c r="B16" s="979"/>
      <c r="C16" s="979"/>
      <c r="D16" s="979"/>
      <c r="E16" s="979"/>
      <c r="F16" s="32"/>
      <c r="G16" s="32"/>
    </row>
    <row r="17" spans="1:7" ht="16.5">
      <c r="A17" s="35"/>
      <c r="B17" s="35"/>
      <c r="C17" s="35"/>
      <c r="D17" s="35"/>
      <c r="E17" s="35"/>
      <c r="F17" s="32"/>
      <c r="G17" s="32"/>
    </row>
    <row r="18" spans="1:7" ht="76.5" customHeight="1">
      <c r="A18" s="711" t="s">
        <v>1067</v>
      </c>
      <c r="B18" s="711"/>
      <c r="C18" s="711"/>
      <c r="D18" s="711"/>
      <c r="E18" s="711"/>
      <c r="F18" s="32"/>
      <c r="G18" s="32"/>
    </row>
    <row r="19" spans="1:7" ht="16.5">
      <c r="A19" s="38"/>
      <c r="B19" s="32"/>
      <c r="C19" s="32"/>
      <c r="D19" s="32"/>
      <c r="E19" s="32"/>
      <c r="F19" s="32"/>
      <c r="G19" s="32"/>
    </row>
    <row r="20" spans="1:7" ht="16.5">
      <c r="A20" s="496"/>
      <c r="B20" s="496"/>
      <c r="C20" s="496"/>
      <c r="D20" s="496"/>
      <c r="E20" s="496"/>
      <c r="F20" s="32"/>
      <c r="G20" s="32"/>
    </row>
    <row r="21" spans="1:7" ht="16.5">
      <c r="A21" s="496"/>
      <c r="B21" s="496"/>
      <c r="C21" s="496"/>
      <c r="D21" s="496"/>
      <c r="E21" s="496"/>
      <c r="F21" s="32"/>
      <c r="G21" s="32"/>
    </row>
    <row r="22" spans="1:7" ht="16.5">
      <c r="A22" s="39" t="s">
        <v>47</v>
      </c>
      <c r="B22" s="42">
        <f>'Names of Bidder'!D25</f>
        <v>0</v>
      </c>
      <c r="C22" s="43"/>
      <c r="D22" s="40" t="s">
        <v>45</v>
      </c>
      <c r="E22" s="42" t="s">
        <v>1059</v>
      </c>
      <c r="F22" s="32"/>
      <c r="G22" s="32"/>
    </row>
    <row r="23" spans="1:7" ht="16.5">
      <c r="A23" s="39" t="s">
        <v>48</v>
      </c>
      <c r="B23" s="42">
        <f>'Names of Bidder'!D26</f>
        <v>0</v>
      </c>
      <c r="C23" s="43"/>
      <c r="D23" s="40" t="s">
        <v>46</v>
      </c>
      <c r="E23" s="42" t="s">
        <v>1059</v>
      </c>
      <c r="F23" s="32"/>
      <c r="G23" s="32"/>
    </row>
  </sheetData>
  <sheetProtection algorithmName="SHA-512" hashValue="AIf2OtpharS9pG2uQchKhSf8je7mgzYNVtGxaKpts5JBXjXdwjBTTRB19KzPIiHTmUwUfpB23fD/oxyrL9Gy4g==" saltValue="zWpI9aE8WSIQ0HNmqUb6+A==" spinCount="100000" sheet="1" objects="1" scenarios="1"/>
  <mergeCells count="10">
    <mergeCell ref="A16:E16"/>
    <mergeCell ref="A18:E18"/>
    <mergeCell ref="A3:E3"/>
    <mergeCell ref="A4:E4"/>
    <mergeCell ref="A5:E5"/>
    <mergeCell ref="E8:E12"/>
    <mergeCell ref="B9:D9"/>
    <mergeCell ref="B10:D10"/>
    <mergeCell ref="B11:D11"/>
    <mergeCell ref="B12:D12"/>
  </mergeCells>
  <pageMargins left="0.7" right="0.7" top="0.75" bottom="0.75" header="0.3" footer="0.3"/>
  <pageSetup paperSize="9" scale="8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43BE-2E03-435D-8EB9-015A7FE2BC72}">
  <dimension ref="A1:I28"/>
  <sheetViews>
    <sheetView topLeftCell="A3" zoomScaleNormal="100" workbookViewId="0">
      <selection activeCell="A18" sqref="A18:G18"/>
    </sheetView>
  </sheetViews>
  <sheetFormatPr defaultRowHeight="13.5"/>
  <cols>
    <col min="1" max="1" width="19.85546875" customWidth="1"/>
    <col min="2" max="2" width="29.85546875" customWidth="1"/>
    <col min="3" max="3" width="14" customWidth="1"/>
    <col min="4" max="4" width="15.42578125" customWidth="1"/>
    <col min="5" max="5" width="34.7109375" customWidth="1"/>
    <col min="6" max="6" width="9"/>
    <col min="7" max="7" width="22.5703125" bestFit="1" customWidth="1"/>
  </cols>
  <sheetData>
    <row r="1" spans="1:9" ht="16.5">
      <c r="A1" s="15" t="s">
        <v>1080</v>
      </c>
      <c r="B1" s="597"/>
      <c r="C1" s="597"/>
      <c r="D1" s="597"/>
      <c r="E1" s="597"/>
      <c r="F1" s="597"/>
      <c r="G1" s="598" t="s">
        <v>1068</v>
      </c>
    </row>
    <row r="2" spans="1:9" ht="16.5">
      <c r="A2" s="15"/>
      <c r="B2" s="597"/>
      <c r="C2" s="597"/>
      <c r="D2" s="597"/>
      <c r="E2" s="597"/>
      <c r="F2" s="597"/>
      <c r="G2" s="598"/>
    </row>
    <row r="3" spans="1:9" ht="15">
      <c r="A3" s="709" t="s">
        <v>1079</v>
      </c>
      <c r="B3" s="709"/>
      <c r="C3" s="709"/>
      <c r="D3" s="709"/>
      <c r="E3" s="709"/>
      <c r="F3" s="709"/>
      <c r="G3" s="709"/>
      <c r="I3" s="660"/>
    </row>
    <row r="4" spans="1:9" ht="15">
      <c r="A4" s="599"/>
      <c r="B4" s="599"/>
      <c r="C4" s="599"/>
      <c r="D4" s="599"/>
      <c r="E4" s="599"/>
      <c r="F4" s="599"/>
      <c r="G4" s="599"/>
    </row>
    <row r="5" spans="1:9" ht="44.25" customHeight="1">
      <c r="A5" s="1084" t="s">
        <v>1069</v>
      </c>
      <c r="B5" s="1084"/>
      <c r="C5" s="1084"/>
      <c r="D5" s="1084"/>
      <c r="E5" s="1084"/>
      <c r="F5" s="1084"/>
      <c r="G5" s="1084"/>
    </row>
    <row r="7" spans="1:9" ht="16.5">
      <c r="A7" s="36" t="s">
        <v>726</v>
      </c>
      <c r="B7" s="32"/>
      <c r="C7" s="32"/>
      <c r="D7" s="32"/>
      <c r="E7" s="16" t="s">
        <v>378</v>
      </c>
    </row>
    <row r="8" spans="1:9" ht="13.5" customHeight="1">
      <c r="A8" s="36" t="s">
        <v>1059</v>
      </c>
      <c r="B8" s="32"/>
      <c r="C8" s="32"/>
      <c r="D8" s="32"/>
      <c r="E8" s="1063" t="s">
        <v>1050</v>
      </c>
    </row>
    <row r="9" spans="1:9" ht="13.5" customHeight="1">
      <c r="A9" s="14" t="s">
        <v>379</v>
      </c>
      <c r="B9" s="1061">
        <f>'Names of Bidder'!D8</f>
        <v>0</v>
      </c>
      <c r="C9" s="1061"/>
      <c r="D9" s="1061"/>
      <c r="E9" s="1063"/>
    </row>
    <row r="10" spans="1:9" ht="13.5" customHeight="1">
      <c r="A10" s="14" t="s">
        <v>381</v>
      </c>
      <c r="B10" s="1061">
        <f>'Names of Bidder'!D9</f>
        <v>0</v>
      </c>
      <c r="C10" s="1061"/>
      <c r="D10" s="1061"/>
      <c r="E10" s="1063"/>
    </row>
    <row r="11" spans="1:9" ht="13.5" customHeight="1">
      <c r="A11" s="32"/>
      <c r="B11" s="1061">
        <f>'Names of Bidder'!D10</f>
        <v>0</v>
      </c>
      <c r="C11" s="1061"/>
      <c r="D11" s="1061"/>
      <c r="E11" s="1063"/>
    </row>
    <row r="12" spans="1:9" ht="13.5" customHeight="1">
      <c r="A12" s="35"/>
      <c r="B12" s="1061">
        <f>'Names of Bidder'!D11</f>
        <v>0</v>
      </c>
      <c r="C12" s="1061"/>
      <c r="D12" s="1061"/>
      <c r="E12" s="1063"/>
    </row>
    <row r="13" spans="1:9" ht="16.5">
      <c r="A13" s="7"/>
      <c r="B13" s="602"/>
      <c r="C13" s="602"/>
      <c r="D13" s="602"/>
      <c r="E13" s="5"/>
      <c r="F13" s="593"/>
      <c r="G13" s="593"/>
    </row>
    <row r="14" spans="1:9" ht="16.5">
      <c r="A14" s="5" t="s">
        <v>373</v>
      </c>
    </row>
    <row r="16" spans="1:9" ht="16.5">
      <c r="A16" s="656"/>
      <c r="C16" s="1105"/>
      <c r="D16" s="1105"/>
      <c r="E16" s="1105"/>
      <c r="F16" s="1105"/>
      <c r="G16" s="1105"/>
    </row>
    <row r="17" spans="1:7" ht="15">
      <c r="A17" s="1107"/>
      <c r="B17" s="1107"/>
      <c r="C17" s="1107"/>
      <c r="D17" s="1107"/>
      <c r="E17" s="1107"/>
      <c r="F17" s="1107"/>
      <c r="G17" s="1107"/>
    </row>
    <row r="18" spans="1:7" ht="64.5" customHeight="1">
      <c r="A18" s="1081" t="s">
        <v>1078</v>
      </c>
      <c r="B18" s="1081"/>
      <c r="C18" s="1081"/>
      <c r="D18" s="1081"/>
      <c r="E18" s="1081"/>
      <c r="F18" s="1081"/>
      <c r="G18" s="1081"/>
    </row>
    <row r="19" spans="1:7" ht="16.5">
      <c r="A19" s="657"/>
      <c r="B19" s="1104"/>
      <c r="C19" s="1104"/>
      <c r="D19" s="1104"/>
      <c r="E19" s="1104"/>
      <c r="F19" s="1104"/>
      <c r="G19" s="1104"/>
    </row>
    <row r="20" spans="1:7" ht="59.25" customHeight="1">
      <c r="A20" s="1108" t="s">
        <v>1076</v>
      </c>
      <c r="B20" s="1109"/>
      <c r="C20" s="1109"/>
      <c r="D20" s="1109"/>
      <c r="E20" s="1109"/>
      <c r="F20" s="1109"/>
      <c r="G20" s="1109"/>
    </row>
    <row r="21" spans="1:7" ht="18.75" customHeight="1">
      <c r="A21" s="675"/>
      <c r="B21" s="676"/>
      <c r="C21" s="676"/>
      <c r="D21" s="676"/>
      <c r="E21" s="676"/>
      <c r="F21" s="676"/>
      <c r="G21" s="676"/>
    </row>
    <row r="22" spans="1:7" ht="66.75" customHeight="1">
      <c r="A22" s="1104" t="s">
        <v>1077</v>
      </c>
      <c r="B22" s="1104"/>
      <c r="C22" s="1104"/>
      <c r="D22" s="1104"/>
      <c r="E22" s="1104"/>
      <c r="F22" s="1104"/>
      <c r="G22" s="1104"/>
    </row>
    <row r="23" spans="1:7" ht="16.5">
      <c r="A23" s="607"/>
      <c r="B23" s="1104"/>
      <c r="C23" s="1104"/>
      <c r="D23" s="1104"/>
      <c r="E23" s="1104"/>
      <c r="F23" s="1104"/>
      <c r="G23" s="1104"/>
    </row>
    <row r="24" spans="1:7" ht="16.5">
      <c r="A24" s="613"/>
      <c r="B24" s="1104"/>
      <c r="C24" s="1104"/>
      <c r="D24" s="1104"/>
      <c r="E24" s="1104"/>
      <c r="F24" s="1104"/>
      <c r="G24" s="1104"/>
    </row>
    <row r="25" spans="1:7" ht="15.75">
      <c r="A25" s="506"/>
      <c r="B25" s="542"/>
      <c r="C25" s="542"/>
      <c r="D25" s="542"/>
      <c r="E25" s="542"/>
      <c r="F25" s="542"/>
      <c r="G25" s="542"/>
    </row>
    <row r="26" spans="1:7" ht="15.75">
      <c r="A26" s="506"/>
      <c r="B26" s="542"/>
      <c r="C26" s="542"/>
      <c r="D26" s="542"/>
      <c r="E26" s="542"/>
      <c r="F26" s="542"/>
      <c r="G26" s="542"/>
    </row>
    <row r="27" spans="1:7" ht="15">
      <c r="A27" s="15" t="s">
        <v>47</v>
      </c>
      <c r="B27" s="617">
        <f>'Names of Bidder'!D25</f>
        <v>0</v>
      </c>
      <c r="C27" s="618"/>
      <c r="D27" s="1087" t="s">
        <v>45</v>
      </c>
      <c r="E27" s="1087"/>
      <c r="F27" s="1087"/>
      <c r="G27" t="str">
        <f>'Attach 3(JV)'!E24</f>
        <v/>
      </c>
    </row>
    <row r="28" spans="1:7" ht="15">
      <c r="A28" s="15" t="s">
        <v>48</v>
      </c>
      <c r="B28" s="619">
        <f>'Names of Bidder'!D26</f>
        <v>0</v>
      </c>
      <c r="C28" s="618"/>
      <c r="D28" s="1087" t="s">
        <v>46</v>
      </c>
      <c r="E28" s="1087"/>
      <c r="F28" s="1087"/>
      <c r="G28" t="str">
        <f>'Attach 3(JV)'!E25</f>
        <v/>
      </c>
    </row>
  </sheetData>
  <sheetProtection algorithmName="SHA-512" hashValue="iFtvbVLzAKLEXVfGQ6sKuLoIw8hYlNTZ37tXsRN30Ts6UYpYnWh49exRRD0q4zSuiFKprtNcGe7ochp1s12j4A==" saltValue="w4OTENzMwhwmPaRMHN2icQ==" spinCount="100000" sheet="1" objects="1" scenarios="1"/>
  <mergeCells count="17">
    <mergeCell ref="A3:G3"/>
    <mergeCell ref="A5:G5"/>
    <mergeCell ref="C16:G16"/>
    <mergeCell ref="A17:G17"/>
    <mergeCell ref="A18:G18"/>
    <mergeCell ref="B23:G23"/>
    <mergeCell ref="B24:G24"/>
    <mergeCell ref="D27:F27"/>
    <mergeCell ref="D28:F28"/>
    <mergeCell ref="E8:E12"/>
    <mergeCell ref="B9:D9"/>
    <mergeCell ref="B10:D10"/>
    <mergeCell ref="B11:D11"/>
    <mergeCell ref="B12:D12"/>
    <mergeCell ref="A20:G20"/>
    <mergeCell ref="B19:G19"/>
    <mergeCell ref="A22:G22"/>
  </mergeCells>
  <pageMargins left="0.7" right="0.7" top="0.75" bottom="0.75" header="0.3" footer="0.3"/>
  <pageSetup paperSize="9" scale="6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10"/>
  <sheetViews>
    <sheetView showGridLines="0" tabSelected="1" topLeftCell="A158" zoomScale="118" zoomScaleNormal="118" zoomScaleSheetLayoutView="100" workbookViewId="0">
      <selection activeCell="B84" sqref="B84:C84"/>
    </sheetView>
  </sheetViews>
  <sheetFormatPr defaultColWidth="9" defaultRowHeight="16.5"/>
  <cols>
    <col min="1" max="1" width="10.85546875" style="5" customWidth="1"/>
    <col min="2" max="2" width="13.85546875" style="5" customWidth="1"/>
    <col min="3" max="3" width="22.85546875" style="5" customWidth="1"/>
    <col min="4" max="4" width="20.85546875" style="5" customWidth="1"/>
    <col min="5" max="5" width="16.140625" style="5" customWidth="1"/>
    <col min="6" max="6" width="30" style="5" customWidth="1"/>
    <col min="7" max="7" width="0" style="1" hidden="1" customWidth="1"/>
    <col min="8" max="8" width="33" style="1" hidden="1" customWidth="1"/>
    <col min="9" max="9" width="53.140625" style="1" hidden="1" customWidth="1"/>
    <col min="10" max="10" width="34.140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No.WR1/NT/S-MISC/DOM/ZA3/25/04276</v>
      </c>
      <c r="B1" s="546"/>
      <c r="C1" s="19"/>
      <c r="D1" s="19"/>
      <c r="E1" s="19"/>
      <c r="F1" s="547" t="str">
        <f>"Bid Form 1st Envelope "</f>
        <v xml:space="preserve">Bid Form 1st Envelope </v>
      </c>
      <c r="V1" s="548"/>
      <c r="W1" s="548"/>
      <c r="X1" s="549"/>
      <c r="Y1" s="550"/>
      <c r="Z1" s="551"/>
      <c r="AA1" s="552">
        <v>1</v>
      </c>
      <c r="AB1" s="553" t="s">
        <v>344</v>
      </c>
      <c r="AC1" s="554">
        <v>1</v>
      </c>
      <c r="AD1" s="554" t="s">
        <v>128</v>
      </c>
      <c r="AE1" s="555"/>
      <c r="AF1" s="555"/>
      <c r="AG1" s="554">
        <v>1</v>
      </c>
      <c r="AH1" s="555" t="s">
        <v>129</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345</v>
      </c>
      <c r="AC2" s="554">
        <v>2</v>
      </c>
      <c r="AD2" s="554" t="s">
        <v>321</v>
      </c>
      <c r="AE2" s="555"/>
      <c r="AF2" s="555"/>
      <c r="AG2" s="554">
        <v>2</v>
      </c>
      <c r="AH2" s="555" t="s">
        <v>322</v>
      </c>
      <c r="AI2" s="553"/>
      <c r="AJ2" s="553"/>
      <c r="AK2" s="553"/>
      <c r="AL2" s="553"/>
      <c r="AM2" s="553"/>
      <c r="AN2" s="553"/>
      <c r="AO2" s="553"/>
      <c r="AP2" s="553"/>
      <c r="AQ2" s="553"/>
      <c r="AR2" s="553"/>
      <c r="AS2" s="553"/>
      <c r="AT2" s="553"/>
      <c r="AU2" s="553"/>
      <c r="AV2" s="553"/>
    </row>
    <row r="3" spans="1:48" ht="20.100000000000001" customHeight="1">
      <c r="A3" s="984" t="s">
        <v>76</v>
      </c>
      <c r="B3" s="984"/>
      <c r="C3" s="984"/>
      <c r="D3" s="984"/>
      <c r="E3" s="984"/>
      <c r="F3" s="984"/>
      <c r="V3" s="548"/>
      <c r="W3" s="548"/>
      <c r="X3" s="556"/>
      <c r="Y3" s="557"/>
      <c r="Z3" s="551"/>
      <c r="AA3" s="552">
        <v>3</v>
      </c>
      <c r="AB3" s="553" t="s">
        <v>346</v>
      </c>
      <c r="AC3" s="554">
        <v>3</v>
      </c>
      <c r="AD3" s="554" t="s">
        <v>323</v>
      </c>
      <c r="AE3" s="555"/>
      <c r="AF3" s="555"/>
      <c r="AG3" s="554">
        <v>3</v>
      </c>
      <c r="AH3" s="555" t="s">
        <v>324</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347</v>
      </c>
      <c r="AC4" s="554">
        <v>4</v>
      </c>
      <c r="AD4" s="554" t="s">
        <v>325</v>
      </c>
      <c r="AE4" s="555"/>
      <c r="AF4" s="555"/>
      <c r="AG4" s="554">
        <v>4</v>
      </c>
      <c r="AH4" s="555" t="s">
        <v>326</v>
      </c>
      <c r="AI4" s="553"/>
      <c r="AJ4" s="553"/>
      <c r="AK4" s="553"/>
      <c r="AL4" s="553"/>
      <c r="AM4" s="553"/>
      <c r="AN4" s="553"/>
      <c r="AO4" s="553"/>
      <c r="AP4" s="553"/>
      <c r="AQ4" s="553"/>
      <c r="AR4" s="553"/>
      <c r="AS4" s="553"/>
      <c r="AT4" s="553"/>
      <c r="AU4" s="553"/>
      <c r="AV4" s="553"/>
    </row>
    <row r="5" spans="1:48" ht="20.100000000000001" customHeight="1">
      <c r="A5" s="9" t="s">
        <v>343</v>
      </c>
      <c r="B5" s="9"/>
      <c r="C5" s="1114"/>
      <c r="D5" s="1114"/>
      <c r="E5" s="1114"/>
      <c r="F5" s="1114"/>
      <c r="V5" s="548"/>
      <c r="W5" s="548"/>
      <c r="X5" s="556"/>
      <c r="Y5" s="557"/>
      <c r="Z5" s="551"/>
      <c r="AA5" s="552">
        <v>5</v>
      </c>
      <c r="AB5" s="553" t="s">
        <v>348</v>
      </c>
      <c r="AC5" s="554">
        <v>5</v>
      </c>
      <c r="AD5" s="554" t="s">
        <v>325</v>
      </c>
      <c r="AE5" s="555"/>
      <c r="AF5" s="555"/>
      <c r="AG5" s="554">
        <v>5</v>
      </c>
      <c r="AH5" s="555" t="s">
        <v>327</v>
      </c>
      <c r="AI5" s="553"/>
      <c r="AJ5" s="553"/>
      <c r="AK5" s="553"/>
      <c r="AL5" s="553"/>
      <c r="AM5" s="553"/>
      <c r="AN5" s="553"/>
      <c r="AO5" s="553"/>
      <c r="AP5" s="553"/>
      <c r="AQ5" s="553"/>
      <c r="AR5" s="553"/>
      <c r="AS5" s="553"/>
      <c r="AT5" s="553"/>
      <c r="AU5" s="553"/>
      <c r="AV5" s="553"/>
    </row>
    <row r="6" spans="1:48" ht="20.100000000000001" customHeight="1">
      <c r="A6" s="9" t="s">
        <v>47</v>
      </c>
      <c r="B6" s="558" t="str">
        <f>'Attach 3(JV)'!B24</f>
        <v/>
      </c>
      <c r="V6" s="548"/>
      <c r="W6" s="548"/>
      <c r="X6" s="556"/>
      <c r="Y6" s="557"/>
      <c r="Z6" s="551"/>
      <c r="AA6" s="552">
        <v>6</v>
      </c>
      <c r="AB6" s="553" t="s">
        <v>349</v>
      </c>
      <c r="AC6" s="554">
        <v>6</v>
      </c>
      <c r="AD6" s="554" t="s">
        <v>325</v>
      </c>
      <c r="AE6" s="559" t="e">
        <f>DAY(B6)</f>
        <v>#VALUE!</v>
      </c>
      <c r="AF6" s="555"/>
      <c r="AG6" s="554">
        <v>6</v>
      </c>
      <c r="AH6" s="555" t="s">
        <v>328</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350</v>
      </c>
      <c r="AC7" s="554">
        <v>7</v>
      </c>
      <c r="AD7" s="554" t="s">
        <v>325</v>
      </c>
      <c r="AE7" s="559" t="e">
        <f>MONTH(B6)</f>
        <v>#VALUE!</v>
      </c>
      <c r="AF7" s="555"/>
      <c r="AG7" s="554">
        <v>7</v>
      </c>
      <c r="AH7" s="555" t="s">
        <v>329</v>
      </c>
      <c r="AI7" s="553"/>
      <c r="AJ7" s="553"/>
      <c r="AK7" s="553"/>
      <c r="AL7" s="553"/>
      <c r="AM7" s="553"/>
      <c r="AN7" s="553"/>
      <c r="AO7" s="553"/>
      <c r="AP7" s="553"/>
      <c r="AQ7" s="553"/>
      <c r="AR7" s="553"/>
      <c r="AS7" s="553"/>
      <c r="AT7" s="553"/>
      <c r="AU7" s="553"/>
      <c r="AV7" s="553"/>
    </row>
    <row r="8" spans="1:48" ht="20.100000000000001" customHeight="1">
      <c r="A8" s="561" t="s">
        <v>378</v>
      </c>
      <c r="B8" s="562"/>
      <c r="F8" s="7"/>
      <c r="V8" s="548"/>
      <c r="W8" s="548"/>
      <c r="X8" s="556"/>
      <c r="Y8" s="557"/>
      <c r="Z8" s="551"/>
      <c r="AA8" s="552">
        <v>8</v>
      </c>
      <c r="AB8" s="553" t="s">
        <v>351</v>
      </c>
      <c r="AC8" s="554">
        <v>8</v>
      </c>
      <c r="AD8" s="554" t="s">
        <v>325</v>
      </c>
      <c r="AE8" s="559" t="e">
        <f>LOOKUP(AE7,AG1:AG12,AH1:AH12)</f>
        <v>#VALUE!</v>
      </c>
      <c r="AF8" s="555"/>
      <c r="AG8" s="554">
        <v>8</v>
      </c>
      <c r="AH8" s="555" t="s">
        <v>330</v>
      </c>
      <c r="AI8" s="553"/>
      <c r="AJ8" s="553"/>
      <c r="AK8" s="553"/>
      <c r="AL8" s="553"/>
      <c r="AM8" s="553"/>
      <c r="AN8" s="553"/>
      <c r="AO8" s="553"/>
      <c r="AP8" s="553"/>
      <c r="AQ8" s="553"/>
      <c r="AR8" s="553"/>
      <c r="AS8" s="553"/>
      <c r="AT8" s="553"/>
      <c r="AU8" s="553"/>
      <c r="AV8" s="553"/>
    </row>
    <row r="9" spans="1:48" ht="20.100000000000001" customHeight="1">
      <c r="A9" s="1115" t="s">
        <v>1051</v>
      </c>
      <c r="B9" s="1115"/>
      <c r="C9" s="1115"/>
      <c r="D9" s="563"/>
      <c r="F9" s="7"/>
      <c r="V9" s="548"/>
      <c r="W9" s="548"/>
      <c r="X9" s="556"/>
      <c r="Y9" s="557"/>
      <c r="Z9" s="551"/>
      <c r="AA9" s="552">
        <v>9</v>
      </c>
      <c r="AB9" s="553" t="s">
        <v>352</v>
      </c>
      <c r="AC9" s="554">
        <v>9</v>
      </c>
      <c r="AD9" s="554" t="s">
        <v>325</v>
      </c>
      <c r="AE9" s="559" t="e">
        <f>YEAR(B6)</f>
        <v>#VALUE!</v>
      </c>
      <c r="AF9" s="555"/>
      <c r="AG9" s="554">
        <v>9</v>
      </c>
      <c r="AH9" s="555" t="s">
        <v>331</v>
      </c>
      <c r="AI9" s="553"/>
      <c r="AJ9" s="553"/>
      <c r="AK9" s="553"/>
      <c r="AL9" s="553"/>
      <c r="AM9" s="553"/>
      <c r="AN9" s="553"/>
      <c r="AO9" s="553"/>
      <c r="AP9" s="553"/>
      <c r="AQ9" s="553"/>
      <c r="AR9" s="553"/>
      <c r="AS9" s="553"/>
      <c r="AT9" s="553"/>
      <c r="AU9" s="553"/>
      <c r="AV9" s="553"/>
    </row>
    <row r="10" spans="1:48" ht="20.100000000000001" customHeight="1">
      <c r="A10" s="1115"/>
      <c r="B10" s="1115"/>
      <c r="C10" s="1115"/>
      <c r="D10" s="563"/>
      <c r="F10" s="7"/>
      <c r="V10" s="548"/>
      <c r="W10" s="548"/>
      <c r="X10" s="556"/>
      <c r="Y10" s="557"/>
      <c r="Z10" s="551"/>
      <c r="AA10" s="552">
        <v>10</v>
      </c>
      <c r="AB10" s="553" t="s">
        <v>353</v>
      </c>
      <c r="AC10" s="554">
        <v>10</v>
      </c>
      <c r="AD10" s="554" t="s">
        <v>325</v>
      </c>
      <c r="AE10" s="555"/>
      <c r="AF10" s="555"/>
      <c r="AG10" s="554">
        <v>10</v>
      </c>
      <c r="AH10" s="555" t="s">
        <v>332</v>
      </c>
      <c r="AI10" s="553"/>
      <c r="AJ10" s="553"/>
      <c r="AK10" s="553"/>
      <c r="AL10" s="553"/>
      <c r="AM10" s="553"/>
      <c r="AN10" s="553"/>
      <c r="AO10" s="553"/>
      <c r="AP10" s="553"/>
      <c r="AQ10" s="553"/>
      <c r="AR10" s="553"/>
      <c r="AS10" s="553"/>
      <c r="AT10" s="553"/>
      <c r="AU10" s="553"/>
      <c r="AV10" s="553"/>
    </row>
    <row r="11" spans="1:48" ht="20.100000000000001" customHeight="1">
      <c r="A11" s="1115"/>
      <c r="B11" s="1115"/>
      <c r="C11" s="1115"/>
      <c r="D11" s="563"/>
      <c r="F11" s="7"/>
      <c r="V11" s="548"/>
      <c r="W11" s="548"/>
      <c r="X11" s="556"/>
      <c r="Y11" s="557"/>
      <c r="Z11" s="551"/>
      <c r="AA11" s="552">
        <v>11</v>
      </c>
      <c r="AB11" s="553" t="s">
        <v>354</v>
      </c>
      <c r="AC11" s="554">
        <v>11</v>
      </c>
      <c r="AD11" s="554" t="s">
        <v>325</v>
      </c>
      <c r="AE11" s="555"/>
      <c r="AF11" s="555"/>
      <c r="AG11" s="554">
        <v>11</v>
      </c>
      <c r="AH11" s="555" t="s">
        <v>333</v>
      </c>
      <c r="AI11" s="553"/>
      <c r="AJ11" s="553"/>
      <c r="AK11" s="553"/>
      <c r="AL11" s="553"/>
      <c r="AM11" s="553"/>
      <c r="AN11" s="553"/>
      <c r="AO11" s="553"/>
      <c r="AP11" s="553"/>
      <c r="AQ11" s="553"/>
      <c r="AR11" s="553"/>
      <c r="AS11" s="553"/>
      <c r="AT11" s="553"/>
      <c r="AU11" s="553"/>
      <c r="AV11" s="553"/>
    </row>
    <row r="12" spans="1:48" ht="20.100000000000001" customHeight="1">
      <c r="A12" s="1115"/>
      <c r="B12" s="1115"/>
      <c r="C12" s="1115"/>
      <c r="D12" s="563"/>
      <c r="F12" s="7"/>
      <c r="V12" s="548"/>
      <c r="W12" s="548"/>
      <c r="X12" s="556"/>
      <c r="Y12" s="557"/>
      <c r="Z12" s="551"/>
      <c r="AA12" s="552">
        <v>12</v>
      </c>
      <c r="AB12" s="553" t="s">
        <v>355</v>
      </c>
      <c r="AC12" s="554">
        <v>12</v>
      </c>
      <c r="AD12" s="554" t="s">
        <v>325</v>
      </c>
      <c r="AE12" s="555"/>
      <c r="AF12" s="555"/>
      <c r="AG12" s="554">
        <v>12</v>
      </c>
      <c r="AH12" s="555" t="s">
        <v>334</v>
      </c>
      <c r="AI12" s="553"/>
      <c r="AJ12" s="553"/>
      <c r="AK12" s="553"/>
      <c r="AL12" s="553"/>
      <c r="AM12" s="553"/>
      <c r="AN12" s="553"/>
      <c r="AO12" s="553"/>
      <c r="AP12" s="553"/>
      <c r="AQ12" s="553"/>
      <c r="AR12" s="553"/>
      <c r="AS12" s="553"/>
      <c r="AT12" s="553"/>
      <c r="AU12" s="553"/>
      <c r="AV12" s="553"/>
    </row>
    <row r="13" spans="1:48" ht="0.6" customHeight="1">
      <c r="A13" s="1115"/>
      <c r="B13" s="1115"/>
      <c r="C13" s="1115"/>
      <c r="F13" s="7"/>
      <c r="V13" s="548"/>
      <c r="W13" s="548"/>
      <c r="X13" s="556"/>
      <c r="Y13" s="557"/>
      <c r="Z13" s="551"/>
      <c r="AA13" s="552">
        <v>13</v>
      </c>
      <c r="AB13" s="553" t="s">
        <v>356</v>
      </c>
      <c r="AC13" s="554">
        <v>13</v>
      </c>
      <c r="AD13" s="554" t="s">
        <v>325</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357</v>
      </c>
      <c r="AC14" s="554">
        <v>14</v>
      </c>
      <c r="AD14" s="554" t="s">
        <v>325</v>
      </c>
      <c r="AE14" s="555"/>
      <c r="AF14" s="555"/>
      <c r="AG14" s="555"/>
      <c r="AH14" s="555"/>
      <c r="AI14" s="553"/>
      <c r="AJ14" s="553"/>
      <c r="AK14" s="553"/>
      <c r="AL14" s="553"/>
      <c r="AM14" s="553"/>
      <c r="AN14" s="553"/>
      <c r="AO14" s="553"/>
      <c r="AP14" s="553"/>
      <c r="AQ14" s="553"/>
      <c r="AR14" s="553"/>
      <c r="AS14" s="553"/>
      <c r="AT14" s="553"/>
      <c r="AU14" s="553"/>
      <c r="AV14" s="553"/>
    </row>
    <row r="15" spans="1:48" ht="113.25" customHeight="1">
      <c r="A15" s="564" t="s">
        <v>365</v>
      </c>
      <c r="B15" s="564"/>
      <c r="C15" s="1111" t="str">
        <f>Cover!B2</f>
        <v>Procurement of 40/33mm PLB HDPE Duct for NTAMC Project in Vadodara</v>
      </c>
      <c r="D15" s="1111"/>
      <c r="E15" s="1111"/>
      <c r="F15" s="1111"/>
      <c r="V15" s="548"/>
      <c r="W15" s="548"/>
      <c r="X15" s="556"/>
      <c r="Y15" s="557"/>
      <c r="Z15" s="551"/>
      <c r="AA15" s="552">
        <v>15</v>
      </c>
      <c r="AB15" s="553" t="s">
        <v>358</v>
      </c>
      <c r="AC15" s="554">
        <v>15</v>
      </c>
      <c r="AD15" s="554" t="s">
        <v>325</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77</v>
      </c>
      <c r="C16" s="7"/>
      <c r="D16" s="7"/>
      <c r="E16" s="7"/>
      <c r="F16" s="7"/>
      <c r="V16" s="548"/>
      <c r="W16" s="548"/>
      <c r="X16" s="556"/>
      <c r="Y16" s="557"/>
      <c r="Z16" s="551"/>
      <c r="AA16" s="552">
        <v>16</v>
      </c>
      <c r="AB16" s="553" t="s">
        <v>359</v>
      </c>
      <c r="AC16" s="554">
        <v>16</v>
      </c>
      <c r="AD16" s="554" t="s">
        <v>325</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112"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112"/>
      <c r="D17" s="1112"/>
      <c r="E17" s="1112"/>
      <c r="F17" s="1112"/>
      <c r="J17" s="662" t="s">
        <v>948</v>
      </c>
      <c r="V17" s="566"/>
      <c r="W17" s="566"/>
      <c r="X17" s="567" t="s">
        <v>36</v>
      </c>
      <c r="Y17" s="549"/>
      <c r="Z17" s="568"/>
      <c r="AA17" s="552">
        <v>17</v>
      </c>
      <c r="AB17" s="548" t="s">
        <v>360</v>
      </c>
      <c r="AC17" s="554">
        <v>17</v>
      </c>
      <c r="AD17" s="554" t="s">
        <v>325</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749</v>
      </c>
      <c r="C18" s="7"/>
      <c r="D18" s="7"/>
      <c r="E18" s="7"/>
      <c r="F18" s="7"/>
      <c r="V18" s="548"/>
      <c r="W18" s="548"/>
      <c r="X18" s="556"/>
      <c r="Y18" s="557" t="s">
        <v>366</v>
      </c>
      <c r="Z18" s="551"/>
      <c r="AA18" s="552">
        <v>18</v>
      </c>
      <c r="AB18" s="553" t="s">
        <v>361</v>
      </c>
      <c r="AC18" s="554">
        <v>18</v>
      </c>
      <c r="AD18" s="554" t="s">
        <v>325</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78</v>
      </c>
      <c r="C19" s="7"/>
      <c r="D19" s="7"/>
      <c r="E19" s="7"/>
      <c r="F19" s="7"/>
      <c r="V19" s="548"/>
      <c r="W19" s="548"/>
      <c r="X19" s="556"/>
      <c r="Y19" s="557" t="s">
        <v>366</v>
      </c>
      <c r="Z19" s="551"/>
      <c r="AA19" s="552">
        <v>18</v>
      </c>
      <c r="AB19" s="553" t="s">
        <v>361</v>
      </c>
      <c r="AC19" s="554">
        <v>18</v>
      </c>
      <c r="AD19" s="554" t="s">
        <v>325</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85" t="s">
        <v>79</v>
      </c>
      <c r="C20" s="985"/>
      <c r="D20" s="985"/>
      <c r="E20" s="985"/>
      <c r="F20" s="985"/>
      <c r="V20" s="548"/>
      <c r="W20" s="548"/>
      <c r="X20" s="556"/>
      <c r="Y20" s="557" t="s">
        <v>367</v>
      </c>
      <c r="Z20" s="552"/>
      <c r="AA20" s="552">
        <v>19</v>
      </c>
      <c r="AB20" s="548" t="s">
        <v>362</v>
      </c>
      <c r="AC20" s="554">
        <v>19</v>
      </c>
      <c r="AD20" s="554" t="s">
        <v>325</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113" t="s">
        <v>371</v>
      </c>
      <c r="E21" s="1113"/>
      <c r="F21" s="1113"/>
      <c r="G21" s="572"/>
      <c r="H21" s="572"/>
      <c r="I21" s="572"/>
      <c r="J21" s="572"/>
      <c r="K21" s="572"/>
      <c r="L21" s="572"/>
      <c r="M21" s="572"/>
      <c r="N21" s="572"/>
      <c r="O21" s="572"/>
      <c r="P21" s="572"/>
      <c r="Q21" s="572"/>
      <c r="R21" s="548"/>
      <c r="S21" s="548"/>
      <c r="T21" s="556"/>
      <c r="U21" s="557" t="s">
        <v>368</v>
      </c>
      <c r="V21" s="552"/>
      <c r="W21" s="552">
        <v>20</v>
      </c>
      <c r="X21" s="548" t="s">
        <v>363</v>
      </c>
      <c r="Y21" s="554">
        <v>20</v>
      </c>
      <c r="Z21" s="554" t="s">
        <v>325</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110" t="s">
        <v>80</v>
      </c>
      <c r="E22" s="1110"/>
      <c r="F22" s="1110"/>
      <c r="V22" s="548"/>
      <c r="W22" s="548"/>
      <c r="X22" s="556"/>
      <c r="Y22" s="557" t="s">
        <v>369</v>
      </c>
      <c r="Z22" s="552" t="e">
        <f>IF(#REF! &gt; 9, "("&amp;#REF!&amp;")", "(0"&amp;#REF!&amp;")")</f>
        <v>#REF!</v>
      </c>
      <c r="AA22" s="552"/>
      <c r="AB22" s="548"/>
      <c r="AC22" s="554">
        <v>21</v>
      </c>
      <c r="AD22" s="554" t="s">
        <v>128</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113" t="s">
        <v>968</v>
      </c>
      <c r="E23" s="1110"/>
      <c r="F23" s="1110"/>
      <c r="V23" s="548"/>
      <c r="W23" s="573"/>
      <c r="X23" s="556"/>
      <c r="Y23" s="557" t="s">
        <v>716</v>
      </c>
      <c r="Z23" s="552"/>
      <c r="AA23" s="552"/>
      <c r="AB23" s="548"/>
      <c r="AC23" s="554">
        <v>22</v>
      </c>
      <c r="AD23" s="554" t="s">
        <v>325</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110"/>
      <c r="E24" s="1110"/>
      <c r="F24" s="1110"/>
      <c r="G24" s="563"/>
      <c r="H24" s="563"/>
      <c r="I24" s="563"/>
      <c r="J24" s="563"/>
      <c r="K24" s="563"/>
      <c r="L24" s="563"/>
      <c r="M24" s="563"/>
      <c r="N24" s="563"/>
      <c r="O24" s="563"/>
      <c r="P24" s="563"/>
      <c r="Q24" s="563"/>
      <c r="R24" s="563"/>
      <c r="S24" s="563"/>
      <c r="T24" s="563"/>
      <c r="U24" s="563"/>
      <c r="V24" s="548"/>
      <c r="W24" s="548"/>
      <c r="X24" s="556"/>
      <c r="Y24" s="557" t="s">
        <v>370</v>
      </c>
      <c r="Z24" s="552"/>
      <c r="AA24" s="552"/>
      <c r="AB24" s="548"/>
      <c r="AC24" s="554">
        <v>23</v>
      </c>
      <c r="AD24" s="554" t="s">
        <v>325</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110"/>
      <c r="E25" s="1110"/>
      <c r="F25" s="1110"/>
      <c r="G25" s="574"/>
      <c r="H25" s="574"/>
      <c r="I25" s="574"/>
      <c r="J25" s="574"/>
      <c r="K25" s="574"/>
      <c r="L25" s="574"/>
      <c r="M25" s="574"/>
      <c r="N25" s="574"/>
      <c r="O25" s="574"/>
      <c r="P25" s="574"/>
      <c r="Q25" s="574"/>
      <c r="R25" s="574"/>
      <c r="S25" s="574"/>
      <c r="T25" s="574"/>
      <c r="U25" s="574"/>
      <c r="V25" s="575"/>
      <c r="W25" s="575"/>
      <c r="X25" s="556"/>
      <c r="Y25" s="557" t="s">
        <v>371</v>
      </c>
      <c r="Z25" s="552"/>
      <c r="AA25" s="552"/>
      <c r="AB25" s="548"/>
      <c r="AC25" s="554">
        <v>24</v>
      </c>
      <c r="AD25" s="554" t="s">
        <v>325</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110" t="s">
        <v>42</v>
      </c>
      <c r="E26" s="1110"/>
      <c r="F26" s="1110"/>
      <c r="V26" s="548"/>
      <c r="W26" s="548"/>
      <c r="X26" s="556"/>
      <c r="Y26" s="557"/>
      <c r="Z26" s="551"/>
      <c r="AA26" s="551"/>
      <c r="AB26" s="553"/>
      <c r="AC26" s="554">
        <v>25</v>
      </c>
      <c r="AD26" s="554" t="s">
        <v>325</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110" t="s">
        <v>81</v>
      </c>
      <c r="E27" s="1110"/>
      <c r="F27" s="1110"/>
      <c r="V27" s="548"/>
      <c r="W27" s="548"/>
      <c r="X27" s="556"/>
      <c r="Y27" s="557"/>
      <c r="Z27" s="551"/>
      <c r="AA27" s="551"/>
      <c r="AB27" s="553"/>
      <c r="AC27" s="554">
        <v>26</v>
      </c>
      <c r="AD27" s="554" t="s">
        <v>325</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111" t="s">
        <v>717</v>
      </c>
      <c r="E28" s="1111"/>
      <c r="F28" s="1111"/>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110" t="s">
        <v>82</v>
      </c>
      <c r="E29" s="1110"/>
      <c r="F29" s="1110"/>
      <c r="V29" s="548"/>
      <c r="W29" s="548"/>
      <c r="X29" s="556"/>
      <c r="Y29" s="557"/>
      <c r="Z29" s="552"/>
      <c r="AA29" s="552"/>
      <c r="AB29" s="548"/>
      <c r="AC29" s="554">
        <v>27</v>
      </c>
      <c r="AD29" s="554" t="s">
        <v>325</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110" t="s">
        <v>963</v>
      </c>
      <c r="E30" s="1110"/>
      <c r="F30" s="1110"/>
      <c r="V30" s="548"/>
      <c r="W30" s="548"/>
      <c r="X30" s="556"/>
      <c r="Y30" s="557"/>
      <c r="Z30" s="552"/>
      <c r="AA30" s="552"/>
      <c r="AB30" s="548"/>
      <c r="AC30" s="554">
        <v>28</v>
      </c>
      <c r="AD30" s="554" t="s">
        <v>325</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110" t="s">
        <v>340</v>
      </c>
      <c r="E31" s="1110"/>
      <c r="F31" s="1110"/>
      <c r="V31" s="548"/>
      <c r="W31" s="548"/>
      <c r="X31" s="556"/>
      <c r="Y31" s="557"/>
      <c r="Z31" s="552"/>
      <c r="AA31" s="552"/>
      <c r="AB31" s="548"/>
      <c r="AC31" s="554">
        <v>29</v>
      </c>
      <c r="AD31" s="554" t="s">
        <v>325</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110" t="s">
        <v>83</v>
      </c>
      <c r="E32" s="1110"/>
      <c r="F32" s="1110"/>
      <c r="V32" s="548"/>
      <c r="W32" s="548"/>
      <c r="X32" s="556"/>
      <c r="Y32" s="557"/>
      <c r="Z32" s="552"/>
      <c r="AA32" s="552"/>
      <c r="AB32" s="548"/>
      <c r="AC32" s="554">
        <v>30</v>
      </c>
      <c r="AD32" s="554" t="s">
        <v>325</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110" t="s">
        <v>84</v>
      </c>
      <c r="E33" s="1110"/>
      <c r="F33" s="1110"/>
      <c r="V33" s="548"/>
      <c r="W33" s="548"/>
      <c r="X33" s="556"/>
      <c r="Y33" s="557"/>
      <c r="Z33" s="552"/>
      <c r="AA33" s="552"/>
      <c r="AB33" s="548"/>
      <c r="AC33" s="554">
        <v>31</v>
      </c>
      <c r="AD33" s="554" t="s">
        <v>128</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110" t="s">
        <v>16</v>
      </c>
      <c r="E34" s="1110"/>
      <c r="F34" s="1110"/>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110" t="s">
        <v>35</v>
      </c>
      <c r="E35" s="1110"/>
      <c r="F35" s="1110"/>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110" t="s">
        <v>287</v>
      </c>
      <c r="E36" s="1110"/>
      <c r="F36" s="1110"/>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110" t="s">
        <v>942</v>
      </c>
      <c r="E37" s="1110"/>
      <c r="F37" s="1110"/>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110" t="s">
        <v>41</v>
      </c>
      <c r="E38" s="1110"/>
      <c r="F38" s="1110"/>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110" t="s">
        <v>288</v>
      </c>
      <c r="E39" s="1110"/>
      <c r="F39" s="1110"/>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110" t="s">
        <v>744</v>
      </c>
      <c r="E40" s="1110"/>
      <c r="F40" s="1110"/>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110" t="s">
        <v>1084</v>
      </c>
      <c r="E41" s="1110"/>
      <c r="F41" s="1110"/>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110" t="s">
        <v>745</v>
      </c>
      <c r="E42" s="1110"/>
      <c r="F42" s="1110"/>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110" t="s">
        <v>746</v>
      </c>
      <c r="E43" s="1110"/>
      <c r="F43" s="1110"/>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35" customHeight="1">
      <c r="B44" s="571" t="s">
        <v>774</v>
      </c>
      <c r="C44" s="576"/>
      <c r="D44" s="1081" t="s">
        <v>934</v>
      </c>
      <c r="E44" s="1081"/>
      <c r="F44" s="1081"/>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775</v>
      </c>
      <c r="C45" s="576"/>
      <c r="D45" s="1103" t="s">
        <v>964</v>
      </c>
      <c r="E45" s="1103"/>
      <c r="F45" s="1103"/>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9" customHeight="1">
      <c r="B46" s="571" t="s">
        <v>776</v>
      </c>
      <c r="C46" s="576"/>
      <c r="D46" s="1081" t="s">
        <v>777</v>
      </c>
      <c r="E46" s="1081"/>
      <c r="F46" s="1081"/>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ht="41.25" customHeight="1">
      <c r="B47" s="571" t="s">
        <v>961</v>
      </c>
      <c r="C47" s="576"/>
      <c r="D47" s="1081" t="s">
        <v>914</v>
      </c>
      <c r="E47" s="1081"/>
      <c r="F47" s="1081"/>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ht="74.25" customHeight="1">
      <c r="B48" s="571" t="s">
        <v>962</v>
      </c>
      <c r="C48" s="576"/>
      <c r="D48" s="1081" t="s">
        <v>949</v>
      </c>
      <c r="E48" s="1081"/>
      <c r="F48" s="1081"/>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74.25" customHeight="1">
      <c r="B49" s="571" t="s">
        <v>1070</v>
      </c>
      <c r="C49" s="576"/>
      <c r="D49" s="1117" t="s">
        <v>1071</v>
      </c>
      <c r="E49" s="1117"/>
      <c r="F49" s="1117"/>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74.25" customHeight="1">
      <c r="B50" s="571" t="s">
        <v>1074</v>
      </c>
      <c r="C50" s="576"/>
      <c r="D50" s="1081" t="s">
        <v>1072</v>
      </c>
      <c r="E50" s="1081"/>
      <c r="F50" s="1081"/>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74.25" customHeight="1">
      <c r="B51" s="571" t="s">
        <v>1075</v>
      </c>
      <c r="C51" s="576"/>
      <c r="D51" s="1081" t="s">
        <v>1073</v>
      </c>
      <c r="E51" s="1081"/>
      <c r="F51" s="1081"/>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38.25" customHeight="1">
      <c r="A52" s="565">
        <v>3</v>
      </c>
      <c r="B52" s="1116"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52" s="1116"/>
      <c r="D52" s="1116"/>
      <c r="E52" s="1116"/>
      <c r="F52" s="1116"/>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ht="71.25" customHeight="1">
      <c r="A53" s="565">
        <v>4</v>
      </c>
      <c r="B53" s="1112" t="s">
        <v>85</v>
      </c>
      <c r="C53" s="1112"/>
      <c r="D53" s="1112"/>
      <c r="E53" s="1112"/>
      <c r="F53" s="1112"/>
      <c r="V53" s="548"/>
      <c r="W53" s="548"/>
      <c r="X53" s="556"/>
      <c r="Y53" s="557"/>
      <c r="Z53" s="551"/>
      <c r="AA53" s="551"/>
      <c r="AB53" s="553"/>
      <c r="AC53" s="553"/>
      <c r="AD53" s="553"/>
      <c r="AE53" s="553"/>
      <c r="AF53" s="553"/>
      <c r="AG53" s="553"/>
      <c r="AH53" s="553"/>
      <c r="AI53" s="553"/>
      <c r="AJ53" s="553"/>
      <c r="AK53" s="553"/>
      <c r="AL53" s="553"/>
      <c r="AM53" s="553"/>
      <c r="AN53" s="553"/>
      <c r="AO53" s="553"/>
      <c r="AP53" s="553"/>
      <c r="AQ53" s="553"/>
      <c r="AR53" s="553"/>
      <c r="AS53" s="553"/>
      <c r="AT53" s="553"/>
      <c r="AU53" s="553"/>
      <c r="AV53" s="553"/>
    </row>
    <row r="54" spans="1:48" ht="80.25" customHeight="1">
      <c r="A54" s="565">
        <v>4.0999999999999996</v>
      </c>
      <c r="B54" s="1112" t="s">
        <v>8</v>
      </c>
      <c r="C54" s="1112"/>
      <c r="D54" s="1112"/>
      <c r="E54" s="1112"/>
      <c r="F54" s="1112"/>
      <c r="V54" s="548"/>
      <c r="W54" s="548"/>
      <c r="X54" s="556"/>
      <c r="Y54" s="557"/>
      <c r="Z54" s="551"/>
      <c r="AA54" s="551"/>
      <c r="AB54" s="553"/>
      <c r="AC54" s="553"/>
      <c r="AD54" s="553"/>
      <c r="AE54" s="553"/>
      <c r="AF54" s="553"/>
      <c r="AG54" s="553"/>
      <c r="AH54" s="553"/>
      <c r="AI54" s="553"/>
      <c r="AJ54" s="553"/>
      <c r="AK54" s="553"/>
      <c r="AL54" s="553"/>
      <c r="AM54" s="553"/>
      <c r="AN54" s="553"/>
      <c r="AO54" s="553"/>
      <c r="AP54" s="553"/>
      <c r="AQ54" s="553"/>
      <c r="AR54" s="553"/>
      <c r="AS54" s="553"/>
      <c r="AT54" s="553"/>
      <c r="AU54" s="553"/>
      <c r="AV54" s="553"/>
    </row>
    <row r="55" spans="1:48" ht="80.25" customHeight="1">
      <c r="A55" s="565">
        <v>4.2</v>
      </c>
      <c r="B55" s="1112" t="s">
        <v>436</v>
      </c>
      <c r="C55" s="1112"/>
      <c r="D55" s="1112"/>
      <c r="E55" s="1112"/>
      <c r="F55" s="1112"/>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s="1" customFormat="1" ht="68.25" customHeight="1">
      <c r="A56" s="565">
        <v>5</v>
      </c>
      <c r="B56" s="1112" t="s">
        <v>9</v>
      </c>
      <c r="C56" s="1112"/>
      <c r="D56" s="1112"/>
      <c r="E56" s="1112"/>
      <c r="F56" s="1112"/>
      <c r="V56" s="548"/>
      <c r="W56" s="548"/>
      <c r="X56" s="556"/>
      <c r="Y56" s="557"/>
      <c r="Z56" s="552"/>
      <c r="AA56" s="552"/>
      <c r="AB56" s="548"/>
      <c r="AC56" s="548"/>
      <c r="AD56" s="548"/>
      <c r="AE56" s="548"/>
      <c r="AF56" s="548"/>
      <c r="AG56" s="548"/>
      <c r="AH56" s="548"/>
      <c r="AI56" s="548"/>
      <c r="AJ56" s="548"/>
      <c r="AK56" s="548"/>
      <c r="AL56" s="548"/>
      <c r="AM56" s="548"/>
      <c r="AN56" s="548"/>
      <c r="AO56" s="548"/>
      <c r="AP56" s="548"/>
      <c r="AQ56" s="548"/>
      <c r="AR56" s="548"/>
      <c r="AS56" s="548"/>
      <c r="AT56" s="548"/>
      <c r="AU56" s="548"/>
      <c r="AV56" s="548"/>
    </row>
    <row r="57" spans="1:48" ht="57.75" customHeight="1">
      <c r="A57" s="565">
        <v>5.0999999999999996</v>
      </c>
      <c r="B57" s="1112" t="s">
        <v>747</v>
      </c>
      <c r="C57" s="1112"/>
      <c r="D57" s="1112"/>
      <c r="E57" s="1112"/>
      <c r="F57" s="1112"/>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ht="73.5" customHeight="1">
      <c r="A58" s="565">
        <v>5.2</v>
      </c>
      <c r="B58" s="1112" t="s">
        <v>748</v>
      </c>
      <c r="C58" s="1112"/>
      <c r="D58" s="1112"/>
      <c r="E58" s="1112"/>
      <c r="F58" s="1112"/>
      <c r="V58" s="548"/>
      <c r="W58" s="548"/>
      <c r="X58" s="556"/>
      <c r="Y58" s="557"/>
      <c r="Z58" s="551"/>
      <c r="AA58" s="551"/>
      <c r="AB58" s="553"/>
      <c r="AC58" s="553"/>
      <c r="AD58" s="553"/>
      <c r="AE58" s="553"/>
      <c r="AF58" s="553"/>
      <c r="AG58" s="553"/>
      <c r="AH58" s="553"/>
      <c r="AI58" s="553"/>
      <c r="AJ58" s="553"/>
      <c r="AK58" s="553"/>
      <c r="AL58" s="553"/>
      <c r="AM58" s="553"/>
      <c r="AN58" s="553"/>
      <c r="AO58" s="553"/>
      <c r="AP58" s="553"/>
      <c r="AQ58" s="553"/>
      <c r="AR58" s="553"/>
      <c r="AS58" s="553"/>
      <c r="AT58" s="553"/>
      <c r="AU58" s="553"/>
      <c r="AV58" s="553"/>
    </row>
    <row r="59" spans="1:48" ht="50.25" customHeight="1">
      <c r="A59" s="565">
        <v>5.3</v>
      </c>
      <c r="B59" s="1112" t="s">
        <v>781</v>
      </c>
      <c r="C59" s="1112"/>
      <c r="D59" s="1112"/>
      <c r="E59" s="1112"/>
      <c r="F59" s="1112"/>
      <c r="V59" s="548"/>
      <c r="W59" s="548"/>
      <c r="X59" s="556"/>
      <c r="Y59" s="557"/>
      <c r="Z59" s="551"/>
      <c r="AA59" s="551"/>
      <c r="AB59" s="553"/>
      <c r="AC59" s="553"/>
      <c r="AD59" s="553"/>
      <c r="AE59" s="553"/>
      <c r="AF59" s="553"/>
      <c r="AG59" s="553"/>
      <c r="AH59" s="553"/>
      <c r="AI59" s="553"/>
      <c r="AJ59" s="553"/>
      <c r="AK59" s="553"/>
      <c r="AL59" s="553"/>
      <c r="AM59" s="553"/>
      <c r="AN59" s="553"/>
      <c r="AO59" s="553"/>
      <c r="AP59" s="553"/>
      <c r="AQ59" s="553"/>
      <c r="AR59" s="553"/>
      <c r="AS59" s="553"/>
      <c r="AT59" s="553"/>
      <c r="AU59" s="553"/>
      <c r="AV59" s="553"/>
    </row>
    <row r="60" spans="1:48" ht="21" customHeight="1">
      <c r="A60" s="577">
        <v>6</v>
      </c>
      <c r="B60" s="1125" t="s">
        <v>86</v>
      </c>
      <c r="C60" s="1125"/>
      <c r="D60" s="1125"/>
      <c r="E60" s="1125"/>
      <c r="F60" s="1125"/>
      <c r="V60" s="548"/>
      <c r="W60" s="548"/>
      <c r="X60" s="556"/>
      <c r="Y60" s="557"/>
      <c r="Z60" s="551"/>
      <c r="AA60" s="551"/>
      <c r="AB60" s="553"/>
      <c r="AC60" s="553"/>
      <c r="AD60" s="553"/>
      <c r="AE60" s="553"/>
      <c r="AF60" s="553"/>
      <c r="AG60" s="553"/>
      <c r="AH60" s="553"/>
      <c r="AI60" s="553"/>
      <c r="AJ60" s="553"/>
      <c r="AK60" s="553"/>
      <c r="AL60" s="553"/>
      <c r="AM60" s="553"/>
      <c r="AN60" s="553"/>
      <c r="AO60" s="553"/>
      <c r="AP60" s="553"/>
      <c r="AQ60" s="553"/>
      <c r="AR60" s="553"/>
      <c r="AS60" s="553"/>
      <c r="AT60" s="553"/>
      <c r="AU60" s="553"/>
      <c r="AV60" s="553"/>
    </row>
    <row r="61" spans="1:48" s="1" customFormat="1" ht="60.75" customHeight="1">
      <c r="A61" s="565">
        <v>6.1</v>
      </c>
      <c r="B61" s="1112" t="s">
        <v>10</v>
      </c>
      <c r="C61" s="1112"/>
      <c r="D61" s="1112"/>
      <c r="E61" s="1112"/>
      <c r="F61" s="1112"/>
      <c r="V61" s="548"/>
      <c r="W61" s="548"/>
      <c r="X61" s="556"/>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3" customHeight="1">
      <c r="A62" s="565">
        <v>7</v>
      </c>
      <c r="B62" s="1112" t="s">
        <v>87</v>
      </c>
      <c r="C62" s="1112"/>
      <c r="D62" s="1112"/>
      <c r="E62" s="1112"/>
      <c r="F62" s="1112"/>
      <c r="V62" s="548"/>
      <c r="W62" s="548"/>
      <c r="X62" s="556"/>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26.1" customHeight="1">
      <c r="A63" s="577"/>
      <c r="B63" s="502" t="s">
        <v>389</v>
      </c>
      <c r="C63" s="9" t="s">
        <v>364</v>
      </c>
      <c r="D63" s="5"/>
      <c r="E63" s="578" t="s">
        <v>88</v>
      </c>
      <c r="G63"/>
      <c r="H63"/>
      <c r="I63"/>
      <c r="J63"/>
      <c r="K63"/>
      <c r="L63"/>
      <c r="M63"/>
      <c r="N63"/>
      <c r="O63"/>
      <c r="P63"/>
      <c r="Q63"/>
      <c r="R63"/>
      <c r="S63"/>
      <c r="T63"/>
      <c r="U63"/>
      <c r="V63" s="553"/>
      <c r="W63" s="553"/>
      <c r="X63" s="550"/>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390</v>
      </c>
      <c r="C64" s="7" t="s">
        <v>89</v>
      </c>
      <c r="D64" s="5"/>
      <c r="E64" s="578" t="s">
        <v>90</v>
      </c>
      <c r="G64"/>
      <c r="H64"/>
      <c r="I64"/>
      <c r="J64"/>
      <c r="K64"/>
      <c r="L64"/>
      <c r="M64"/>
      <c r="N64"/>
      <c r="O64"/>
      <c r="P64"/>
      <c r="Q64"/>
      <c r="R64"/>
      <c r="S64"/>
      <c r="T64"/>
      <c r="U64"/>
      <c r="V64" s="553"/>
      <c r="W64" s="553"/>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391</v>
      </c>
      <c r="C65" s="7" t="s">
        <v>91</v>
      </c>
      <c r="D65" s="5"/>
      <c r="E65" s="578" t="s">
        <v>92</v>
      </c>
      <c r="V65" s="548"/>
      <c r="W65" s="548"/>
      <c r="X65" s="549"/>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93</v>
      </c>
      <c r="C66" s="7" t="s">
        <v>94</v>
      </c>
      <c r="D66" s="5"/>
      <c r="E66" s="578" t="s">
        <v>95</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s="1" customFormat="1" ht="38.1" customHeight="1">
      <c r="A67" s="577"/>
      <c r="B67" s="502" t="s">
        <v>96</v>
      </c>
      <c r="C67" s="7" t="s">
        <v>97</v>
      </c>
      <c r="D67" s="5"/>
      <c r="E67" s="578" t="s">
        <v>98</v>
      </c>
      <c r="G67"/>
      <c r="H67"/>
      <c r="I67"/>
      <c r="J67"/>
      <c r="K67"/>
      <c r="L67"/>
      <c r="M67"/>
      <c r="N67"/>
      <c r="O67"/>
      <c r="P67"/>
      <c r="Q67"/>
      <c r="R67"/>
      <c r="S67"/>
      <c r="T67"/>
      <c r="U67"/>
      <c r="V67" s="553"/>
      <c r="W67" s="553"/>
      <c r="X67" s="550"/>
      <c r="Y67" s="557"/>
      <c r="Z67" s="552"/>
      <c r="AA67" s="552"/>
      <c r="AB67" s="548"/>
      <c r="AC67" s="548"/>
      <c r="AD67" s="548"/>
      <c r="AE67" s="548"/>
      <c r="AF67" s="548"/>
      <c r="AG67" s="548"/>
      <c r="AH67" s="548"/>
      <c r="AI67" s="548"/>
      <c r="AJ67" s="548"/>
      <c r="AK67" s="548"/>
      <c r="AL67" s="548"/>
      <c r="AM67" s="548"/>
      <c r="AN67" s="548"/>
      <c r="AO67" s="548"/>
      <c r="AP67" s="548"/>
      <c r="AQ67" s="548"/>
      <c r="AR67" s="548"/>
      <c r="AS67" s="548"/>
      <c r="AT67" s="548"/>
      <c r="AU67" s="548"/>
      <c r="AV67" s="548"/>
    </row>
    <row r="68" spans="1:48" s="1" customFormat="1" ht="38.1" customHeight="1">
      <c r="A68" s="577"/>
      <c r="B68" s="502" t="s">
        <v>99</v>
      </c>
      <c r="C68" s="7" t="s">
        <v>100</v>
      </c>
      <c r="D68" s="5"/>
      <c r="E68" s="578" t="s">
        <v>102</v>
      </c>
      <c r="V68" s="548"/>
      <c r="W68" s="548"/>
      <c r="X68" s="550"/>
      <c r="Y68" s="557"/>
      <c r="Z68" s="552"/>
      <c r="AA68" s="552"/>
      <c r="AB68" s="548"/>
      <c r="AC68" s="548"/>
      <c r="AD68" s="548"/>
      <c r="AE68" s="548"/>
      <c r="AF68" s="548"/>
      <c r="AG68" s="548"/>
      <c r="AH68" s="548"/>
      <c r="AI68" s="548"/>
      <c r="AJ68" s="548"/>
      <c r="AK68" s="548"/>
      <c r="AL68" s="548"/>
      <c r="AM68" s="548"/>
      <c r="AN68" s="548"/>
      <c r="AO68" s="548"/>
      <c r="AP68" s="548"/>
      <c r="AQ68" s="548"/>
      <c r="AR68" s="548"/>
      <c r="AS68" s="548"/>
      <c r="AT68" s="548"/>
      <c r="AU68" s="548"/>
      <c r="AV68" s="548"/>
    </row>
    <row r="69" spans="1:48" s="1" customFormat="1" ht="38.1" customHeight="1">
      <c r="A69" s="577"/>
      <c r="B69" s="502" t="s">
        <v>103</v>
      </c>
      <c r="C69" s="7" t="s">
        <v>104</v>
      </c>
      <c r="D69" s="5"/>
      <c r="E69" s="578" t="s">
        <v>105</v>
      </c>
      <c r="V69" s="548"/>
      <c r="W69" s="548"/>
      <c r="X69" s="550"/>
      <c r="Y69" s="557"/>
      <c r="Z69" s="552"/>
      <c r="AA69" s="552"/>
      <c r="AB69" s="548"/>
      <c r="AC69" s="548"/>
      <c r="AD69" s="548"/>
      <c r="AE69" s="548"/>
      <c r="AF69" s="548"/>
      <c r="AG69" s="548"/>
      <c r="AH69" s="548"/>
      <c r="AI69" s="548"/>
      <c r="AJ69" s="548"/>
      <c r="AK69" s="548"/>
      <c r="AL69" s="548"/>
      <c r="AM69" s="548"/>
      <c r="AN69" s="548"/>
      <c r="AO69" s="548"/>
      <c r="AP69" s="548"/>
      <c r="AQ69" s="548"/>
      <c r="AR69" s="548"/>
      <c r="AS69" s="548"/>
      <c r="AT69" s="548"/>
      <c r="AU69" s="548"/>
      <c r="AV69" s="548"/>
    </row>
    <row r="70" spans="1:48" ht="38.1" customHeight="1">
      <c r="A70" s="502"/>
      <c r="B70" s="502" t="s">
        <v>106</v>
      </c>
      <c r="C70" s="7" t="s">
        <v>107</v>
      </c>
      <c r="E70" s="578" t="s">
        <v>108</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02" t="s">
        <v>109</v>
      </c>
      <c r="C71" s="7" t="s">
        <v>437</v>
      </c>
      <c r="E71" s="578" t="s">
        <v>110</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38.1" customHeight="1">
      <c r="A72" s="502"/>
      <c r="B72" s="502" t="s">
        <v>111</v>
      </c>
      <c r="C72" s="7" t="s">
        <v>438</v>
      </c>
      <c r="E72" s="578" t="s">
        <v>112</v>
      </c>
      <c r="F72"/>
      <c r="G72"/>
      <c r="H72"/>
      <c r="I72"/>
      <c r="J72"/>
      <c r="K72"/>
      <c r="L72"/>
      <c r="M72"/>
      <c r="N72"/>
      <c r="O72"/>
      <c r="P72"/>
      <c r="Q72"/>
      <c r="R72"/>
      <c r="S72"/>
      <c r="T72"/>
      <c r="U72"/>
      <c r="V72" s="553"/>
      <c r="W72" s="553"/>
      <c r="X72" s="550"/>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8.1" customHeight="1">
      <c r="A73" s="502"/>
      <c r="B73" s="502" t="s">
        <v>113</v>
      </c>
      <c r="C73" s="7" t="s">
        <v>439</v>
      </c>
      <c r="E73" s="578" t="s">
        <v>114</v>
      </c>
      <c r="F73"/>
      <c r="G73"/>
      <c r="H73"/>
      <c r="I73"/>
      <c r="J73"/>
      <c r="K73"/>
      <c r="L73"/>
      <c r="M73"/>
      <c r="N73"/>
      <c r="O73"/>
      <c r="P73"/>
      <c r="Q73"/>
      <c r="R73"/>
      <c r="S73"/>
      <c r="T73"/>
      <c r="U73"/>
      <c r="V73" s="553"/>
      <c r="W73" s="553"/>
      <c r="X73" s="550"/>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38.1" customHeight="1">
      <c r="A74" s="502"/>
      <c r="B74" s="565" t="s">
        <v>116</v>
      </c>
      <c r="C74" s="7" t="s">
        <v>1036</v>
      </c>
      <c r="E74" s="578" t="s">
        <v>1037</v>
      </c>
      <c r="F74"/>
      <c r="G74"/>
      <c r="H74"/>
      <c r="I74"/>
      <c r="J74"/>
      <c r="K74"/>
      <c r="L74"/>
      <c r="M74"/>
      <c r="N74"/>
      <c r="O74"/>
      <c r="P74"/>
      <c r="Q74"/>
      <c r="R74"/>
      <c r="S74"/>
      <c r="T74"/>
      <c r="U74"/>
      <c r="V74" s="553"/>
      <c r="W74" s="553"/>
      <c r="X74" s="550"/>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41.25" customHeight="1">
      <c r="B75" s="565" t="s">
        <v>1035</v>
      </c>
      <c r="C75" s="1081" t="s">
        <v>117</v>
      </c>
      <c r="D75" s="1081"/>
      <c r="E75" s="579" t="s">
        <v>115</v>
      </c>
      <c r="F75"/>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34.5" customHeight="1">
      <c r="B76" s="1112" t="s">
        <v>118</v>
      </c>
      <c r="C76" s="1112"/>
      <c r="D76" s="1112"/>
      <c r="E76" s="1112"/>
      <c r="F76" s="1112"/>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3.25" customHeight="1">
      <c r="A77" s="565">
        <v>8</v>
      </c>
      <c r="B77" s="1112" t="s">
        <v>123</v>
      </c>
      <c r="C77" s="1112"/>
      <c r="D77" s="1112"/>
      <c r="E77" s="1112"/>
      <c r="F77" s="1112"/>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53.25" customHeight="1">
      <c r="A78" s="565">
        <v>9</v>
      </c>
      <c r="B78" s="1112" t="s">
        <v>11</v>
      </c>
      <c r="C78" s="1112"/>
      <c r="D78" s="1112"/>
      <c r="E78" s="1112"/>
      <c r="F78" s="1112"/>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57.75" customHeight="1">
      <c r="A79" s="565">
        <v>10</v>
      </c>
      <c r="B79" s="1112" t="s">
        <v>619</v>
      </c>
      <c r="C79" s="1112"/>
      <c r="D79" s="1112"/>
      <c r="E79" s="1112"/>
      <c r="F79" s="1112"/>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56.25" customHeight="1">
      <c r="A80" s="565">
        <v>11</v>
      </c>
      <c r="B80" s="1112" t="s">
        <v>124</v>
      </c>
      <c r="C80" s="1112"/>
      <c r="D80" s="1112"/>
      <c r="E80" s="1112"/>
      <c r="F80" s="1112"/>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0.75" customHeight="1">
      <c r="A81" s="565">
        <v>12</v>
      </c>
      <c r="B81" s="1112" t="s">
        <v>125</v>
      </c>
      <c r="C81" s="1112"/>
      <c r="D81" s="1112"/>
      <c r="E81" s="1112"/>
      <c r="F81" s="1112"/>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6.75" customHeight="1">
      <c r="A82" s="565">
        <v>13</v>
      </c>
      <c r="B82" s="1112" t="s">
        <v>12</v>
      </c>
      <c r="C82" s="1112"/>
      <c r="D82" s="1112"/>
      <c r="E82" s="1112"/>
      <c r="F82" s="1112"/>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45" customHeight="1">
      <c r="A83" s="577"/>
      <c r="B83" s="1118" t="s">
        <v>126</v>
      </c>
      <c r="C83" s="1118"/>
      <c r="D83" s="1118" t="s">
        <v>127</v>
      </c>
      <c r="E83" s="1118"/>
      <c r="F83" s="580" t="s">
        <v>335</v>
      </c>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5.1" customHeight="1">
      <c r="A84" s="577"/>
      <c r="B84" s="798"/>
      <c r="C84" s="798"/>
      <c r="D84" s="865"/>
      <c r="E84" s="865"/>
      <c r="F84" s="76"/>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35.1" customHeight="1">
      <c r="A85" s="577"/>
      <c r="B85" s="798"/>
      <c r="C85" s="798"/>
      <c r="D85" s="865"/>
      <c r="E85" s="865"/>
      <c r="F85" s="76"/>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5.1" customHeight="1">
      <c r="A86" s="577"/>
      <c r="B86" s="798"/>
      <c r="C86" s="798"/>
      <c r="D86" s="865"/>
      <c r="E86" s="865"/>
      <c r="F86" s="76"/>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3" customHeight="1">
      <c r="A87" s="577"/>
      <c r="B87" s="1126" t="s">
        <v>336</v>
      </c>
      <c r="C87" s="1126"/>
      <c r="D87" s="898"/>
      <c r="E87" s="898"/>
      <c r="F87" s="581"/>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93" customHeight="1">
      <c r="A88" s="579">
        <v>14</v>
      </c>
      <c r="B88" s="1112" t="s">
        <v>337</v>
      </c>
      <c r="C88" s="1112"/>
      <c r="D88" s="1112"/>
      <c r="E88" s="1112"/>
      <c r="F88" s="1112"/>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18.75" customHeight="1">
      <c r="A89" s="582"/>
      <c r="B89" s="5" t="str">
        <f>IF(ISERROR("Dated this " &amp; AE6 &amp; LOOKUP(AE6,AC1:AC33,AD1:AD33) &amp; " day of " &amp; AE8 &amp; " " &amp;AE9), "", "Dated this " &amp; AE6 &amp; LOOKUP(AE6,AC1:AC33,AD1:AD33) &amp; " day of " &amp; AE8 &amp; " " &amp;AE9)</f>
        <v/>
      </c>
      <c r="E89" s="581"/>
      <c r="F89" s="581"/>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30" customHeight="1">
      <c r="A90" s="582"/>
      <c r="B90" s="9" t="s">
        <v>338</v>
      </c>
      <c r="C90"/>
      <c r="D90" s="7"/>
      <c r="E90" s="7"/>
      <c r="F90" s="7"/>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15.95" customHeight="1">
      <c r="A91" s="582"/>
      <c r="B91" s="577"/>
      <c r="C91" s="7"/>
      <c r="D91" s="7"/>
      <c r="E91" s="7"/>
      <c r="F91" s="7"/>
      <c r="V91" s="548"/>
      <c r="W91" s="548"/>
      <c r="X91" s="556"/>
      <c r="Y91" s="557"/>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1" customHeight="1">
      <c r="A92" s="582"/>
      <c r="B92" s="577"/>
      <c r="C92" s="7"/>
      <c r="D92" s="7"/>
      <c r="F92" s="583" t="s">
        <v>339</v>
      </c>
      <c r="V92" s="548"/>
      <c r="W92" s="548"/>
      <c r="X92" s="556"/>
      <c r="Y92" s="557"/>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1" customHeight="1">
      <c r="A93" s="582"/>
      <c r="B93" s="577"/>
      <c r="C93" s="7"/>
      <c r="F93" s="583" t="str">
        <f>"For and on behalf of " &amp; 'Attach 3(JV)'!B9</f>
        <v xml:space="preserve">For and on behalf of </v>
      </c>
      <c r="V93" s="548"/>
      <c r="W93" s="548"/>
      <c r="X93" s="556"/>
      <c r="Y93" s="557"/>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A94" s="584"/>
      <c r="D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t="s">
        <v>47</v>
      </c>
      <c r="B95" s="21"/>
      <c r="C95" s="207">
        <f>'Attach 3(JV)'!C88</f>
        <v>0</v>
      </c>
      <c r="D95" s="585" t="s">
        <v>45</v>
      </c>
      <c r="E95" s="595" t="str">
        <f>'Attach 3(JV)'!E24</f>
        <v/>
      </c>
      <c r="F95" s="596"/>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27.95" customHeight="1">
      <c r="A96" s="586" t="s">
        <v>48</v>
      </c>
      <c r="B96" s="21"/>
      <c r="C96" s="22">
        <f>'Attach 3(JV)'!C89</f>
        <v>0</v>
      </c>
      <c r="D96" s="585" t="s">
        <v>46</v>
      </c>
      <c r="E96" s="595" t="str">
        <f>'Attach 3(JV)'!E25</f>
        <v/>
      </c>
      <c r="F96" s="596"/>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ht="27.95" customHeight="1">
      <c r="D97" s="585"/>
      <c r="E97" s="585"/>
      <c r="V97" s="548"/>
      <c r="W97" s="548"/>
      <c r="X97" s="549"/>
      <c r="Y97" s="550"/>
      <c r="Z97" s="551"/>
      <c r="AA97" s="551"/>
      <c r="AB97" s="553"/>
      <c r="AC97" s="553"/>
      <c r="AD97" s="553"/>
      <c r="AE97" s="553"/>
      <c r="AF97" s="553"/>
      <c r="AG97" s="553"/>
      <c r="AH97" s="553"/>
      <c r="AI97" s="553"/>
      <c r="AJ97" s="553"/>
      <c r="AK97" s="553"/>
      <c r="AL97" s="553"/>
      <c r="AM97" s="553"/>
      <c r="AN97" s="553"/>
      <c r="AO97" s="553"/>
      <c r="AP97" s="553"/>
      <c r="AQ97" s="553"/>
      <c r="AR97" s="553"/>
      <c r="AS97" s="553"/>
      <c r="AT97" s="553"/>
      <c r="AU97" s="553"/>
      <c r="AV97" s="553"/>
    </row>
    <row r="98" spans="1:48" ht="27.95" customHeight="1">
      <c r="A98" s="586"/>
      <c r="B98" s="21"/>
      <c r="C98" s="207"/>
      <c r="E98" s="585"/>
      <c r="V98" s="548"/>
      <c r="W98" s="548"/>
      <c r="X98" s="549"/>
      <c r="Y98" s="550"/>
      <c r="Z98" s="551"/>
      <c r="AA98" s="551"/>
      <c r="AB98" s="553"/>
      <c r="AC98" s="553"/>
      <c r="AD98" s="553"/>
      <c r="AE98" s="553"/>
      <c r="AF98" s="553"/>
      <c r="AG98" s="553"/>
      <c r="AH98" s="553"/>
      <c r="AI98" s="553"/>
      <c r="AJ98" s="553"/>
      <c r="AK98" s="553"/>
      <c r="AL98" s="553"/>
      <c r="AM98" s="553"/>
      <c r="AN98" s="553"/>
      <c r="AO98" s="553"/>
      <c r="AP98" s="553"/>
      <c r="AQ98" s="553"/>
      <c r="AR98" s="553"/>
      <c r="AS98" s="553"/>
      <c r="AT98" s="553"/>
      <c r="AU98" s="553"/>
      <c r="AV98" s="553"/>
    </row>
    <row r="99" spans="1:48" ht="33" customHeight="1">
      <c r="A99" s="578" t="s">
        <v>142</v>
      </c>
      <c r="B99" s="21"/>
      <c r="C99" s="207"/>
      <c r="E99" s="583"/>
      <c r="V99" s="548"/>
      <c r="W99" s="548"/>
      <c r="X99" s="549"/>
      <c r="Y99" s="550"/>
      <c r="Z99" s="551"/>
      <c r="AA99" s="551"/>
      <c r="AB99" s="553"/>
      <c r="AC99" s="553"/>
      <c r="AD99" s="553"/>
      <c r="AE99" s="553"/>
      <c r="AF99" s="553"/>
      <c r="AG99" s="553"/>
      <c r="AH99" s="553"/>
      <c r="AI99" s="553"/>
      <c r="AJ99" s="553"/>
      <c r="AK99" s="553"/>
      <c r="AL99" s="553"/>
      <c r="AM99" s="553"/>
      <c r="AN99" s="553"/>
      <c r="AO99" s="553"/>
      <c r="AP99" s="553"/>
      <c r="AQ99" s="553"/>
      <c r="AR99" s="553"/>
      <c r="AS99" s="553"/>
      <c r="AT99" s="553"/>
      <c r="AU99" s="553"/>
      <c r="AV99" s="553"/>
    </row>
    <row r="100" spans="1:48" s="1" customFormat="1" ht="21" customHeight="1">
      <c r="A100" s="1123" t="s">
        <v>175</v>
      </c>
      <c r="B100" s="1123"/>
      <c r="C100" s="1123"/>
      <c r="D100" s="1120"/>
      <c r="E100" s="1120"/>
      <c r="F100" s="1120"/>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21"/>
      <c r="B101" s="1121"/>
      <c r="C101" s="1121"/>
      <c r="D101" s="545"/>
      <c r="E101" s="545"/>
      <c r="F101" s="545"/>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21" customHeight="1">
      <c r="A102" s="1122"/>
      <c r="B102" s="1122"/>
      <c r="C102" s="1122"/>
      <c r="D102" s="545"/>
      <c r="E102" s="545"/>
      <c r="F102" s="545"/>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24" t="s">
        <v>176</v>
      </c>
      <c r="B103" s="1124"/>
      <c r="C103" s="1124"/>
      <c r="D103" s="1120"/>
      <c r="E103" s="1120"/>
      <c r="F103" s="1120"/>
      <c r="V103" s="548"/>
      <c r="W103" s="548"/>
      <c r="X103" s="549"/>
      <c r="Y103" s="549"/>
      <c r="Z103" s="552"/>
      <c r="AA103" s="552"/>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row>
    <row r="104" spans="1:48" s="1" customFormat="1" ht="21" customHeight="1">
      <c r="A104" s="1124" t="s">
        <v>177</v>
      </c>
      <c r="B104" s="1124"/>
      <c r="C104" s="1124"/>
      <c r="D104" s="1120"/>
      <c r="E104" s="1120"/>
      <c r="F104" s="1120"/>
      <c r="V104" s="548"/>
      <c r="W104" s="548"/>
      <c r="X104" s="549"/>
      <c r="Y104" s="549"/>
      <c r="Z104" s="552"/>
      <c r="AA104" s="552"/>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row>
    <row r="105" spans="1:48" s="1" customFormat="1" ht="52.5" customHeight="1">
      <c r="A105" s="1124" t="s">
        <v>178</v>
      </c>
      <c r="B105" s="1124"/>
      <c r="C105" s="1124"/>
      <c r="D105" s="1120"/>
      <c r="E105" s="1120"/>
      <c r="F105" s="1120"/>
      <c r="V105" s="548"/>
      <c r="W105" s="548"/>
      <c r="X105" s="549"/>
      <c r="Y105" s="549"/>
      <c r="Z105" s="552"/>
      <c r="AA105" s="552"/>
      <c r="AB105" s="548"/>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row>
    <row r="106" spans="1:48" s="1" customFormat="1" ht="21" customHeight="1">
      <c r="A106" s="1123" t="s">
        <v>179</v>
      </c>
      <c r="B106" s="1123"/>
      <c r="C106" s="1123"/>
      <c r="D106" s="545"/>
      <c r="E106" s="545"/>
      <c r="F106" s="545"/>
      <c r="X106" s="587"/>
      <c r="Y106" s="587"/>
      <c r="Z106" s="572"/>
      <c r="AA106" s="588"/>
      <c r="AB106" s="589"/>
    </row>
    <row r="107" spans="1:48" s="1" customFormat="1" ht="21" customHeight="1">
      <c r="A107" s="1121"/>
      <c r="B107" s="1121"/>
      <c r="C107" s="1121"/>
      <c r="D107" s="545"/>
      <c r="E107" s="545"/>
      <c r="F107" s="545"/>
      <c r="X107" s="587"/>
      <c r="Y107" s="587"/>
      <c r="Z107" s="572"/>
      <c r="AA107" s="588"/>
      <c r="AB107" s="589"/>
    </row>
    <row r="108" spans="1:48">
      <c r="A108" s="1122"/>
      <c r="B108" s="1122"/>
      <c r="C108" s="1122"/>
      <c r="D108" s="1120"/>
      <c r="E108" s="1120"/>
      <c r="F108" s="1120"/>
    </row>
    <row r="109" spans="1:48">
      <c r="A109" s="578"/>
      <c r="B109" s="578"/>
      <c r="C109" s="578"/>
      <c r="D109" s="594"/>
      <c r="E109" s="594"/>
      <c r="F109" s="594"/>
    </row>
    <row r="110" spans="1:48" ht="47.25" customHeight="1">
      <c r="A110" s="1119" t="s">
        <v>655</v>
      </c>
      <c r="B110" s="1119"/>
      <c r="C110" s="1119"/>
      <c r="D110" s="1119"/>
      <c r="E110" s="1119"/>
      <c r="F110" s="1119"/>
    </row>
  </sheetData>
  <sheetProtection algorithmName="SHA-512" hashValue="leWIeDeoIQfkiA/V/kUdbcgc766EldNoX7Vl3XI+h7Lj1aiIlHIDu2kYX40nKUGNLZhZZc1Hv5rHSOFf0ykEVQ==" saltValue="6rC0Abd00MVCd8eUg1onHQ==" spinCount="100000" sheet="1" formatColumns="0" formatRows="0"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2">
    <mergeCell ref="B88:F88"/>
    <mergeCell ref="D85:E85"/>
    <mergeCell ref="B59:F59"/>
    <mergeCell ref="B62:F62"/>
    <mergeCell ref="C75:D75"/>
    <mergeCell ref="B82:F82"/>
    <mergeCell ref="B83:C83"/>
    <mergeCell ref="B78:F78"/>
    <mergeCell ref="B60:F60"/>
    <mergeCell ref="B61:F61"/>
    <mergeCell ref="B77:F77"/>
    <mergeCell ref="B76:F76"/>
    <mergeCell ref="B86:C86"/>
    <mergeCell ref="D87:E87"/>
    <mergeCell ref="B87:C87"/>
    <mergeCell ref="D86:E86"/>
    <mergeCell ref="A110:F110"/>
    <mergeCell ref="D100:F100"/>
    <mergeCell ref="D104:F104"/>
    <mergeCell ref="D105:F105"/>
    <mergeCell ref="A107:C107"/>
    <mergeCell ref="A108:C108"/>
    <mergeCell ref="A102:C102"/>
    <mergeCell ref="A106:C106"/>
    <mergeCell ref="A105:C105"/>
    <mergeCell ref="A100:C100"/>
    <mergeCell ref="A101:C101"/>
    <mergeCell ref="A103:C103"/>
    <mergeCell ref="D103:F103"/>
    <mergeCell ref="A104:C104"/>
    <mergeCell ref="D108:F108"/>
    <mergeCell ref="B58:F58"/>
    <mergeCell ref="B54:F54"/>
    <mergeCell ref="B57:F57"/>
    <mergeCell ref="B85:C85"/>
    <mergeCell ref="D84:E84"/>
    <mergeCell ref="B84:C84"/>
    <mergeCell ref="B79:F79"/>
    <mergeCell ref="B80:F80"/>
    <mergeCell ref="D83:E83"/>
    <mergeCell ref="B81:F81"/>
    <mergeCell ref="B56:F56"/>
    <mergeCell ref="B55:F55"/>
    <mergeCell ref="D36:F36"/>
    <mergeCell ref="D43:F43"/>
    <mergeCell ref="D39:F39"/>
    <mergeCell ref="B53:F53"/>
    <mergeCell ref="B52:F52"/>
    <mergeCell ref="D40:F40"/>
    <mergeCell ref="D46:F46"/>
    <mergeCell ref="D38:F38"/>
    <mergeCell ref="D44:F44"/>
    <mergeCell ref="D45:F45"/>
    <mergeCell ref="D41:F41"/>
    <mergeCell ref="D42:F42"/>
    <mergeCell ref="D48:F48"/>
    <mergeCell ref="D49:F49"/>
    <mergeCell ref="D50:F50"/>
    <mergeCell ref="D51:F51"/>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24:F24"/>
    <mergeCell ref="D35:F35"/>
    <mergeCell ref="D26:F26"/>
    <mergeCell ref="B20:F20"/>
    <mergeCell ref="D22:F22"/>
    <mergeCell ref="D28:F28"/>
    <mergeCell ref="D34:F34"/>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Footer>&amp;R&amp;"Book Antiqua,Bold"&amp;8 Page &amp;P of &amp;N</oddFooter>
  </headerFooter>
  <rowBreaks count="1" manualBreakCount="1">
    <brk id="95"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ColWidth="9.140625" defaultRowHeight="16.5"/>
  <cols>
    <col min="1" max="1" width="5.140625" style="165" customWidth="1"/>
    <col min="2" max="2" width="4.855468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35"/>
      <c r="B6" s="1135"/>
      <c r="C6" s="1135"/>
      <c r="D6" s="1135"/>
      <c r="E6" s="1135"/>
      <c r="F6" s="1135"/>
      <c r="G6" s="1135"/>
      <c r="H6" s="1135"/>
      <c r="I6" s="1135"/>
      <c r="J6" s="1135"/>
      <c r="K6" s="1135"/>
      <c r="L6" s="1135"/>
      <c r="M6" s="1135"/>
      <c r="N6" s="1135"/>
    </row>
    <row r="7" spans="1:26" ht="15.95" customHeight="1"/>
    <row r="8" spans="1:26" ht="15.95" customHeight="1">
      <c r="A8" s="1136"/>
      <c r="B8" s="1136"/>
      <c r="C8" s="1136"/>
      <c r="D8" s="1136"/>
      <c r="E8" s="1136"/>
      <c r="F8" s="1136"/>
      <c r="G8" s="1136"/>
      <c r="H8" s="1136"/>
      <c r="I8" s="1136"/>
      <c r="J8" s="1136"/>
      <c r="K8" s="1136"/>
      <c r="L8" s="1136"/>
      <c r="M8" s="1136"/>
      <c r="N8" s="1136"/>
    </row>
    <row r="9" spans="1:26" ht="15.95" customHeight="1"/>
    <row r="10" spans="1:26" ht="15.95" customHeight="1">
      <c r="A10" s="1142"/>
      <c r="B10" s="1142"/>
      <c r="C10" s="1142"/>
      <c r="D10" s="1142"/>
      <c r="E10" s="1142"/>
      <c r="F10" s="1142"/>
      <c r="G10" s="1142"/>
      <c r="H10" s="1142"/>
      <c r="I10" s="1142"/>
      <c r="J10" s="1142"/>
      <c r="K10" s="1142"/>
      <c r="L10" s="1142"/>
      <c r="M10" s="1142"/>
      <c r="N10" s="1142"/>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40" t="s">
        <v>289</v>
      </c>
      <c r="B14" s="1140"/>
      <c r="C14" s="1140"/>
      <c r="D14" s="1140"/>
      <c r="E14" s="1140"/>
      <c r="F14" s="1140"/>
      <c r="G14" s="1140"/>
      <c r="H14" s="1140"/>
      <c r="I14" s="1140"/>
      <c r="J14" s="1140"/>
      <c r="K14" s="1140"/>
      <c r="L14" s="1140"/>
      <c r="M14" s="1140"/>
      <c r="N14" s="1140"/>
    </row>
    <row r="15" spans="1:26" ht="15.95" customHeight="1">
      <c r="A15" s="1141" t="s">
        <v>290</v>
      </c>
      <c r="B15" s="1141"/>
      <c r="C15" s="1141"/>
      <c r="D15" s="1141"/>
      <c r="E15" s="1141"/>
      <c r="F15" s="1141"/>
      <c r="G15" s="1141"/>
      <c r="H15" s="1141"/>
      <c r="I15" s="1141"/>
      <c r="J15" s="1141"/>
      <c r="K15" s="1141"/>
      <c r="L15" s="1141"/>
      <c r="M15" s="1141"/>
      <c r="N15" s="1141"/>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47" t="s">
        <v>291</v>
      </c>
      <c r="B19" s="1147"/>
      <c r="C19" s="1147"/>
      <c r="D19" s="1147"/>
      <c r="E19" s="1147"/>
      <c r="F19" s="1147"/>
      <c r="G19" s="1147"/>
      <c r="H19" s="1147"/>
      <c r="I19" s="1147"/>
      <c r="J19" s="1147"/>
      <c r="K19" s="1147"/>
      <c r="L19" s="1147"/>
      <c r="M19" s="1147"/>
      <c r="N19" s="1147"/>
    </row>
    <row r="20" spans="1:15" ht="15.95" customHeight="1"/>
    <row r="21" spans="1:15" ht="15.95" customHeight="1">
      <c r="A21" s="1152" t="s">
        <v>292</v>
      </c>
      <c r="B21" s="1152"/>
      <c r="C21" s="1152"/>
      <c r="D21" s="1152"/>
      <c r="E21" s="1152"/>
      <c r="F21" s="1152"/>
      <c r="G21" s="1152"/>
      <c r="H21" s="1152"/>
      <c r="I21" s="1152"/>
      <c r="J21" s="1152"/>
      <c r="K21" s="1152"/>
      <c r="L21" s="1152"/>
      <c r="M21" s="1152"/>
      <c r="N21" s="1152"/>
    </row>
    <row r="22" spans="1:15" ht="15.95" customHeight="1">
      <c r="I22" s="174"/>
      <c r="J22" s="174"/>
      <c r="K22" s="174"/>
      <c r="L22" s="174"/>
    </row>
    <row r="23" spans="1:15" ht="15.95" customHeight="1">
      <c r="B23" s="1146" t="s">
        <v>293</v>
      </c>
      <c r="C23" s="1146"/>
      <c r="D23" s="1146"/>
      <c r="E23" s="1146"/>
      <c r="F23" s="1143" t="s">
        <v>311</v>
      </c>
      <c r="G23" s="1144"/>
      <c r="H23" s="1144"/>
      <c r="I23" s="1144"/>
      <c r="J23" s="1144"/>
      <c r="K23" s="1144"/>
      <c r="L23" s="1144"/>
      <c r="M23" s="1144"/>
      <c r="N23" s="1145"/>
    </row>
    <row r="24" spans="1:15" ht="15.95" customHeight="1">
      <c r="B24" s="1146" t="s">
        <v>294</v>
      </c>
      <c r="C24" s="1146"/>
      <c r="D24" s="1146"/>
      <c r="E24" s="1146"/>
      <c r="F24" s="1143" t="s">
        <v>312</v>
      </c>
      <c r="G24" s="1144"/>
      <c r="H24" s="1144"/>
      <c r="I24" s="1144"/>
      <c r="J24" s="1144"/>
      <c r="K24" s="1144"/>
      <c r="L24" s="1144"/>
      <c r="M24" s="1144"/>
      <c r="N24" s="1145"/>
    </row>
    <row r="25" spans="1:15" ht="15.95" customHeight="1">
      <c r="B25" s="1146" t="s">
        <v>295</v>
      </c>
      <c r="C25" s="1146"/>
      <c r="D25" s="1146"/>
      <c r="E25" s="1146"/>
      <c r="F25" s="1143" t="s">
        <v>313</v>
      </c>
      <c r="G25" s="1144"/>
      <c r="H25" s="1144"/>
      <c r="I25" s="1144"/>
      <c r="J25" s="1144"/>
      <c r="K25" s="1144"/>
      <c r="L25" s="1144"/>
      <c r="M25" s="1144"/>
      <c r="N25" s="1145"/>
    </row>
    <row r="26" spans="1:15" ht="15.95" customHeight="1">
      <c r="B26" s="1146" t="s">
        <v>296</v>
      </c>
      <c r="C26" s="1146"/>
      <c r="D26" s="1146"/>
      <c r="E26" s="1146"/>
      <c r="F26" s="1143" t="str">
        <f>"Tower Package " &amp; Basic!B2 &amp;" " &amp;Basic!A3 &amp; " " &amp;Basic!B3</f>
        <v>Tower Package  Specification No. : NRTCC/C&amp;M/19-20/OUTSOURCED SERVICES NR/1119</v>
      </c>
      <c r="G26" s="1144"/>
      <c r="H26" s="1144"/>
      <c r="I26" s="1144"/>
      <c r="J26" s="1144"/>
      <c r="K26" s="1144"/>
      <c r="L26" s="1144"/>
      <c r="M26" s="1144"/>
      <c r="N26" s="1145"/>
    </row>
    <row r="27" spans="1:15" ht="15.95" customHeight="1"/>
    <row r="28" spans="1:15" ht="15.95" customHeight="1">
      <c r="A28" s="1148" t="s">
        <v>297</v>
      </c>
      <c r="B28" s="1148"/>
      <c r="C28" s="170"/>
    </row>
    <row r="29" spans="1:15" ht="15.95" customHeight="1"/>
    <row r="30" spans="1:15" ht="44.25" customHeight="1">
      <c r="A30" s="1158" t="str">
        <f>Basic!B1</f>
        <v>OUTSOURCING OF SERVICES FOR OPERATION &amp; L1 MAINTENANCE SUPPORT OF TELECOM NODES IN NR</v>
      </c>
      <c r="B30" s="1158"/>
      <c r="C30" s="1158"/>
      <c r="D30" s="1158"/>
      <c r="E30" s="1158"/>
      <c r="F30" s="1158"/>
      <c r="G30" s="1158"/>
      <c r="H30" s="1158"/>
      <c r="I30" s="1158"/>
      <c r="J30" s="1158"/>
      <c r="K30" s="1158"/>
      <c r="L30" s="1158"/>
      <c r="M30" s="1158"/>
      <c r="N30" s="1158"/>
    </row>
    <row r="31" spans="1:15" ht="15.95" customHeight="1">
      <c r="A31" s="175"/>
      <c r="B31" s="1159" t="s">
        <v>298</v>
      </c>
      <c r="C31" s="1159"/>
      <c r="D31" s="1159"/>
      <c r="E31" s="1159"/>
      <c r="F31" s="1159"/>
      <c r="G31" s="1137" t="e">
        <f>IF(#REF!="Sole Bidder", 'Attach 3(JV)'!B9,  'Attach 3(JV)'!A8)</f>
        <v>#REF!</v>
      </c>
      <c r="H31" s="1138"/>
      <c r="I31" s="1138"/>
      <c r="J31" s="1138"/>
      <c r="K31" s="1138"/>
      <c r="L31" s="1138"/>
      <c r="M31" s="1138"/>
      <c r="N31" s="1139"/>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48" t="s">
        <v>299</v>
      </c>
      <c r="B34" s="1148"/>
      <c r="C34" s="1148"/>
      <c r="D34" s="1148"/>
      <c r="E34" s="1148"/>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300</v>
      </c>
      <c r="B37" s="181">
        <v>1</v>
      </c>
      <c r="C37" s="188" t="s">
        <v>314</v>
      </c>
      <c r="K37" s="191"/>
      <c r="L37" s="191"/>
      <c r="M37" s="1155" t="str">
        <f>IF(K38="No", "If you do not submit Itegrity Pact properly, your bid will be rejectect", "")</f>
        <v/>
      </c>
      <c r="N37" s="1155"/>
      <c r="O37" s="169"/>
    </row>
    <row r="38" spans="1:18" ht="21" customHeight="1">
      <c r="A38" s="192"/>
      <c r="B38" s="193"/>
      <c r="C38" s="194" t="s">
        <v>181</v>
      </c>
      <c r="D38" s="192"/>
      <c r="E38" s="192"/>
      <c r="F38" s="192"/>
      <c r="G38" s="192"/>
      <c r="H38" s="192"/>
      <c r="I38" s="192"/>
      <c r="J38" s="192"/>
      <c r="K38" s="1149" t="s">
        <v>183</v>
      </c>
      <c r="L38" s="1149"/>
      <c r="M38" s="1156"/>
      <c r="N38" s="1156"/>
      <c r="O38" s="169"/>
    </row>
    <row r="39" spans="1:18" ht="21" customHeight="1">
      <c r="A39" s="180" t="s">
        <v>300</v>
      </c>
      <c r="B39" s="181">
        <v>2</v>
      </c>
      <c r="C39" s="188" t="s">
        <v>315</v>
      </c>
      <c r="K39" s="190"/>
      <c r="M39" s="1153" t="str">
        <f>IF(K40="No", "If you do not submit Bid Security properly, your bid will be rejectect", "")</f>
        <v/>
      </c>
      <c r="N39" s="1153"/>
      <c r="O39" s="169"/>
    </row>
    <row r="40" spans="1:18" ht="21" customHeight="1">
      <c r="A40" s="182"/>
      <c r="B40" s="183"/>
      <c r="C40" s="191" t="s">
        <v>316</v>
      </c>
      <c r="D40" s="182"/>
      <c r="E40" s="182"/>
      <c r="F40" s="182"/>
      <c r="G40" s="182"/>
      <c r="H40" s="182"/>
      <c r="I40" s="182"/>
      <c r="J40" s="182"/>
      <c r="K40" s="1129" t="s">
        <v>183</v>
      </c>
      <c r="L40" s="1129"/>
      <c r="M40" s="1154"/>
      <c r="N40" s="1154"/>
      <c r="O40" s="169"/>
    </row>
    <row r="41" spans="1:18" ht="21" customHeight="1">
      <c r="A41" s="180" t="s">
        <v>300</v>
      </c>
      <c r="B41" s="181"/>
      <c r="C41" s="165" t="s">
        <v>318</v>
      </c>
      <c r="K41" s="1157"/>
      <c r="L41" s="1157"/>
      <c r="M41" s="1157"/>
      <c r="N41" s="1157"/>
      <c r="O41" s="169"/>
    </row>
    <row r="42" spans="1:18" ht="21" customHeight="1">
      <c r="A42" s="180" t="s">
        <v>300</v>
      </c>
      <c r="B42" s="181"/>
      <c r="C42" s="165" t="s">
        <v>317</v>
      </c>
      <c r="K42" s="1130"/>
      <c r="L42" s="1130"/>
      <c r="M42" s="1130"/>
      <c r="N42" s="1130"/>
      <c r="O42" s="169"/>
    </row>
    <row r="43" spans="1:18" ht="21" customHeight="1">
      <c r="A43" s="184" t="s">
        <v>300</v>
      </c>
      <c r="B43" s="185"/>
      <c r="C43" s="186" t="s">
        <v>320</v>
      </c>
      <c r="D43" s="186"/>
      <c r="E43" s="186"/>
      <c r="F43" s="186"/>
      <c r="G43" s="186"/>
      <c r="H43" s="186"/>
      <c r="I43" s="186"/>
      <c r="J43" s="187" t="e">
        <f>'Bid Form 1st Envelope'!#REF!</f>
        <v>#REF!</v>
      </c>
      <c r="K43" s="1131" t="e">
        <f>'Bid Form 1st Envelope'!#REF!</f>
        <v>#REF!</v>
      </c>
      <c r="L43" s="1131"/>
      <c r="M43" s="201"/>
      <c r="N43" s="201"/>
      <c r="O43" s="169"/>
    </row>
    <row r="44" spans="1:18" ht="21" customHeight="1">
      <c r="A44" s="195" t="s">
        <v>300</v>
      </c>
      <c r="B44" s="196"/>
      <c r="C44" s="197" t="s">
        <v>319</v>
      </c>
      <c r="D44" s="197"/>
      <c r="E44" s="197"/>
      <c r="F44" s="197"/>
      <c r="G44" s="197"/>
      <c r="H44" s="197"/>
      <c r="I44" s="197"/>
      <c r="J44" s="197"/>
      <c r="K44" s="1150"/>
      <c r="L44" s="1150"/>
      <c r="M44" s="1150"/>
      <c r="N44" s="1150"/>
      <c r="O44" s="169"/>
    </row>
    <row r="45" spans="1:18" ht="15.95" customHeight="1"/>
    <row r="46" spans="1:18" ht="15.95" customHeight="1">
      <c r="A46" s="1152" t="s">
        <v>310</v>
      </c>
      <c r="B46" s="1152"/>
      <c r="C46" s="1152"/>
    </row>
    <row r="47" spans="1:18" ht="15.95" customHeight="1"/>
    <row r="48" spans="1:18" ht="15.95" customHeight="1">
      <c r="A48" s="180" t="s">
        <v>300</v>
      </c>
      <c r="B48" s="169"/>
      <c r="C48" s="188" t="s">
        <v>301</v>
      </c>
      <c r="F48" s="189"/>
      <c r="G48" s="189"/>
      <c r="H48" s="189"/>
      <c r="I48" s="189"/>
      <c r="J48" s="189"/>
      <c r="K48" s="189"/>
      <c r="L48" s="189"/>
      <c r="M48" s="189"/>
      <c r="N48" s="189"/>
    </row>
    <row r="49" spans="1:15" ht="21" customHeight="1">
      <c r="A49" s="184"/>
      <c r="B49" s="185"/>
      <c r="C49" s="186" t="s">
        <v>302</v>
      </c>
      <c r="D49" s="186"/>
      <c r="E49" s="186"/>
      <c r="F49" s="186"/>
      <c r="G49" s="186"/>
      <c r="H49" s="186"/>
      <c r="I49" s="186"/>
      <c r="J49" s="186"/>
      <c r="K49" s="1132" t="str">
        <f>'Attach 3(JV)'!E24</f>
        <v/>
      </c>
      <c r="L49" s="1132"/>
      <c r="M49" s="1132"/>
      <c r="N49" s="1132"/>
      <c r="O49" s="169"/>
    </row>
    <row r="50" spans="1:15" ht="21" customHeight="1">
      <c r="A50" s="184"/>
      <c r="B50" s="185"/>
      <c r="C50" s="186" t="s">
        <v>303</v>
      </c>
      <c r="D50" s="186"/>
      <c r="E50" s="186"/>
      <c r="F50" s="186"/>
      <c r="G50" s="186"/>
      <c r="H50" s="186"/>
      <c r="I50" s="186"/>
      <c r="J50" s="186"/>
      <c r="K50" s="1132" t="str">
        <f>'Attach 3(JV)'!E25</f>
        <v/>
      </c>
      <c r="L50" s="1132"/>
      <c r="M50" s="1132"/>
      <c r="N50" s="1132"/>
      <c r="O50" s="169"/>
    </row>
    <row r="51" spans="1:15" ht="21" customHeight="1">
      <c r="A51" s="184"/>
      <c r="B51" s="185"/>
      <c r="C51" s="186" t="s">
        <v>304</v>
      </c>
      <c r="D51" s="186"/>
      <c r="E51" s="186"/>
      <c r="F51" s="186"/>
      <c r="G51" s="186"/>
      <c r="H51" s="186"/>
      <c r="I51" s="186"/>
      <c r="J51" s="186"/>
      <c r="K51" s="1151"/>
      <c r="L51" s="1151"/>
      <c r="M51" s="1151"/>
      <c r="N51" s="1151"/>
      <c r="O51" s="169"/>
    </row>
    <row r="52" spans="1:15" ht="21" customHeight="1">
      <c r="A52" s="180"/>
      <c r="B52" s="181"/>
      <c r="C52" s="1133" t="str">
        <f>'Attach 3(JV)'!B10</f>
        <v/>
      </c>
      <c r="D52" s="1133"/>
      <c r="E52" s="1133"/>
      <c r="F52" s="1133"/>
      <c r="G52" s="1133"/>
      <c r="H52" s="1133"/>
      <c r="I52" s="1133"/>
      <c r="J52" s="1133"/>
      <c r="K52" s="1133"/>
      <c r="L52" s="1133"/>
      <c r="M52" s="1133"/>
      <c r="N52" s="1133"/>
      <c r="O52" s="169"/>
    </row>
    <row r="53" spans="1:15" ht="21" customHeight="1">
      <c r="A53" s="180"/>
      <c r="B53" s="181"/>
      <c r="C53" s="1133" t="str">
        <f>'Attach 3(JV)'!B11</f>
        <v/>
      </c>
      <c r="D53" s="1133"/>
      <c r="E53" s="1133"/>
      <c r="F53" s="1133"/>
      <c r="G53" s="1133"/>
      <c r="H53" s="1133"/>
      <c r="I53" s="1133"/>
      <c r="J53" s="1133"/>
      <c r="K53" s="1133"/>
      <c r="L53" s="1133"/>
      <c r="M53" s="1133"/>
      <c r="N53" s="1133"/>
      <c r="O53" s="169"/>
    </row>
    <row r="54" spans="1:15" ht="21" customHeight="1">
      <c r="A54" s="204"/>
      <c r="B54" s="193"/>
      <c r="C54" s="1134" t="str">
        <f>'Attach 3(JV)'!B12</f>
        <v/>
      </c>
      <c r="D54" s="1134"/>
      <c r="E54" s="1134"/>
      <c r="F54" s="1134"/>
      <c r="G54" s="1134"/>
      <c r="H54" s="1134"/>
      <c r="I54" s="1134"/>
      <c r="J54" s="1134"/>
      <c r="K54" s="1134"/>
      <c r="L54" s="1134"/>
      <c r="M54" s="1134"/>
      <c r="N54" s="1134"/>
      <c r="O54" s="169"/>
    </row>
    <row r="55" spans="1:15" ht="21" customHeight="1">
      <c r="C55" s="188" t="s">
        <v>309</v>
      </c>
    </row>
    <row r="56" spans="1:15" ht="21" customHeight="1">
      <c r="C56" s="188" t="s">
        <v>308</v>
      </c>
    </row>
    <row r="57" spans="1:15" ht="21" customHeight="1">
      <c r="A57" s="184"/>
      <c r="B57" s="185"/>
      <c r="C57" s="186" t="s">
        <v>305</v>
      </c>
      <c r="D57" s="186"/>
      <c r="E57" s="186"/>
      <c r="F57" s="186"/>
      <c r="G57" s="186"/>
      <c r="H57" s="186"/>
      <c r="I57" s="186"/>
      <c r="J57" s="186"/>
      <c r="K57" s="1132" t="e">
        <f>'Attach 3(JV)'!B17 &amp; " / " &amp;'Attach 3(JV)'!E17</f>
        <v>#REF!</v>
      </c>
      <c r="L57" s="1132"/>
      <c r="M57" s="1132"/>
      <c r="N57" s="1132"/>
    </row>
    <row r="58" spans="1:15" ht="21" customHeight="1">
      <c r="A58" s="184"/>
      <c r="B58" s="185"/>
      <c r="C58" s="186" t="s">
        <v>306</v>
      </c>
      <c r="D58" s="186"/>
      <c r="E58" s="186"/>
      <c r="F58" s="186"/>
      <c r="G58" s="186"/>
      <c r="H58" s="186"/>
      <c r="I58" s="186"/>
      <c r="J58" s="186"/>
      <c r="K58" s="1132" t="e">
        <f>IF(Z1="Sole Bidder","",IF(Z2=1, 'Bid Form 1st Envelope'!#REF!,'Bid Form 1st Envelope'!#REF!&amp;" / " &amp; 'Bid Form 1st Envelope'!#REF!))</f>
        <v>#REF!</v>
      </c>
      <c r="L58" s="1132"/>
      <c r="M58" s="1132"/>
      <c r="N58" s="1132"/>
    </row>
    <row r="59" spans="1:15" ht="21" customHeight="1">
      <c r="A59" s="200"/>
      <c r="B59" s="198"/>
      <c r="C59" s="199" t="s">
        <v>307</v>
      </c>
      <c r="D59" s="199"/>
      <c r="E59" s="199"/>
      <c r="F59" s="199"/>
      <c r="G59" s="199"/>
      <c r="H59" s="199"/>
      <c r="I59" s="199"/>
      <c r="J59" s="199"/>
      <c r="K59" s="1132"/>
      <c r="L59" s="1132"/>
      <c r="M59" s="1132"/>
      <c r="N59" s="1132"/>
    </row>
    <row r="60" spans="1:15" ht="21" customHeight="1">
      <c r="C60" s="1127" t="e">
        <f>'Attach 3(JV)'!B18</f>
        <v>#REF!</v>
      </c>
      <c r="D60" s="1127"/>
      <c r="E60" s="1127"/>
      <c r="F60" s="1127"/>
      <c r="G60" s="1127"/>
      <c r="H60" s="1127"/>
      <c r="I60" s="202" t="e">
        <f>IF($Z$2=2, " / ", "")</f>
        <v>#REF!</v>
      </c>
      <c r="J60" s="1128" t="e">
        <f>'Attach 3(JV)'!E18</f>
        <v>#REF!</v>
      </c>
      <c r="K60" s="1128"/>
      <c r="L60" s="1128"/>
      <c r="M60" s="1128"/>
      <c r="N60" s="1128"/>
    </row>
    <row r="61" spans="1:15" ht="21" customHeight="1">
      <c r="C61" s="1127" t="e">
        <f>'Attach 3(JV)'!B19</f>
        <v>#REF!</v>
      </c>
      <c r="D61" s="1127"/>
      <c r="E61" s="1127"/>
      <c r="F61" s="1127"/>
      <c r="G61" s="1127"/>
      <c r="H61" s="1127"/>
      <c r="I61" s="202" t="e">
        <f>IF($Z$2=2, " / ", "")</f>
        <v>#REF!</v>
      </c>
      <c r="J61" s="1128" t="e">
        <f>'Attach 3(JV)'!E19</f>
        <v>#REF!</v>
      </c>
      <c r="K61" s="1128"/>
      <c r="L61" s="1128"/>
      <c r="M61" s="1128"/>
      <c r="N61" s="1128"/>
    </row>
    <row r="62" spans="1:15" ht="21" customHeight="1">
      <c r="C62" s="1127" t="e">
        <f>'Attach 3(JV)'!B20</f>
        <v>#REF!</v>
      </c>
      <c r="D62" s="1127"/>
      <c r="E62" s="1127"/>
      <c r="F62" s="1127"/>
      <c r="G62" s="1127"/>
      <c r="H62" s="1127"/>
      <c r="I62" s="202" t="e">
        <f>IF($Z$2=2, " / ", "")</f>
        <v>#REF!</v>
      </c>
      <c r="J62" s="1128" t="e">
        <f>'Attach 3(JV)'!E20</f>
        <v>#REF!</v>
      </c>
      <c r="K62" s="1128"/>
      <c r="L62" s="1128"/>
      <c r="M62" s="1128"/>
      <c r="N62" s="1128"/>
    </row>
    <row r="63" spans="1:15" ht="15" customHeight="1"/>
    <row r="64" spans="1:15" ht="15" customHeight="1"/>
    <row r="65" ht="15" customHeight="1"/>
  </sheetData>
  <sheetProtection password="856C"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ColWidth="9.140625" defaultRowHeight="12.75"/>
  <cols>
    <col min="1" max="1" width="13.140625" style="163" customWidth="1"/>
    <col min="2" max="2" width="11.85546875" style="163" customWidth="1"/>
    <col min="3" max="16384" width="9.140625" style="163"/>
  </cols>
  <sheetData>
    <row r="1" spans="1:4" s="161" customFormat="1" ht="30" customHeight="1">
      <c r="A1" s="1160" t="e">
        <f>'Bid Form 1st Envelope'!#REF!</f>
        <v>#REF!</v>
      </c>
      <c r="B1" s="1160"/>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188</v>
      </c>
    </row>
    <row r="14" spans="1:4">
      <c r="A14" s="232">
        <v>2</v>
      </c>
      <c r="B14" s="233" t="s">
        <v>189</v>
      </c>
    </row>
    <row r="15" spans="1:4">
      <c r="A15" s="232">
        <v>3</v>
      </c>
      <c r="B15" s="233" t="s">
        <v>190</v>
      </c>
    </row>
    <row r="16" spans="1:4">
      <c r="A16" s="232">
        <v>4</v>
      </c>
      <c r="B16" s="233" t="s">
        <v>191</v>
      </c>
    </row>
    <row r="17" spans="1:2">
      <c r="A17" s="232">
        <v>5</v>
      </c>
      <c r="B17" s="233" t="s">
        <v>192</v>
      </c>
    </row>
    <row r="18" spans="1:2">
      <c r="A18" s="232">
        <v>6</v>
      </c>
      <c r="B18" s="233" t="s">
        <v>193</v>
      </c>
    </row>
    <row r="19" spans="1:2">
      <c r="A19" s="232">
        <v>7</v>
      </c>
      <c r="B19" s="233" t="s">
        <v>194</v>
      </c>
    </row>
    <row r="20" spans="1:2">
      <c r="A20" s="232">
        <v>8</v>
      </c>
      <c r="B20" s="233" t="s">
        <v>195</v>
      </c>
    </row>
    <row r="21" spans="1:2">
      <c r="A21" s="232">
        <v>9</v>
      </c>
      <c r="B21" s="233" t="s">
        <v>196</v>
      </c>
    </row>
    <row r="22" spans="1:2">
      <c r="A22" s="232">
        <v>10</v>
      </c>
      <c r="B22" s="233" t="s">
        <v>197</v>
      </c>
    </row>
    <row r="23" spans="1:2">
      <c r="A23" s="232">
        <v>11</v>
      </c>
      <c r="B23" s="233" t="s">
        <v>198</v>
      </c>
    </row>
    <row r="24" spans="1:2">
      <c r="A24" s="232">
        <v>12</v>
      </c>
      <c r="B24" s="233" t="s">
        <v>199</v>
      </c>
    </row>
    <row r="25" spans="1:2">
      <c r="A25" s="232">
        <v>13</v>
      </c>
      <c r="B25" s="233" t="s">
        <v>200</v>
      </c>
    </row>
    <row r="26" spans="1:2">
      <c r="A26" s="232">
        <v>14</v>
      </c>
      <c r="B26" s="233" t="s">
        <v>201</v>
      </c>
    </row>
    <row r="27" spans="1:2">
      <c r="A27" s="232">
        <v>15</v>
      </c>
      <c r="B27" s="233" t="s">
        <v>202</v>
      </c>
    </row>
    <row r="28" spans="1:2">
      <c r="A28" s="232">
        <v>16</v>
      </c>
      <c r="B28" s="233" t="s">
        <v>203</v>
      </c>
    </row>
    <row r="29" spans="1:2">
      <c r="A29" s="232">
        <v>17</v>
      </c>
      <c r="B29" s="233" t="s">
        <v>204</v>
      </c>
    </row>
    <row r="30" spans="1:2">
      <c r="A30" s="232">
        <v>18</v>
      </c>
      <c r="B30" s="233" t="s">
        <v>205</v>
      </c>
    </row>
    <row r="31" spans="1:2">
      <c r="A31" s="232">
        <v>19</v>
      </c>
      <c r="B31" s="233" t="s">
        <v>206</v>
      </c>
    </row>
    <row r="32" spans="1:2">
      <c r="A32" s="232">
        <v>20</v>
      </c>
      <c r="B32" s="233" t="s">
        <v>207</v>
      </c>
    </row>
    <row r="33" spans="1:2">
      <c r="A33" s="232">
        <v>21</v>
      </c>
      <c r="B33" s="233" t="s">
        <v>208</v>
      </c>
    </row>
    <row r="34" spans="1:2">
      <c r="A34" s="232">
        <v>22</v>
      </c>
      <c r="B34" s="233" t="s">
        <v>209</v>
      </c>
    </row>
    <row r="35" spans="1:2">
      <c r="A35" s="232">
        <v>23</v>
      </c>
      <c r="B35" s="233" t="s">
        <v>210</v>
      </c>
    </row>
    <row r="36" spans="1:2">
      <c r="A36" s="232">
        <v>24</v>
      </c>
      <c r="B36" s="233" t="s">
        <v>211</v>
      </c>
    </row>
    <row r="37" spans="1:2">
      <c r="A37" s="232">
        <v>25</v>
      </c>
      <c r="B37" s="233" t="s">
        <v>212</v>
      </c>
    </row>
    <row r="38" spans="1:2">
      <c r="A38" s="232">
        <v>26</v>
      </c>
      <c r="B38" s="233" t="s">
        <v>213</v>
      </c>
    </row>
    <row r="39" spans="1:2">
      <c r="A39" s="232">
        <v>27</v>
      </c>
      <c r="B39" s="233" t="s">
        <v>214</v>
      </c>
    </row>
    <row r="40" spans="1:2">
      <c r="A40" s="232">
        <v>28</v>
      </c>
      <c r="B40" s="233" t="s">
        <v>215</v>
      </c>
    </row>
    <row r="41" spans="1:2">
      <c r="A41" s="232">
        <v>29</v>
      </c>
      <c r="B41" s="233" t="s">
        <v>216</v>
      </c>
    </row>
    <row r="42" spans="1:2">
      <c r="A42" s="232">
        <v>30</v>
      </c>
      <c r="B42" s="233" t="s">
        <v>217</v>
      </c>
    </row>
    <row r="43" spans="1:2">
      <c r="A43" s="232">
        <v>31</v>
      </c>
      <c r="B43" s="233" t="s">
        <v>218</v>
      </c>
    </row>
    <row r="44" spans="1:2">
      <c r="A44" s="232">
        <v>32</v>
      </c>
      <c r="B44" s="233" t="s">
        <v>219</v>
      </c>
    </row>
    <row r="45" spans="1:2">
      <c r="A45" s="232">
        <v>33</v>
      </c>
      <c r="B45" s="233" t="s">
        <v>220</v>
      </c>
    </row>
    <row r="46" spans="1:2">
      <c r="A46" s="232">
        <v>34</v>
      </c>
      <c r="B46" s="233" t="s">
        <v>221</v>
      </c>
    </row>
    <row r="47" spans="1:2">
      <c r="A47" s="232">
        <v>35</v>
      </c>
      <c r="B47" s="233" t="s">
        <v>51</v>
      </c>
    </row>
    <row r="48" spans="1:2">
      <c r="A48" s="232">
        <v>36</v>
      </c>
      <c r="B48" s="233" t="s">
        <v>222</v>
      </c>
    </row>
    <row r="49" spans="1:2">
      <c r="A49" s="232">
        <v>37</v>
      </c>
      <c r="B49" s="233" t="s">
        <v>223</v>
      </c>
    </row>
    <row r="50" spans="1:2">
      <c r="A50" s="232">
        <v>38</v>
      </c>
      <c r="B50" s="233" t="s">
        <v>224</v>
      </c>
    </row>
    <row r="51" spans="1:2">
      <c r="A51" s="232">
        <v>39</v>
      </c>
      <c r="B51" s="233" t="s">
        <v>225</v>
      </c>
    </row>
    <row r="52" spans="1:2">
      <c r="A52" s="232">
        <v>40</v>
      </c>
      <c r="B52" s="233" t="s">
        <v>226</v>
      </c>
    </row>
    <row r="53" spans="1:2">
      <c r="A53" s="232">
        <v>41</v>
      </c>
      <c r="B53" s="233" t="s">
        <v>227</v>
      </c>
    </row>
    <row r="54" spans="1:2">
      <c r="A54" s="232">
        <v>42</v>
      </c>
      <c r="B54" s="233" t="s">
        <v>228</v>
      </c>
    </row>
    <row r="55" spans="1:2">
      <c r="A55" s="232">
        <v>43</v>
      </c>
      <c r="B55" s="233" t="s">
        <v>229</v>
      </c>
    </row>
    <row r="56" spans="1:2">
      <c r="A56" s="232">
        <v>44</v>
      </c>
      <c r="B56" s="233" t="s">
        <v>230</v>
      </c>
    </row>
    <row r="57" spans="1:2">
      <c r="A57" s="232">
        <v>45</v>
      </c>
      <c r="B57" s="233" t="s">
        <v>231</v>
      </c>
    </row>
    <row r="58" spans="1:2">
      <c r="A58" s="232">
        <v>46</v>
      </c>
      <c r="B58" s="233" t="s">
        <v>232</v>
      </c>
    </row>
    <row r="59" spans="1:2">
      <c r="A59" s="232">
        <v>47</v>
      </c>
      <c r="B59" s="233" t="s">
        <v>233</v>
      </c>
    </row>
    <row r="60" spans="1:2">
      <c r="A60" s="232">
        <v>48</v>
      </c>
      <c r="B60" s="233" t="s">
        <v>234</v>
      </c>
    </row>
    <row r="61" spans="1:2">
      <c r="A61" s="232">
        <v>49</v>
      </c>
      <c r="B61" s="233" t="s">
        <v>235</v>
      </c>
    </row>
    <row r="62" spans="1:2">
      <c r="A62" s="232">
        <v>50</v>
      </c>
      <c r="B62" s="233" t="s">
        <v>236</v>
      </c>
    </row>
    <row r="63" spans="1:2">
      <c r="A63" s="232">
        <v>51</v>
      </c>
      <c r="B63" s="233" t="s">
        <v>237</v>
      </c>
    </row>
    <row r="64" spans="1:2">
      <c r="A64" s="232">
        <v>52</v>
      </c>
      <c r="B64" s="233" t="s">
        <v>238</v>
      </c>
    </row>
    <row r="65" spans="1:2">
      <c r="A65" s="232">
        <v>53</v>
      </c>
      <c r="B65" s="233" t="s">
        <v>239</v>
      </c>
    </row>
    <row r="66" spans="1:2">
      <c r="A66" s="232">
        <v>54</v>
      </c>
      <c r="B66" s="233" t="s">
        <v>240</v>
      </c>
    </row>
    <row r="67" spans="1:2">
      <c r="A67" s="232">
        <v>55</v>
      </c>
      <c r="B67" s="233" t="s">
        <v>241</v>
      </c>
    </row>
    <row r="68" spans="1:2">
      <c r="A68" s="232">
        <v>56</v>
      </c>
      <c r="B68" s="233" t="s">
        <v>242</v>
      </c>
    </row>
    <row r="69" spans="1:2">
      <c r="A69" s="232">
        <v>57</v>
      </c>
      <c r="B69" s="233" t="s">
        <v>243</v>
      </c>
    </row>
    <row r="70" spans="1:2">
      <c r="A70" s="232">
        <v>58</v>
      </c>
      <c r="B70" s="233" t="s">
        <v>244</v>
      </c>
    </row>
    <row r="71" spans="1:2">
      <c r="A71" s="232">
        <v>59</v>
      </c>
      <c r="B71" s="233" t="s">
        <v>245</v>
      </c>
    </row>
    <row r="72" spans="1:2">
      <c r="A72" s="232">
        <v>60</v>
      </c>
      <c r="B72" s="233" t="s">
        <v>246</v>
      </c>
    </row>
    <row r="73" spans="1:2">
      <c r="A73" s="232">
        <v>61</v>
      </c>
      <c r="B73" s="233" t="s">
        <v>247</v>
      </c>
    </row>
    <row r="74" spans="1:2">
      <c r="A74" s="232">
        <v>62</v>
      </c>
      <c r="B74" s="233" t="s">
        <v>248</v>
      </c>
    </row>
    <row r="75" spans="1:2">
      <c r="A75" s="232">
        <v>63</v>
      </c>
      <c r="B75" s="233" t="s">
        <v>249</v>
      </c>
    </row>
    <row r="76" spans="1:2">
      <c r="A76" s="232">
        <v>64</v>
      </c>
      <c r="B76" s="233" t="s">
        <v>250</v>
      </c>
    </row>
    <row r="77" spans="1:2">
      <c r="A77" s="232">
        <v>65</v>
      </c>
      <c r="B77" s="233" t="s">
        <v>251</v>
      </c>
    </row>
    <row r="78" spans="1:2">
      <c r="A78" s="232">
        <v>66</v>
      </c>
      <c r="B78" s="233" t="s">
        <v>252</v>
      </c>
    </row>
    <row r="79" spans="1:2">
      <c r="A79" s="232">
        <v>67</v>
      </c>
      <c r="B79" s="233" t="s">
        <v>253</v>
      </c>
    </row>
    <row r="80" spans="1:2">
      <c r="A80" s="232">
        <v>68</v>
      </c>
      <c r="B80" s="233" t="s">
        <v>254</v>
      </c>
    </row>
    <row r="81" spans="1:2">
      <c r="A81" s="232">
        <v>69</v>
      </c>
      <c r="B81" s="233" t="s">
        <v>255</v>
      </c>
    </row>
    <row r="82" spans="1:2">
      <c r="A82" s="232">
        <v>70</v>
      </c>
      <c r="B82" s="233" t="s">
        <v>256</v>
      </c>
    </row>
    <row r="83" spans="1:2">
      <c r="A83" s="232">
        <v>71</v>
      </c>
      <c r="B83" s="233" t="s">
        <v>257</v>
      </c>
    </row>
    <row r="84" spans="1:2">
      <c r="A84" s="232">
        <v>72</v>
      </c>
      <c r="B84" s="233" t="s">
        <v>258</v>
      </c>
    </row>
    <row r="85" spans="1:2">
      <c r="A85" s="232">
        <v>73</v>
      </c>
      <c r="B85" s="233" t="s">
        <v>259</v>
      </c>
    </row>
    <row r="86" spans="1:2">
      <c r="A86" s="232">
        <v>74</v>
      </c>
      <c r="B86" s="233" t="s">
        <v>260</v>
      </c>
    </row>
    <row r="87" spans="1:2">
      <c r="A87" s="232">
        <v>75</v>
      </c>
      <c r="B87" s="233" t="s">
        <v>261</v>
      </c>
    </row>
    <row r="88" spans="1:2">
      <c r="A88" s="232">
        <v>76</v>
      </c>
      <c r="B88" s="233" t="s">
        <v>262</v>
      </c>
    </row>
    <row r="89" spans="1:2">
      <c r="A89" s="232">
        <v>77</v>
      </c>
      <c r="B89" s="233" t="s">
        <v>263</v>
      </c>
    </row>
    <row r="90" spans="1:2">
      <c r="A90" s="232">
        <v>78</v>
      </c>
      <c r="B90" s="233" t="s">
        <v>264</v>
      </c>
    </row>
    <row r="91" spans="1:2">
      <c r="A91" s="232">
        <v>79</v>
      </c>
      <c r="B91" s="233" t="s">
        <v>265</v>
      </c>
    </row>
    <row r="92" spans="1:2">
      <c r="A92" s="232">
        <v>80</v>
      </c>
      <c r="B92" s="233" t="s">
        <v>266</v>
      </c>
    </row>
    <row r="93" spans="1:2">
      <c r="A93" s="232">
        <v>81</v>
      </c>
      <c r="B93" s="233" t="s">
        <v>267</v>
      </c>
    </row>
    <row r="94" spans="1:2">
      <c r="A94" s="232">
        <v>82</v>
      </c>
      <c r="B94" s="233" t="s">
        <v>268</v>
      </c>
    </row>
    <row r="95" spans="1:2">
      <c r="A95" s="232">
        <v>83</v>
      </c>
      <c r="B95" s="233" t="s">
        <v>269</v>
      </c>
    </row>
    <row r="96" spans="1:2">
      <c r="A96" s="232">
        <v>84</v>
      </c>
      <c r="B96" s="233" t="s">
        <v>270</v>
      </c>
    </row>
    <row r="97" spans="1:2">
      <c r="A97" s="232">
        <v>85</v>
      </c>
      <c r="B97" s="233" t="s">
        <v>271</v>
      </c>
    </row>
    <row r="98" spans="1:2">
      <c r="A98" s="232">
        <v>86</v>
      </c>
      <c r="B98" s="233" t="s">
        <v>272</v>
      </c>
    </row>
    <row r="99" spans="1:2">
      <c r="A99" s="232">
        <v>87</v>
      </c>
      <c r="B99" s="233" t="s">
        <v>273</v>
      </c>
    </row>
    <row r="100" spans="1:2">
      <c r="A100" s="232">
        <v>88</v>
      </c>
      <c r="B100" s="233" t="s">
        <v>274</v>
      </c>
    </row>
    <row r="101" spans="1:2">
      <c r="A101" s="232">
        <v>89</v>
      </c>
      <c r="B101" s="233" t="s">
        <v>275</v>
      </c>
    </row>
    <row r="102" spans="1:2">
      <c r="A102" s="232">
        <v>90</v>
      </c>
      <c r="B102" s="233" t="s">
        <v>276</v>
      </c>
    </row>
    <row r="103" spans="1:2">
      <c r="A103" s="232">
        <v>91</v>
      </c>
      <c r="B103" s="233" t="s">
        <v>277</v>
      </c>
    </row>
    <row r="104" spans="1:2">
      <c r="A104" s="232">
        <v>92</v>
      </c>
      <c r="B104" s="233" t="s">
        <v>278</v>
      </c>
    </row>
    <row r="105" spans="1:2">
      <c r="A105" s="232">
        <v>93</v>
      </c>
      <c r="B105" s="233" t="s">
        <v>279</v>
      </c>
    </row>
    <row r="106" spans="1:2">
      <c r="A106" s="232">
        <v>94</v>
      </c>
      <c r="B106" s="233" t="s">
        <v>280</v>
      </c>
    </row>
    <row r="107" spans="1:2">
      <c r="A107" s="232">
        <v>95</v>
      </c>
      <c r="B107" s="233" t="s">
        <v>281</v>
      </c>
    </row>
    <row r="108" spans="1:2">
      <c r="A108" s="232">
        <v>96</v>
      </c>
      <c r="B108" s="233" t="s">
        <v>282</v>
      </c>
    </row>
    <row r="109" spans="1:2">
      <c r="A109" s="232">
        <v>97</v>
      </c>
      <c r="B109" s="233" t="s">
        <v>283</v>
      </c>
    </row>
    <row r="110" spans="1:2">
      <c r="A110" s="232">
        <v>98</v>
      </c>
      <c r="B110" s="233" t="s">
        <v>284</v>
      </c>
    </row>
    <row r="111" spans="1:2">
      <c r="A111" s="232">
        <v>99</v>
      </c>
      <c r="B111" s="233" t="s">
        <v>285</v>
      </c>
    </row>
    <row r="112" spans="1:2">
      <c r="A112" s="232">
        <v>100</v>
      </c>
      <c r="B112" s="233" t="s">
        <v>286</v>
      </c>
    </row>
  </sheetData>
  <sheetProtection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ColWidth="9"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Attach 27</vt:lpstr>
      <vt:lpstr>Attach 28</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27'!Print_Area</vt:lpstr>
      <vt:lpstr>'Attach 28'!Print_Area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Devendra Kumar Meena {देवेंद्र कुमार मीना}</cp:lastModifiedBy>
  <cp:lastPrinted>2024-12-09T06:51:14Z</cp:lastPrinted>
  <dcterms:created xsi:type="dcterms:W3CDTF">2010-09-27T08:09:01Z</dcterms:created>
  <dcterms:modified xsi:type="dcterms:W3CDTF">2025-04-03T06:58:00Z</dcterms:modified>
</cp:coreProperties>
</file>