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hidePivotFieldList="1" defaultThemeVersion="124226"/>
  <mc:AlternateContent xmlns:mc="http://schemas.openxmlformats.org/markup-compatibility/2006">
    <mc:Choice Requires="x15">
      <x15ac:absPath xmlns:x15ac="http://schemas.microsoft.com/office/spreadsheetml/2010/11/ac" url="C:\Users\vijayrlikhar\Downloads\VRL WORK\VRL WORK 2025\OT 2025 VRL\PRANIT OT\NIT-166-VRL-I-996-Construction of GIS STORE at 765400 kV Kotra\BID DOCS\"/>
    </mc:Choice>
  </mc:AlternateContent>
  <xr:revisionPtr revIDLastSave="0" documentId="13_ncr:1_{424281E5-766E-4799-94D1-5A4C0824303F}" xr6:coauthVersionLast="47" xr6:coauthVersionMax="47" xr10:uidLastSave="{00000000-0000-0000-0000-000000000000}"/>
  <workbookProtection workbookPassword="8AFB" lockStructure="1"/>
  <bookViews>
    <workbookView xWindow="-120" yWindow="-120" windowWidth="29040" windowHeight="15720" tabRatio="738" firstSheet="1" activeTab="8" xr2:uid="{00000000-000D-0000-FFFF-FFFF00000000}"/>
  </bookViews>
  <sheets>
    <sheet name="Basic Data" sheetId="1" state="hidden" r:id="rId1"/>
    <sheet name="Cover" sheetId="2" r:id="rId2"/>
    <sheet name="Names of Bidder" sheetId="3" r:id="rId3"/>
    <sheet name="  Sch-1" sheetId="4" r:id="rId4"/>
    <sheet name="  Sch-2" sheetId="5" r:id="rId5"/>
    <sheet name=" (Part-III) Sch-1" sheetId="6" state="hidden" r:id="rId6"/>
    <sheet name=" (Part-III) Sch-2" sheetId="7" state="hidden" r:id="rId7"/>
    <sheet name="Sch-3" sheetId="8" r:id="rId8"/>
    <sheet name="Sch-4" sheetId="9" r:id="rId9"/>
    <sheet name="Sch-5 After Discount" sheetId="10" r:id="rId10"/>
    <sheet name="Discount" sheetId="11" r:id="rId11"/>
    <sheet name="Bid Form 2nd Envelope" sheetId="12" r:id="rId12"/>
    <sheet name="N-W" sheetId="13" state="hidden" r:id="rId13"/>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ab">#REF!</definedName>
    <definedName name="logo1">"Picture 7"</definedName>
    <definedName name="_xlnm.Print_Area" localSheetId="3">'  Sch-1'!$A$1:$H$80</definedName>
    <definedName name="_xlnm.Print_Area" localSheetId="4">'  Sch-2'!$A$1:$G$51</definedName>
    <definedName name="_xlnm.Print_Area" localSheetId="5">' (Part-III) Sch-1'!$A$1:$G$53</definedName>
    <definedName name="_xlnm.Print_Area" localSheetId="6">' (Part-III) Sch-2'!$A$1:$G$29</definedName>
    <definedName name="_xlnm.Print_Area" localSheetId="11">'Bid Form 2nd Envelope'!$A$1:$F$47</definedName>
    <definedName name="_xlnm.Print_Area" localSheetId="1">Cover!$B$1:$E$15</definedName>
    <definedName name="_xlnm.Print_Area" localSheetId="10">Discount!$A$2:$G$35</definedName>
    <definedName name="_xlnm.Print_Area" localSheetId="2">'Names of Bidder'!$B$1:$D$24</definedName>
    <definedName name="_xlnm.Print_Area" localSheetId="7">'Sch-3'!$A$1:$H$104</definedName>
    <definedName name="_xlnm.Print_Area" localSheetId="8">'Sch-4'!$A$1:$D$23</definedName>
    <definedName name="_xlnm.Print_Area" localSheetId="9">'Sch-5 After Discount'!$A$1:$D$33</definedName>
    <definedName name="_xlnm.Print_Titles" localSheetId="3">'  Sch-1'!$13:$15</definedName>
    <definedName name="_xlnm.Print_Titles" localSheetId="4">'  Sch-2'!$13:$15</definedName>
    <definedName name="_xlnm.Print_Titles" localSheetId="5">' (Part-III) Sch-1'!$13:$15</definedName>
    <definedName name="_xlnm.Print_Titles" localSheetId="6">' (Part-III) Sch-2'!$13:$15</definedName>
    <definedName name="_xlnm.Print_Titles" localSheetId="7">'Sch-3'!$13:$15</definedName>
    <definedName name="_xlnm.Print_Titles" localSheetId="8">'Sch-4'!$3:$13</definedName>
    <definedName name="_xlnm.Print_Titles" localSheetId="9">'Sch-5 After Discount'!$3:$13</definedName>
    <definedName name="_xlnm.Recorder">#REF!</definedName>
    <definedName name="TEST">#REF!</definedName>
    <definedName name="Z_1A26D3B9_AD8D_4AE9_81F5_E0DF795F4658_.wvu.Cols" localSheetId="3" hidden="1">'  Sch-1'!$I:$Q</definedName>
    <definedName name="Z_1A26D3B9_AD8D_4AE9_81F5_E0DF795F4658_.wvu.Cols" localSheetId="4" hidden="1">'  Sch-2'!$I:$M</definedName>
    <definedName name="Z_1A26D3B9_AD8D_4AE9_81F5_E0DF795F4658_.wvu.Cols" localSheetId="5" hidden="1">' (Part-III) Sch-1'!$I:$Q</definedName>
    <definedName name="Z_1A26D3B9_AD8D_4AE9_81F5_E0DF795F4658_.wvu.Cols" localSheetId="6" hidden="1">' (Part-III) Sch-2'!$I:$M</definedName>
    <definedName name="Z_1A26D3B9_AD8D_4AE9_81F5_E0DF795F4658_.wvu.Cols" localSheetId="10" hidden="1">Discount!$I:$P</definedName>
    <definedName name="Z_1A26D3B9_AD8D_4AE9_81F5_E0DF795F4658_.wvu.PrintArea" localSheetId="3" hidden="1">'  Sch-1'!$A$1:$G$87</definedName>
    <definedName name="Z_1A26D3B9_AD8D_4AE9_81F5_E0DF795F4658_.wvu.PrintArea" localSheetId="4" hidden="1">'  Sch-2'!$A$1:$G$53</definedName>
    <definedName name="Z_1A26D3B9_AD8D_4AE9_81F5_E0DF795F4658_.wvu.PrintArea" localSheetId="5" hidden="1">' (Part-III) Sch-1'!$A$1:$G$53</definedName>
    <definedName name="Z_1A26D3B9_AD8D_4AE9_81F5_E0DF795F4658_.wvu.PrintArea" localSheetId="6" hidden="1">' (Part-III) Sch-2'!$A$1:$G$29</definedName>
    <definedName name="Z_1A26D3B9_AD8D_4AE9_81F5_E0DF795F4658_.wvu.PrintArea" localSheetId="11" hidden="1">'Bid Form 2nd Envelope'!$A$1:$F$47</definedName>
    <definedName name="Z_1A26D3B9_AD8D_4AE9_81F5_E0DF795F4658_.wvu.PrintArea" localSheetId="1" hidden="1">Cover!$B$1:$E$15</definedName>
    <definedName name="Z_1A26D3B9_AD8D_4AE9_81F5_E0DF795F4658_.wvu.PrintArea" localSheetId="10" hidden="1">Discount!$A$2:$G$35</definedName>
    <definedName name="Z_1A26D3B9_AD8D_4AE9_81F5_E0DF795F4658_.wvu.PrintArea" localSheetId="2" hidden="1">'Names of Bidder'!$B$1:$D$24</definedName>
    <definedName name="Z_1A26D3B9_AD8D_4AE9_81F5_E0DF795F4658_.wvu.PrintArea" localSheetId="7" hidden="1">'Sch-3'!$A$1:$H$99</definedName>
    <definedName name="Z_1A26D3B9_AD8D_4AE9_81F5_E0DF795F4658_.wvu.PrintArea" localSheetId="8" hidden="1">'Sch-4'!$A$1:$D$24</definedName>
    <definedName name="Z_1A26D3B9_AD8D_4AE9_81F5_E0DF795F4658_.wvu.PrintArea" localSheetId="9" hidden="1">'Sch-5 After Discount'!$A$1:$D$35</definedName>
    <definedName name="Z_1A26D3B9_AD8D_4AE9_81F5_E0DF795F4658_.wvu.PrintTitles" localSheetId="3" hidden="1">'  Sch-1'!$13:$15</definedName>
    <definedName name="Z_1A26D3B9_AD8D_4AE9_81F5_E0DF795F4658_.wvu.PrintTitles" localSheetId="4" hidden="1">'  Sch-2'!$13:$15</definedName>
    <definedName name="Z_1A26D3B9_AD8D_4AE9_81F5_E0DF795F4658_.wvu.PrintTitles" localSheetId="5" hidden="1">' (Part-III) Sch-1'!$13:$15</definedName>
    <definedName name="Z_1A26D3B9_AD8D_4AE9_81F5_E0DF795F4658_.wvu.PrintTitles" localSheetId="6" hidden="1">' (Part-III) Sch-2'!$13:$15</definedName>
    <definedName name="Z_1A26D3B9_AD8D_4AE9_81F5_E0DF795F4658_.wvu.PrintTitles" localSheetId="7" hidden="1">'Sch-3'!$13:$15</definedName>
    <definedName name="Z_1A26D3B9_AD8D_4AE9_81F5_E0DF795F4658_.wvu.PrintTitles" localSheetId="8" hidden="1">'Sch-4'!$3:$13</definedName>
    <definedName name="Z_1A26D3B9_AD8D_4AE9_81F5_E0DF795F4658_.wvu.PrintTitles" localSheetId="9" hidden="1">'Sch-5 After Discount'!$3:$13</definedName>
    <definedName name="Z_1A26D3B9_AD8D_4AE9_81F5_E0DF795F4658_.wvu.Rows" localSheetId="3" hidden="1">'  Sch-1'!#REF!,'  Sch-1'!#REF!</definedName>
    <definedName name="Z_1A26D3B9_AD8D_4AE9_81F5_E0DF795F4658_.wvu.Rows" localSheetId="5" hidden="1">' (Part-III) Sch-1'!#REF!,' (Part-III) Sch-1'!#REF!</definedName>
    <definedName name="Z_1A26D3B9_AD8D_4AE9_81F5_E0DF795F4658_.wvu.Rows" localSheetId="0" hidden="1">'Basic Data'!$10:$20</definedName>
    <definedName name="Z_1A26D3B9_AD8D_4AE9_81F5_E0DF795F4658_.wvu.Rows" localSheetId="11" hidden="1">'Bid Form 2nd Envelope'!#REF!</definedName>
    <definedName name="Z_1A26D3B9_AD8D_4AE9_81F5_E0DF795F4658_.wvu.Rows" localSheetId="1" hidden="1">Cover!$7:$7,Cover!$10:$10</definedName>
    <definedName name="Z_1A26D3B9_AD8D_4AE9_81F5_E0DF795F4658_.wvu.Rows" localSheetId="10" hidden="1">Discount!#REF!,Discount!#REF!,Discount!#REF!,Discount!#REF!,Discount!$21:$23</definedName>
    <definedName name="Z_25334923_91A5_4F88_9A10_8FA88873EC26_.wvu.Cols" localSheetId="10" hidden="1">Discount!$I:$M</definedName>
    <definedName name="Z_25334923_91A5_4F88_9A10_8FA88873EC26_.wvu.Cols" localSheetId="7" hidden="1">'Sch-3'!$M:$R</definedName>
    <definedName name="Z_25334923_91A5_4F88_9A10_8FA88873EC26_.wvu.Cols" localSheetId="9" hidden="1">'Sch-5 After Discount'!$F:$I</definedName>
    <definedName name="Z_25334923_91A5_4F88_9A10_8FA88873EC26_.wvu.PrintArea" localSheetId="3" hidden="1">'  Sch-1'!$A$1:$G$87</definedName>
    <definedName name="Z_25334923_91A5_4F88_9A10_8FA88873EC26_.wvu.PrintArea" localSheetId="4" hidden="1">'  Sch-2'!$A$1:$G$53</definedName>
    <definedName name="Z_25334923_91A5_4F88_9A10_8FA88873EC26_.wvu.PrintArea" localSheetId="5" hidden="1">' (Part-III) Sch-1'!$A$1:$G$53</definedName>
    <definedName name="Z_25334923_91A5_4F88_9A10_8FA88873EC26_.wvu.PrintArea" localSheetId="6" hidden="1">' (Part-III) Sch-2'!$A$1:$G$29</definedName>
    <definedName name="Z_25334923_91A5_4F88_9A10_8FA88873EC26_.wvu.PrintArea" localSheetId="11" hidden="1">'Bid Form 2nd Envelope'!$A$1:$F$47</definedName>
    <definedName name="Z_25334923_91A5_4F88_9A10_8FA88873EC26_.wvu.PrintArea" localSheetId="1" hidden="1">Cover!$B$1:$E$15</definedName>
    <definedName name="Z_25334923_91A5_4F88_9A10_8FA88873EC26_.wvu.PrintArea" localSheetId="10" hidden="1">Discount!$A$2:$G$35</definedName>
    <definedName name="Z_25334923_91A5_4F88_9A10_8FA88873EC26_.wvu.PrintArea" localSheetId="2" hidden="1">'Names of Bidder'!$B$1:$D$24</definedName>
    <definedName name="Z_25334923_91A5_4F88_9A10_8FA88873EC26_.wvu.PrintArea" localSheetId="7" hidden="1">'Sch-3'!$A$1:$H$99</definedName>
    <definedName name="Z_25334923_91A5_4F88_9A10_8FA88873EC26_.wvu.PrintArea" localSheetId="8" hidden="1">'Sch-4'!$A$1:$D$24</definedName>
    <definedName name="Z_25334923_91A5_4F88_9A10_8FA88873EC26_.wvu.PrintArea" localSheetId="9" hidden="1">'Sch-5 After Discount'!$A$1:$D$35</definedName>
    <definedName name="Z_25334923_91A5_4F88_9A10_8FA88873EC26_.wvu.PrintTitles" localSheetId="3" hidden="1">'  Sch-1'!$13:$15</definedName>
    <definedName name="Z_25334923_91A5_4F88_9A10_8FA88873EC26_.wvu.PrintTitles" localSheetId="4" hidden="1">'  Sch-2'!$13:$15</definedName>
    <definedName name="Z_25334923_91A5_4F88_9A10_8FA88873EC26_.wvu.PrintTitles" localSheetId="5" hidden="1">' (Part-III) Sch-1'!$13:$15</definedName>
    <definedName name="Z_25334923_91A5_4F88_9A10_8FA88873EC26_.wvu.PrintTitles" localSheetId="6" hidden="1">' (Part-III) Sch-2'!$13:$15</definedName>
    <definedName name="Z_25334923_91A5_4F88_9A10_8FA88873EC26_.wvu.PrintTitles" localSheetId="7" hidden="1">'Sch-3'!$13:$15</definedName>
    <definedName name="Z_25334923_91A5_4F88_9A10_8FA88873EC26_.wvu.PrintTitles" localSheetId="8" hidden="1">'Sch-4'!$3:$13</definedName>
    <definedName name="Z_25334923_91A5_4F88_9A10_8FA88873EC26_.wvu.PrintTitles" localSheetId="9" hidden="1">'Sch-5 After Discount'!$3:$13</definedName>
    <definedName name="Z_25334923_91A5_4F88_9A10_8FA88873EC26_.wvu.Rows" localSheetId="0" hidden="1">'Basic Data'!$10:$20</definedName>
    <definedName name="Z_25334923_91A5_4F88_9A10_8FA88873EC26_.wvu.Rows" localSheetId="1" hidden="1">Cover!$7:$7,Cover!$10:$10</definedName>
    <definedName name="Z_25334923_91A5_4F88_9A10_8FA88873EC26_.wvu.Rows" localSheetId="10" hidden="1">Discount!$21:$23</definedName>
    <definedName name="Z_25334923_91A5_4F88_9A10_8FA88873EC26_.wvu.Rows" localSheetId="2" hidden="1">'Names of Bidder'!$6:$6,'Names of Bidder'!$13:$16</definedName>
    <definedName name="Z_25334923_91A5_4F88_9A10_8FA88873EC26_.wvu.Rows" localSheetId="8" hidden="1">'Sch-4'!#REF!</definedName>
    <definedName name="Z_25334923_91A5_4F88_9A10_8FA88873EC26_.wvu.Rows" localSheetId="9" hidden="1">'Sch-5 After Discount'!$20:$22</definedName>
    <definedName name="Z_398C7893_3C2A_4DA4_8552_014985533932_.wvu.Cols" localSheetId="3" hidden="1">'  Sch-1'!$H:$P</definedName>
    <definedName name="Z_398C7893_3C2A_4DA4_8552_014985533932_.wvu.Cols" localSheetId="4" hidden="1">'  Sch-2'!#REF!</definedName>
    <definedName name="Z_398C7893_3C2A_4DA4_8552_014985533932_.wvu.Cols" localSheetId="11" hidden="1">'Bid Form 2nd Envelope'!$Z:$AD,'Bid Form 2nd Envelope'!$AH:$AH</definedName>
    <definedName name="Z_398C7893_3C2A_4DA4_8552_014985533932_.wvu.Cols" localSheetId="10" hidden="1">Discount!$I:$M</definedName>
    <definedName name="Z_398C7893_3C2A_4DA4_8552_014985533932_.wvu.Cols" localSheetId="7" hidden="1">'Sch-3'!$I:$AH</definedName>
    <definedName name="Z_398C7893_3C2A_4DA4_8552_014985533932_.wvu.Cols" localSheetId="9" hidden="1">'Sch-5 After Discount'!$F:$G</definedName>
    <definedName name="Z_398C7893_3C2A_4DA4_8552_014985533932_.wvu.PrintArea" localSheetId="3" hidden="1">'  Sch-1'!$A$1:$G$85</definedName>
    <definedName name="Z_398C7893_3C2A_4DA4_8552_014985533932_.wvu.PrintArea" localSheetId="5" hidden="1">' (Part-III) Sch-1'!$A$1:$G$53</definedName>
    <definedName name="Z_398C7893_3C2A_4DA4_8552_014985533932_.wvu.PrintArea" localSheetId="6" hidden="1">' (Part-III) Sch-2'!$A$1:$G$29</definedName>
    <definedName name="Z_398C7893_3C2A_4DA4_8552_014985533932_.wvu.PrintArea" localSheetId="11" hidden="1">'Bid Form 2nd Envelope'!$A$1:$F$47</definedName>
    <definedName name="Z_398C7893_3C2A_4DA4_8552_014985533932_.wvu.PrintArea" localSheetId="1" hidden="1">Cover!$B$1:$E$15</definedName>
    <definedName name="Z_398C7893_3C2A_4DA4_8552_014985533932_.wvu.PrintArea" localSheetId="10" hidden="1">Discount!$A$2:$G$35</definedName>
    <definedName name="Z_398C7893_3C2A_4DA4_8552_014985533932_.wvu.PrintArea" localSheetId="2" hidden="1">'Names of Bidder'!$B$1:$D$24</definedName>
    <definedName name="Z_398C7893_3C2A_4DA4_8552_014985533932_.wvu.PrintArea" localSheetId="7" hidden="1">'Sch-3'!$A$1:$H$104</definedName>
    <definedName name="Z_398C7893_3C2A_4DA4_8552_014985533932_.wvu.PrintArea" localSheetId="8" hidden="1">'Sch-4'!$A$1:$D$23</definedName>
    <definedName name="Z_398C7893_3C2A_4DA4_8552_014985533932_.wvu.PrintArea" localSheetId="9" hidden="1">'Sch-5 After Discount'!$A$1:$D$33</definedName>
    <definedName name="Z_398C7893_3C2A_4DA4_8552_014985533932_.wvu.PrintTitles" localSheetId="3" hidden="1">'  Sch-1'!$13:$15</definedName>
    <definedName name="Z_398C7893_3C2A_4DA4_8552_014985533932_.wvu.PrintTitles" localSheetId="4" hidden="1">'  Sch-2'!$13:$15</definedName>
    <definedName name="Z_398C7893_3C2A_4DA4_8552_014985533932_.wvu.PrintTitles" localSheetId="5" hidden="1">' (Part-III) Sch-1'!$13:$15</definedName>
    <definedName name="Z_398C7893_3C2A_4DA4_8552_014985533932_.wvu.PrintTitles" localSheetId="6" hidden="1">' (Part-III) Sch-2'!$13:$15</definedName>
    <definedName name="Z_398C7893_3C2A_4DA4_8552_014985533932_.wvu.PrintTitles" localSheetId="7" hidden="1">'Sch-3'!$13:$15</definedName>
    <definedName name="Z_398C7893_3C2A_4DA4_8552_014985533932_.wvu.PrintTitles" localSheetId="8" hidden="1">'Sch-4'!$3:$13</definedName>
    <definedName name="Z_398C7893_3C2A_4DA4_8552_014985533932_.wvu.PrintTitles" localSheetId="9" hidden="1">'Sch-5 After Discount'!$3:$13</definedName>
    <definedName name="Z_398C7893_3C2A_4DA4_8552_014985533932_.wvu.Rows" localSheetId="3" hidden="1">'  Sch-1'!#REF!</definedName>
    <definedName name="Z_398C7893_3C2A_4DA4_8552_014985533932_.wvu.Rows" localSheetId="4" hidden="1">'  Sch-2'!#REF!</definedName>
    <definedName name="Z_398C7893_3C2A_4DA4_8552_014985533932_.wvu.Rows" localSheetId="0" hidden="1">'Basic Data'!$10:$20</definedName>
    <definedName name="Z_398C7893_3C2A_4DA4_8552_014985533932_.wvu.Rows" localSheetId="1" hidden="1">Cover!$7:$7,Cover!$10:$10</definedName>
    <definedName name="Z_398C7893_3C2A_4DA4_8552_014985533932_.wvu.Rows" localSheetId="10" hidden="1">Discount!$21:$23</definedName>
    <definedName name="Z_398C7893_3C2A_4DA4_8552_014985533932_.wvu.Rows" localSheetId="2" hidden="1">'Names of Bidder'!$6:$6,'Names of Bidder'!$13:$16</definedName>
    <definedName name="Z_398C7893_3C2A_4DA4_8552_014985533932_.wvu.Rows" localSheetId="7" hidden="1">'Sch-3'!$16:$98</definedName>
    <definedName name="Z_398C7893_3C2A_4DA4_8552_014985533932_.wvu.Rows" localSheetId="8" hidden="1">'Sch-4'!#REF!,'Sch-4'!$18:$18</definedName>
    <definedName name="Z_398C7893_3C2A_4DA4_8552_014985533932_.wvu.Rows" localSheetId="9" hidden="1">'Sch-5 After Discount'!$17:$27</definedName>
    <definedName name="Z_4F47A486_EA66_4D4B_9D65_1ABEAC31AACE_.wvu.Cols" localSheetId="11" hidden="1">'Bid Form 2nd Envelope'!$Z:$AE</definedName>
    <definedName name="Z_4F47A486_EA66_4D4B_9D65_1ABEAC31AACE_.wvu.Cols" localSheetId="10" hidden="1">Discount!$I:$L</definedName>
    <definedName name="Z_4F47A486_EA66_4D4B_9D65_1ABEAC31AACE_.wvu.Cols" localSheetId="7" hidden="1">'Sch-3'!$O:$O</definedName>
    <definedName name="Z_4F47A486_EA66_4D4B_9D65_1ABEAC31AACE_.wvu.Cols" localSheetId="8" hidden="1">'Sch-4'!$G:$K</definedName>
    <definedName name="Z_4F47A486_EA66_4D4B_9D65_1ABEAC31AACE_.wvu.PrintArea" localSheetId="3" hidden="1">'  Sch-1'!$A$1:$G$87</definedName>
    <definedName name="Z_4F47A486_EA66_4D4B_9D65_1ABEAC31AACE_.wvu.PrintArea" localSheetId="4" hidden="1">'  Sch-2'!$A$1:$G$53</definedName>
    <definedName name="Z_4F47A486_EA66_4D4B_9D65_1ABEAC31AACE_.wvu.PrintArea" localSheetId="5" hidden="1">' (Part-III) Sch-1'!$A$1:$G$53</definedName>
    <definedName name="Z_4F47A486_EA66_4D4B_9D65_1ABEAC31AACE_.wvu.PrintArea" localSheetId="6" hidden="1">' (Part-III) Sch-2'!$A$1:$G$29</definedName>
    <definedName name="Z_4F47A486_EA66_4D4B_9D65_1ABEAC31AACE_.wvu.PrintArea" localSheetId="11" hidden="1">'Bid Form 2nd Envelope'!$A$1:$F$47</definedName>
    <definedName name="Z_4F47A486_EA66_4D4B_9D65_1ABEAC31AACE_.wvu.PrintArea" localSheetId="1" hidden="1">Cover!$B$1:$E$15</definedName>
    <definedName name="Z_4F47A486_EA66_4D4B_9D65_1ABEAC31AACE_.wvu.PrintArea" localSheetId="10" hidden="1">Discount!$A$2:$G$35</definedName>
    <definedName name="Z_4F47A486_EA66_4D4B_9D65_1ABEAC31AACE_.wvu.PrintArea" localSheetId="2" hidden="1">'Names of Bidder'!$B$1:$D$24</definedName>
    <definedName name="Z_4F47A486_EA66_4D4B_9D65_1ABEAC31AACE_.wvu.PrintArea" localSheetId="7" hidden="1">'Sch-3'!$A$1:$H$99</definedName>
    <definedName name="Z_4F47A486_EA66_4D4B_9D65_1ABEAC31AACE_.wvu.PrintArea" localSheetId="8" hidden="1">'Sch-4'!$A$1:$D$24</definedName>
    <definedName name="Z_4F47A486_EA66_4D4B_9D65_1ABEAC31AACE_.wvu.PrintArea" localSheetId="9" hidden="1">'Sch-5 After Discount'!$A$1:$D$35</definedName>
    <definedName name="Z_4F47A486_EA66_4D4B_9D65_1ABEAC31AACE_.wvu.PrintTitles" localSheetId="3" hidden="1">'  Sch-1'!$13:$15</definedName>
    <definedName name="Z_4F47A486_EA66_4D4B_9D65_1ABEAC31AACE_.wvu.PrintTitles" localSheetId="4" hidden="1">'  Sch-2'!$13:$15</definedName>
    <definedName name="Z_4F47A486_EA66_4D4B_9D65_1ABEAC31AACE_.wvu.PrintTitles" localSheetId="5" hidden="1">' (Part-III) Sch-1'!$13:$15</definedName>
    <definedName name="Z_4F47A486_EA66_4D4B_9D65_1ABEAC31AACE_.wvu.PrintTitles" localSheetId="6" hidden="1">' (Part-III) Sch-2'!$13:$15</definedName>
    <definedName name="Z_4F47A486_EA66_4D4B_9D65_1ABEAC31AACE_.wvu.PrintTitles" localSheetId="7" hidden="1">'Sch-3'!$13:$15</definedName>
    <definedName name="Z_4F47A486_EA66_4D4B_9D65_1ABEAC31AACE_.wvu.PrintTitles" localSheetId="8" hidden="1">'Sch-4'!$3:$13</definedName>
    <definedName name="Z_4F47A486_EA66_4D4B_9D65_1ABEAC31AACE_.wvu.PrintTitles" localSheetId="9" hidden="1">'Sch-5 After Discount'!$3:$13</definedName>
    <definedName name="Z_4F47A486_EA66_4D4B_9D65_1ABEAC31AACE_.wvu.Rows" localSheetId="0" hidden="1">'Basic Data'!$10:$20</definedName>
    <definedName name="Z_4F47A486_EA66_4D4B_9D65_1ABEAC31AACE_.wvu.Rows" localSheetId="11" hidden="1">'Bid Form 2nd Envelope'!#REF!</definedName>
    <definedName name="Z_4F47A486_EA66_4D4B_9D65_1ABEAC31AACE_.wvu.Rows" localSheetId="1" hidden="1">Cover!$7:$7,Cover!$10:$10</definedName>
    <definedName name="Z_4F47A486_EA66_4D4B_9D65_1ABEAC31AACE_.wvu.Rows" localSheetId="10" hidden="1">Discount!$21:$23</definedName>
    <definedName name="Z_4F47A486_EA66_4D4B_9D65_1ABEAC31AACE_.wvu.Rows" localSheetId="2" hidden="1">'Names of Bidder'!$6:$6,'Names of Bidder'!$13:$16</definedName>
    <definedName name="Z_4F65FF32_EC61_4022_A399_2986D7B6B8B3_.wvu.PrintArea" localSheetId="3" hidden="1">'  Sch-1'!$A$1:$G$87</definedName>
    <definedName name="Z_4F65FF32_EC61_4022_A399_2986D7B6B8B3_.wvu.PrintArea" localSheetId="4" hidden="1">'  Sch-2'!$A$1:$G$53</definedName>
    <definedName name="Z_4F65FF32_EC61_4022_A399_2986D7B6B8B3_.wvu.PrintArea" localSheetId="5" hidden="1">' (Part-III) Sch-1'!$A$1:$G$53</definedName>
    <definedName name="Z_4F65FF32_EC61_4022_A399_2986D7B6B8B3_.wvu.PrintArea" localSheetId="6" hidden="1">' (Part-III) Sch-2'!$A$1:$G$29</definedName>
    <definedName name="Z_4F65FF32_EC61_4022_A399_2986D7B6B8B3_.wvu.PrintArea" localSheetId="10" hidden="1">Discount!$A$2:$G$33</definedName>
    <definedName name="Z_4F65FF32_EC61_4022_A399_2986D7B6B8B3_.wvu.PrintArea" localSheetId="7" hidden="1">'Sch-3'!$A$1:$H$99</definedName>
    <definedName name="Z_4F65FF32_EC61_4022_A399_2986D7B6B8B3_.wvu.PrintArea" localSheetId="8" hidden="1">'Sch-4'!$A$1:$D$24</definedName>
    <definedName name="Z_4F65FF32_EC61_4022_A399_2986D7B6B8B3_.wvu.PrintArea" localSheetId="9" hidden="1">'Sch-5 After Discount'!$A$1:$D$35</definedName>
    <definedName name="Z_4F65FF32_EC61_4022_A399_2986D7B6B8B3_.wvu.PrintTitles" localSheetId="3" hidden="1">'  Sch-1'!$13:$15</definedName>
    <definedName name="Z_4F65FF32_EC61_4022_A399_2986D7B6B8B3_.wvu.PrintTitles" localSheetId="4" hidden="1">'  Sch-2'!$13:$15</definedName>
    <definedName name="Z_4F65FF32_EC61_4022_A399_2986D7B6B8B3_.wvu.PrintTitles" localSheetId="5" hidden="1">' (Part-III) Sch-1'!$13:$15</definedName>
    <definedName name="Z_4F65FF32_EC61_4022_A399_2986D7B6B8B3_.wvu.PrintTitles" localSheetId="6" hidden="1">' (Part-III) Sch-2'!$13:$15</definedName>
    <definedName name="Z_4F65FF32_EC61_4022_A399_2986D7B6B8B3_.wvu.PrintTitles" localSheetId="7" hidden="1">'Sch-3'!$13:$15</definedName>
    <definedName name="Z_4F65FF32_EC61_4022_A399_2986D7B6B8B3_.wvu.PrintTitles" localSheetId="8" hidden="1">'Sch-4'!$3:$13</definedName>
    <definedName name="Z_4F65FF32_EC61_4022_A399_2986D7B6B8B3_.wvu.PrintTitles" localSheetId="9" hidden="1">'Sch-5 After Discount'!$3:$13</definedName>
    <definedName name="Z_58D82F59_8CF6_455F_B9F4_081499FDF243_.wvu.Cols" localSheetId="3" hidden="1">'  Sch-1'!$I:$M</definedName>
    <definedName name="Z_58D82F59_8CF6_455F_B9F4_081499FDF243_.wvu.Cols" localSheetId="4" hidden="1">'  Sch-2'!$I:$J</definedName>
    <definedName name="Z_58D82F59_8CF6_455F_B9F4_081499FDF243_.wvu.Cols" localSheetId="5" hidden="1">' (Part-III) Sch-1'!$I:$M</definedName>
    <definedName name="Z_58D82F59_8CF6_455F_B9F4_081499FDF243_.wvu.Cols" localSheetId="6" hidden="1">' (Part-III) Sch-2'!$I:$J</definedName>
    <definedName name="Z_58D82F59_8CF6_455F_B9F4_081499FDF243_.wvu.Cols" localSheetId="10" hidden="1">Discount!$I:$P</definedName>
    <definedName name="Z_58D82F59_8CF6_455F_B9F4_081499FDF243_.wvu.PrintArea" localSheetId="3" hidden="1">'  Sch-1'!$A$1:$G$87</definedName>
    <definedName name="Z_58D82F59_8CF6_455F_B9F4_081499FDF243_.wvu.PrintArea" localSheetId="4" hidden="1">'  Sch-2'!$A$1:$G$53</definedName>
    <definedName name="Z_58D82F59_8CF6_455F_B9F4_081499FDF243_.wvu.PrintArea" localSheetId="5" hidden="1">' (Part-III) Sch-1'!$A$1:$G$53</definedName>
    <definedName name="Z_58D82F59_8CF6_455F_B9F4_081499FDF243_.wvu.PrintArea" localSheetId="6" hidden="1">' (Part-III) Sch-2'!$A$1:$G$29</definedName>
    <definedName name="Z_58D82F59_8CF6_455F_B9F4_081499FDF243_.wvu.PrintArea" localSheetId="11" hidden="1">'Bid Form 2nd Envelope'!$A$1:$F$49</definedName>
    <definedName name="Z_58D82F59_8CF6_455F_B9F4_081499FDF243_.wvu.PrintArea" localSheetId="1" hidden="1">Cover!$B$1:$E$15</definedName>
    <definedName name="Z_58D82F59_8CF6_455F_B9F4_081499FDF243_.wvu.PrintArea" localSheetId="10" hidden="1">Discount!$A$2:$G$35</definedName>
    <definedName name="Z_58D82F59_8CF6_455F_B9F4_081499FDF243_.wvu.PrintArea" localSheetId="2" hidden="1">'Names of Bidder'!$B$1:$E$22</definedName>
    <definedName name="Z_58D82F59_8CF6_455F_B9F4_081499FDF243_.wvu.PrintArea" localSheetId="7" hidden="1">'Sch-3'!$A$1:$H$99</definedName>
    <definedName name="Z_58D82F59_8CF6_455F_B9F4_081499FDF243_.wvu.PrintArea" localSheetId="8" hidden="1">'Sch-4'!$A$1:$D$24</definedName>
    <definedName name="Z_58D82F59_8CF6_455F_B9F4_081499FDF243_.wvu.PrintArea" localSheetId="9" hidden="1">'Sch-5 After Discount'!$A$1:$D$35</definedName>
    <definedName name="Z_58D82F59_8CF6_455F_B9F4_081499FDF243_.wvu.PrintTitles" localSheetId="3" hidden="1">'  Sch-1'!$13:$15</definedName>
    <definedName name="Z_58D82F59_8CF6_455F_B9F4_081499FDF243_.wvu.PrintTitles" localSheetId="4" hidden="1">'  Sch-2'!$13:$15</definedName>
    <definedName name="Z_58D82F59_8CF6_455F_B9F4_081499FDF243_.wvu.PrintTitles" localSheetId="5" hidden="1">' (Part-III) Sch-1'!$13:$15</definedName>
    <definedName name="Z_58D82F59_8CF6_455F_B9F4_081499FDF243_.wvu.PrintTitles" localSheetId="6" hidden="1">' (Part-III) Sch-2'!$13:$15</definedName>
    <definedName name="Z_58D82F59_8CF6_455F_B9F4_081499FDF243_.wvu.PrintTitles" localSheetId="7" hidden="1">'Sch-3'!$13:$15</definedName>
    <definedName name="Z_58D82F59_8CF6_455F_B9F4_081499FDF243_.wvu.PrintTitles" localSheetId="8" hidden="1">'Sch-4'!$3:$13</definedName>
    <definedName name="Z_58D82F59_8CF6_455F_B9F4_081499FDF243_.wvu.PrintTitles" localSheetId="9" hidden="1">'Sch-5 After Discount'!$3:$13</definedName>
    <definedName name="Z_58D82F59_8CF6_455F_B9F4_081499FDF243_.wvu.Rows" localSheetId="3" hidden="1">'  Sch-1'!#REF!</definedName>
    <definedName name="Z_58D82F59_8CF6_455F_B9F4_081499FDF243_.wvu.Rows" localSheetId="5" hidden="1">' (Part-III) Sch-1'!#REF!</definedName>
    <definedName name="Z_58D82F59_8CF6_455F_B9F4_081499FDF243_.wvu.Rows" localSheetId="0" hidden="1">'Basic Data'!$11:$12</definedName>
    <definedName name="Z_58D82F59_8CF6_455F_B9F4_081499FDF243_.wvu.Rows" localSheetId="11" hidden="1">'Bid Form 2nd Envelope'!#REF!</definedName>
    <definedName name="Z_58D82F59_8CF6_455F_B9F4_081499FDF243_.wvu.Rows" localSheetId="1" hidden="1">Cover!$7:$7,Cover!$10:$10</definedName>
    <definedName name="Z_58D82F59_8CF6_455F_B9F4_081499FDF243_.wvu.Rows" localSheetId="10" hidden="1">Discount!#REF!,Discount!#REF!</definedName>
    <definedName name="Z_5E2FF645_A015_403E_863B_BADF6B75C7D1_.wvu.Cols" localSheetId="11" hidden="1">'Bid Form 2nd Envelope'!$Z:$AD,'Bid Form 2nd Envelope'!$AH:$AH</definedName>
    <definedName name="Z_5E2FF645_A015_403E_863B_BADF6B75C7D1_.wvu.Cols" localSheetId="10" hidden="1">Discount!$I:$L</definedName>
    <definedName name="Z_5E2FF645_A015_403E_863B_BADF6B75C7D1_.wvu.Cols" localSheetId="7" hidden="1">'Sch-3'!$M:$R</definedName>
    <definedName name="Z_5E2FF645_A015_403E_863B_BADF6B75C7D1_.wvu.Cols" localSheetId="9" hidden="1">'Sch-5 After Discount'!$F:$G</definedName>
    <definedName name="Z_5E2FF645_A015_403E_863B_BADF6B75C7D1_.wvu.PrintArea" localSheetId="3" hidden="1">'  Sch-1'!$A$1:$G$85</definedName>
    <definedName name="Z_5E2FF645_A015_403E_863B_BADF6B75C7D1_.wvu.PrintArea" localSheetId="4" hidden="1">'  Sch-2'!$A$1:$G$51</definedName>
    <definedName name="Z_5E2FF645_A015_403E_863B_BADF6B75C7D1_.wvu.PrintArea" localSheetId="5" hidden="1">' (Part-III) Sch-1'!$A$1:$G$53</definedName>
    <definedName name="Z_5E2FF645_A015_403E_863B_BADF6B75C7D1_.wvu.PrintArea" localSheetId="6" hidden="1">' (Part-III) Sch-2'!$A$1:$G$29</definedName>
    <definedName name="Z_5E2FF645_A015_403E_863B_BADF6B75C7D1_.wvu.PrintArea" localSheetId="11" hidden="1">'Bid Form 2nd Envelope'!$A$1:$F$47</definedName>
    <definedName name="Z_5E2FF645_A015_403E_863B_BADF6B75C7D1_.wvu.PrintArea" localSheetId="1" hidden="1">Cover!$B$1:$E$15</definedName>
    <definedName name="Z_5E2FF645_A015_403E_863B_BADF6B75C7D1_.wvu.PrintArea" localSheetId="10" hidden="1">Discount!$A$2:$G$35</definedName>
    <definedName name="Z_5E2FF645_A015_403E_863B_BADF6B75C7D1_.wvu.PrintArea" localSheetId="2" hidden="1">'Names of Bidder'!$B$1:$D$24</definedName>
    <definedName name="Z_5E2FF645_A015_403E_863B_BADF6B75C7D1_.wvu.PrintArea" localSheetId="7" hidden="1">'Sch-3'!$A$1:$H$98</definedName>
    <definedName name="Z_5E2FF645_A015_403E_863B_BADF6B75C7D1_.wvu.PrintArea" localSheetId="8" hidden="1">'Sch-4'!$A$1:$D$24</definedName>
    <definedName name="Z_5E2FF645_A015_403E_863B_BADF6B75C7D1_.wvu.PrintArea" localSheetId="9" hidden="1">'Sch-5 After Discount'!$A$1:$D$35</definedName>
    <definedName name="Z_5E2FF645_A015_403E_863B_BADF6B75C7D1_.wvu.PrintTitles" localSheetId="3" hidden="1">'  Sch-1'!$13:$15</definedName>
    <definedName name="Z_5E2FF645_A015_403E_863B_BADF6B75C7D1_.wvu.PrintTitles" localSheetId="4" hidden="1">'  Sch-2'!$13:$15</definedName>
    <definedName name="Z_5E2FF645_A015_403E_863B_BADF6B75C7D1_.wvu.PrintTitles" localSheetId="5" hidden="1">' (Part-III) Sch-1'!$13:$15</definedName>
    <definedName name="Z_5E2FF645_A015_403E_863B_BADF6B75C7D1_.wvu.PrintTitles" localSheetId="6" hidden="1">' (Part-III) Sch-2'!$13:$15</definedName>
    <definedName name="Z_5E2FF645_A015_403E_863B_BADF6B75C7D1_.wvu.PrintTitles" localSheetId="7" hidden="1">'Sch-3'!$13:$15</definedName>
    <definedName name="Z_5E2FF645_A015_403E_863B_BADF6B75C7D1_.wvu.PrintTitles" localSheetId="8" hidden="1">'Sch-4'!$3:$13</definedName>
    <definedName name="Z_5E2FF645_A015_403E_863B_BADF6B75C7D1_.wvu.PrintTitles" localSheetId="9" hidden="1">'Sch-5 After Discount'!$3:$13</definedName>
    <definedName name="Z_5E2FF645_A015_403E_863B_BADF6B75C7D1_.wvu.Rows" localSheetId="0" hidden="1">'Basic Data'!$10:$20</definedName>
    <definedName name="Z_5E2FF645_A015_403E_863B_BADF6B75C7D1_.wvu.Rows" localSheetId="1" hidden="1">Cover!$7:$7,Cover!$10:$10</definedName>
    <definedName name="Z_5E2FF645_A015_403E_863B_BADF6B75C7D1_.wvu.Rows" localSheetId="10" hidden="1">Discount!$21:$23</definedName>
    <definedName name="Z_5E2FF645_A015_403E_863B_BADF6B75C7D1_.wvu.Rows" localSheetId="2" hidden="1">'Names of Bidder'!$6:$6,'Names of Bidder'!$13:$16</definedName>
    <definedName name="Z_5E2FF645_A015_403E_863B_BADF6B75C7D1_.wvu.Rows" localSheetId="8" hidden="1">'Sch-4'!$14:$14,'Sch-4'!$17:$17</definedName>
    <definedName name="Z_5E2FF645_A015_403E_863B_BADF6B75C7D1_.wvu.Rows" localSheetId="9" hidden="1">'Sch-5 After Discount'!$17:$26</definedName>
    <definedName name="Z_696D9240_6693_44E8_B9A4_2BFADD101EE2_.wvu.Cols" localSheetId="3" hidden="1">'  Sch-1'!$J:$L</definedName>
    <definedName name="Z_696D9240_6693_44E8_B9A4_2BFADD101EE2_.wvu.Cols" localSheetId="4" hidden="1">'  Sch-2'!$I:$J</definedName>
    <definedName name="Z_696D9240_6693_44E8_B9A4_2BFADD101EE2_.wvu.Cols" localSheetId="5" hidden="1">' (Part-III) Sch-1'!$J:$L</definedName>
    <definedName name="Z_696D9240_6693_44E8_B9A4_2BFADD101EE2_.wvu.Cols" localSheetId="6" hidden="1">' (Part-III) Sch-2'!$I:$J</definedName>
    <definedName name="Z_696D9240_6693_44E8_B9A4_2BFADD101EE2_.wvu.Cols" localSheetId="10" hidden="1">Discount!$I:$P</definedName>
    <definedName name="Z_696D9240_6693_44E8_B9A4_2BFADD101EE2_.wvu.PrintArea" localSheetId="3" hidden="1">'  Sch-1'!$A$1:$G$87</definedName>
    <definedName name="Z_696D9240_6693_44E8_B9A4_2BFADD101EE2_.wvu.PrintArea" localSheetId="4" hidden="1">'  Sch-2'!$A$1:$G$53</definedName>
    <definedName name="Z_696D9240_6693_44E8_B9A4_2BFADD101EE2_.wvu.PrintArea" localSheetId="5" hidden="1">' (Part-III) Sch-1'!$A$1:$G$53</definedName>
    <definedName name="Z_696D9240_6693_44E8_B9A4_2BFADD101EE2_.wvu.PrintArea" localSheetId="6" hidden="1">' (Part-III) Sch-2'!$A$1:$G$29</definedName>
    <definedName name="Z_696D9240_6693_44E8_B9A4_2BFADD101EE2_.wvu.PrintArea" localSheetId="11" hidden="1">'Bid Form 2nd Envelope'!$A$1:$F$53</definedName>
    <definedName name="Z_696D9240_6693_44E8_B9A4_2BFADD101EE2_.wvu.PrintArea" localSheetId="1" hidden="1">Cover!$B$1:$E$15</definedName>
    <definedName name="Z_696D9240_6693_44E8_B9A4_2BFADD101EE2_.wvu.PrintArea" localSheetId="10" hidden="1">Discount!$A$2:$G$35</definedName>
    <definedName name="Z_696D9240_6693_44E8_B9A4_2BFADD101EE2_.wvu.PrintArea" localSheetId="2" hidden="1">'Names of Bidder'!$B$1:$E$22</definedName>
    <definedName name="Z_696D9240_6693_44E8_B9A4_2BFADD101EE2_.wvu.PrintArea" localSheetId="7" hidden="1">'Sch-3'!$A$1:$H$99</definedName>
    <definedName name="Z_696D9240_6693_44E8_B9A4_2BFADD101EE2_.wvu.PrintArea" localSheetId="8" hidden="1">'Sch-4'!$A$1:$D$24</definedName>
    <definedName name="Z_696D9240_6693_44E8_B9A4_2BFADD101EE2_.wvu.PrintArea" localSheetId="9" hidden="1">'Sch-5 After Discount'!$A$1:$D$35</definedName>
    <definedName name="Z_696D9240_6693_44E8_B9A4_2BFADD101EE2_.wvu.PrintTitles" localSheetId="3" hidden="1">'  Sch-1'!$13:$15</definedName>
    <definedName name="Z_696D9240_6693_44E8_B9A4_2BFADD101EE2_.wvu.PrintTitles" localSheetId="4" hidden="1">'  Sch-2'!$13:$15</definedName>
    <definedName name="Z_696D9240_6693_44E8_B9A4_2BFADD101EE2_.wvu.PrintTitles" localSheetId="5" hidden="1">' (Part-III) Sch-1'!$13:$15</definedName>
    <definedName name="Z_696D9240_6693_44E8_B9A4_2BFADD101EE2_.wvu.PrintTitles" localSheetId="6" hidden="1">' (Part-III) Sch-2'!$13:$15</definedName>
    <definedName name="Z_696D9240_6693_44E8_B9A4_2BFADD101EE2_.wvu.PrintTitles" localSheetId="7" hidden="1">'Sch-3'!$13:$15</definedName>
    <definedName name="Z_696D9240_6693_44E8_B9A4_2BFADD101EE2_.wvu.PrintTitles" localSheetId="8" hidden="1">'Sch-4'!$3:$13</definedName>
    <definedName name="Z_696D9240_6693_44E8_B9A4_2BFADD101EE2_.wvu.PrintTitles" localSheetId="9" hidden="1">'Sch-5 After Discount'!$3:$13</definedName>
    <definedName name="Z_696D9240_6693_44E8_B9A4_2BFADD101EE2_.wvu.Rows" localSheetId="3" hidden="1">'  Sch-1'!#REF!</definedName>
    <definedName name="Z_696D9240_6693_44E8_B9A4_2BFADD101EE2_.wvu.Rows" localSheetId="5" hidden="1">' (Part-III) Sch-1'!#REF!</definedName>
    <definedName name="Z_696D9240_6693_44E8_B9A4_2BFADD101EE2_.wvu.Rows" localSheetId="0" hidden="1">'Basic Data'!$11:$12</definedName>
    <definedName name="Z_696D9240_6693_44E8_B9A4_2BFADD101EE2_.wvu.Rows" localSheetId="11" hidden="1">'Bid Form 2nd Envelope'!#REF!</definedName>
    <definedName name="Z_696D9240_6693_44E8_B9A4_2BFADD101EE2_.wvu.Rows" localSheetId="1" hidden="1">Cover!$7:$7,Cover!$10:$10</definedName>
    <definedName name="Z_696D9240_6693_44E8_B9A4_2BFADD101EE2_.wvu.Rows" localSheetId="10" hidden="1">Discount!#REF!,Discount!#REF!</definedName>
    <definedName name="Z_8DC3BA4D_7811_4245_A3D0_7EE4A8A001CA_.wvu.Cols" localSheetId="11" hidden="1">'Bid Form 2nd Envelope'!$Z:$AE</definedName>
    <definedName name="Z_8DC3BA4D_7811_4245_A3D0_7EE4A8A001CA_.wvu.Cols" localSheetId="10" hidden="1">Discount!$I:$N</definedName>
    <definedName name="Z_8DC3BA4D_7811_4245_A3D0_7EE4A8A001CA_.wvu.Cols" localSheetId="7" hidden="1">'Sch-3'!$O:$O</definedName>
    <definedName name="Z_8DC3BA4D_7811_4245_A3D0_7EE4A8A001CA_.wvu.Cols" localSheetId="8" hidden="1">'Sch-4'!$G:$N</definedName>
    <definedName name="Z_8DC3BA4D_7811_4245_A3D0_7EE4A8A001CA_.wvu.PrintArea" localSheetId="3" hidden="1">'  Sch-1'!$A$1:$G$87</definedName>
    <definedName name="Z_8DC3BA4D_7811_4245_A3D0_7EE4A8A001CA_.wvu.PrintArea" localSheetId="4" hidden="1">'  Sch-2'!$A$1:$G$53</definedName>
    <definedName name="Z_8DC3BA4D_7811_4245_A3D0_7EE4A8A001CA_.wvu.PrintArea" localSheetId="5" hidden="1">' (Part-III) Sch-1'!$A$1:$G$53</definedName>
    <definedName name="Z_8DC3BA4D_7811_4245_A3D0_7EE4A8A001CA_.wvu.PrintArea" localSheetId="6" hidden="1">' (Part-III) Sch-2'!$A$1:$G$29</definedName>
    <definedName name="Z_8DC3BA4D_7811_4245_A3D0_7EE4A8A001CA_.wvu.PrintArea" localSheetId="11" hidden="1">'Bid Form 2nd Envelope'!$A$1:$F$47</definedName>
    <definedName name="Z_8DC3BA4D_7811_4245_A3D0_7EE4A8A001CA_.wvu.PrintArea" localSheetId="1" hidden="1">Cover!$B$1:$E$15</definedName>
    <definedName name="Z_8DC3BA4D_7811_4245_A3D0_7EE4A8A001CA_.wvu.PrintArea" localSheetId="10" hidden="1">Discount!$A$2:$G$35</definedName>
    <definedName name="Z_8DC3BA4D_7811_4245_A3D0_7EE4A8A001CA_.wvu.PrintArea" localSheetId="2" hidden="1">'Names of Bidder'!$B$1:$D$24</definedName>
    <definedName name="Z_8DC3BA4D_7811_4245_A3D0_7EE4A8A001CA_.wvu.PrintArea" localSheetId="7" hidden="1">'Sch-3'!$A$1:$H$99</definedName>
    <definedName name="Z_8DC3BA4D_7811_4245_A3D0_7EE4A8A001CA_.wvu.PrintArea" localSheetId="8" hidden="1">'Sch-4'!$A$1:$D$24</definedName>
    <definedName name="Z_8DC3BA4D_7811_4245_A3D0_7EE4A8A001CA_.wvu.PrintArea" localSheetId="9" hidden="1">'Sch-5 After Discount'!$A$1:$D$35</definedName>
    <definedName name="Z_8DC3BA4D_7811_4245_A3D0_7EE4A8A001CA_.wvu.PrintTitles" localSheetId="3" hidden="1">'  Sch-1'!$13:$15</definedName>
    <definedName name="Z_8DC3BA4D_7811_4245_A3D0_7EE4A8A001CA_.wvu.PrintTitles" localSheetId="4" hidden="1">'  Sch-2'!$13:$15</definedName>
    <definedName name="Z_8DC3BA4D_7811_4245_A3D0_7EE4A8A001CA_.wvu.PrintTitles" localSheetId="5" hidden="1">' (Part-III) Sch-1'!$13:$15</definedName>
    <definedName name="Z_8DC3BA4D_7811_4245_A3D0_7EE4A8A001CA_.wvu.PrintTitles" localSheetId="6" hidden="1">' (Part-III) Sch-2'!$13:$15</definedName>
    <definedName name="Z_8DC3BA4D_7811_4245_A3D0_7EE4A8A001CA_.wvu.PrintTitles" localSheetId="7" hidden="1">'Sch-3'!$13:$15</definedName>
    <definedName name="Z_8DC3BA4D_7811_4245_A3D0_7EE4A8A001CA_.wvu.PrintTitles" localSheetId="8" hidden="1">'Sch-4'!$3:$13</definedName>
    <definedName name="Z_8DC3BA4D_7811_4245_A3D0_7EE4A8A001CA_.wvu.PrintTitles" localSheetId="9" hidden="1">'Sch-5 After Discount'!$3:$13</definedName>
    <definedName name="Z_8DC3BA4D_7811_4245_A3D0_7EE4A8A001CA_.wvu.Rows" localSheetId="0" hidden="1">'Basic Data'!$10:$20</definedName>
    <definedName name="Z_8DC3BA4D_7811_4245_A3D0_7EE4A8A001CA_.wvu.Rows" localSheetId="11" hidden="1">'Bid Form 2nd Envelope'!#REF!</definedName>
    <definedName name="Z_8DC3BA4D_7811_4245_A3D0_7EE4A8A001CA_.wvu.Rows" localSheetId="1" hidden="1">Cover!$7:$7,Cover!$10:$10</definedName>
    <definedName name="Z_8DC3BA4D_7811_4245_A3D0_7EE4A8A001CA_.wvu.Rows" localSheetId="10" hidden="1">Discount!$21:$23</definedName>
    <definedName name="Z_8DC3BA4D_7811_4245_A3D0_7EE4A8A001CA_.wvu.Rows" localSheetId="2" hidden="1">'Names of Bidder'!$6:$6,'Names of Bidder'!$13:$16</definedName>
    <definedName name="Z_B0EE7D76_5806_4718_BDAD_3A3EA691E5E4_.wvu.Cols" localSheetId="3" hidden="1">'  Sch-1'!$I:$M</definedName>
    <definedName name="Z_B0EE7D76_5806_4718_BDAD_3A3EA691E5E4_.wvu.Cols" localSheetId="4" hidden="1">'  Sch-2'!$I:$J</definedName>
    <definedName name="Z_B0EE7D76_5806_4718_BDAD_3A3EA691E5E4_.wvu.Cols" localSheetId="5" hidden="1">' (Part-III) Sch-1'!$I:$M</definedName>
    <definedName name="Z_B0EE7D76_5806_4718_BDAD_3A3EA691E5E4_.wvu.Cols" localSheetId="6" hidden="1">' (Part-III) Sch-2'!$I:$J</definedName>
    <definedName name="Z_B0EE7D76_5806_4718_BDAD_3A3EA691E5E4_.wvu.Cols" localSheetId="10" hidden="1">Discount!$I:$P</definedName>
    <definedName name="Z_B0EE7D76_5806_4718_BDAD_3A3EA691E5E4_.wvu.PrintArea" localSheetId="3" hidden="1">'  Sch-1'!$A$1:$G$87</definedName>
    <definedName name="Z_B0EE7D76_5806_4718_BDAD_3A3EA691E5E4_.wvu.PrintArea" localSheetId="4" hidden="1">'  Sch-2'!$A$1:$G$53</definedName>
    <definedName name="Z_B0EE7D76_5806_4718_BDAD_3A3EA691E5E4_.wvu.PrintArea" localSheetId="5" hidden="1">' (Part-III) Sch-1'!$A$1:$G$53</definedName>
    <definedName name="Z_B0EE7D76_5806_4718_BDAD_3A3EA691E5E4_.wvu.PrintArea" localSheetId="6" hidden="1">' (Part-III) Sch-2'!$A$1:$G$29</definedName>
    <definedName name="Z_B0EE7D76_5806_4718_BDAD_3A3EA691E5E4_.wvu.PrintArea" localSheetId="11" hidden="1">'Bid Form 2nd Envelope'!$A$1:$F$49</definedName>
    <definedName name="Z_B0EE7D76_5806_4718_BDAD_3A3EA691E5E4_.wvu.PrintArea" localSheetId="1" hidden="1">Cover!$B$1:$E$15</definedName>
    <definedName name="Z_B0EE7D76_5806_4718_BDAD_3A3EA691E5E4_.wvu.PrintArea" localSheetId="10" hidden="1">Discount!$A$2:$G$35</definedName>
    <definedName name="Z_B0EE7D76_5806_4718_BDAD_3A3EA691E5E4_.wvu.PrintArea" localSheetId="2" hidden="1">'Names of Bidder'!$B$1:$E$22</definedName>
    <definedName name="Z_B0EE7D76_5806_4718_BDAD_3A3EA691E5E4_.wvu.PrintArea" localSheetId="7" hidden="1">'Sch-3'!$A$1:$H$99</definedName>
    <definedName name="Z_B0EE7D76_5806_4718_BDAD_3A3EA691E5E4_.wvu.PrintArea" localSheetId="8" hidden="1">'Sch-4'!$A$1:$D$24</definedName>
    <definedName name="Z_B0EE7D76_5806_4718_BDAD_3A3EA691E5E4_.wvu.PrintArea" localSheetId="9" hidden="1">'Sch-5 After Discount'!$A$1:$D$35</definedName>
    <definedName name="Z_B0EE7D76_5806_4718_BDAD_3A3EA691E5E4_.wvu.PrintTitles" localSheetId="3" hidden="1">'  Sch-1'!$13:$15</definedName>
    <definedName name="Z_B0EE7D76_5806_4718_BDAD_3A3EA691E5E4_.wvu.PrintTitles" localSheetId="4" hidden="1">'  Sch-2'!$13:$15</definedName>
    <definedName name="Z_B0EE7D76_5806_4718_BDAD_3A3EA691E5E4_.wvu.PrintTitles" localSheetId="5" hidden="1">' (Part-III) Sch-1'!$13:$15</definedName>
    <definedName name="Z_B0EE7D76_5806_4718_BDAD_3A3EA691E5E4_.wvu.PrintTitles" localSheetId="6" hidden="1">' (Part-III) Sch-2'!$13:$15</definedName>
    <definedName name="Z_B0EE7D76_5806_4718_BDAD_3A3EA691E5E4_.wvu.PrintTitles" localSheetId="7" hidden="1">'Sch-3'!$13:$15</definedName>
    <definedName name="Z_B0EE7D76_5806_4718_BDAD_3A3EA691E5E4_.wvu.PrintTitles" localSheetId="8" hidden="1">'Sch-4'!$3:$13</definedName>
    <definedName name="Z_B0EE7D76_5806_4718_BDAD_3A3EA691E5E4_.wvu.PrintTitles" localSheetId="9" hidden="1">'Sch-5 After Discount'!$3:$13</definedName>
    <definedName name="Z_B0EE7D76_5806_4718_BDAD_3A3EA691E5E4_.wvu.Rows" localSheetId="3" hidden="1">'  Sch-1'!#REF!</definedName>
    <definedName name="Z_B0EE7D76_5806_4718_BDAD_3A3EA691E5E4_.wvu.Rows" localSheetId="5" hidden="1">' (Part-III) Sch-1'!#REF!</definedName>
    <definedName name="Z_B0EE7D76_5806_4718_BDAD_3A3EA691E5E4_.wvu.Rows" localSheetId="0" hidden="1">'Basic Data'!$11:$12</definedName>
    <definedName name="Z_B0EE7D76_5806_4718_BDAD_3A3EA691E5E4_.wvu.Rows" localSheetId="11" hidden="1">'Bid Form 2nd Envelope'!#REF!</definedName>
    <definedName name="Z_B0EE7D76_5806_4718_BDAD_3A3EA691E5E4_.wvu.Rows" localSheetId="1" hidden="1">Cover!$7:$7,Cover!$10:$10</definedName>
    <definedName name="Z_B0EE7D76_5806_4718_BDAD_3A3EA691E5E4_.wvu.Rows" localSheetId="10" hidden="1">Discount!#REF!,Discount!#REF!</definedName>
    <definedName name="Z_B1277D53_29D6_4226_81E2_084FB62977B6_.wvu.Cols" localSheetId="3" hidden="1">'  Sch-1'!$I:$M</definedName>
    <definedName name="Z_B1277D53_29D6_4226_81E2_084FB62977B6_.wvu.Cols" localSheetId="4" hidden="1">'  Sch-2'!$I:$J</definedName>
    <definedName name="Z_B1277D53_29D6_4226_81E2_084FB62977B6_.wvu.Cols" localSheetId="5" hidden="1">' (Part-III) Sch-1'!$I:$M</definedName>
    <definedName name="Z_B1277D53_29D6_4226_81E2_084FB62977B6_.wvu.Cols" localSheetId="6" hidden="1">' (Part-III) Sch-2'!$I:$J</definedName>
    <definedName name="Z_B1277D53_29D6_4226_81E2_084FB62977B6_.wvu.Cols" localSheetId="10" hidden="1">Discount!$I:$P</definedName>
    <definedName name="Z_B1277D53_29D6_4226_81E2_084FB62977B6_.wvu.PrintArea" localSheetId="3" hidden="1">'  Sch-1'!$A$1:$G$87</definedName>
    <definedName name="Z_B1277D53_29D6_4226_81E2_084FB62977B6_.wvu.PrintArea" localSheetId="4" hidden="1">'  Sch-2'!$A$1:$G$53</definedName>
    <definedName name="Z_B1277D53_29D6_4226_81E2_084FB62977B6_.wvu.PrintArea" localSheetId="5" hidden="1">' (Part-III) Sch-1'!$A$1:$G$53</definedName>
    <definedName name="Z_B1277D53_29D6_4226_81E2_084FB62977B6_.wvu.PrintArea" localSheetId="6" hidden="1">' (Part-III) Sch-2'!$A$1:$G$29</definedName>
    <definedName name="Z_B1277D53_29D6_4226_81E2_084FB62977B6_.wvu.PrintArea" localSheetId="11" hidden="1">'Bid Form 2nd Envelope'!$A$1:$F$47</definedName>
    <definedName name="Z_B1277D53_29D6_4226_81E2_084FB62977B6_.wvu.PrintArea" localSheetId="1" hidden="1">Cover!$B$1:$E$15</definedName>
    <definedName name="Z_B1277D53_29D6_4226_81E2_084FB62977B6_.wvu.PrintArea" localSheetId="10" hidden="1">Discount!$A$2:$G$35</definedName>
    <definedName name="Z_B1277D53_29D6_4226_81E2_084FB62977B6_.wvu.PrintArea" localSheetId="2" hidden="1">'Names of Bidder'!$B$1:$D$24</definedName>
    <definedName name="Z_B1277D53_29D6_4226_81E2_084FB62977B6_.wvu.PrintArea" localSheetId="7" hidden="1">'Sch-3'!$A$1:$H$99</definedName>
    <definedName name="Z_B1277D53_29D6_4226_81E2_084FB62977B6_.wvu.PrintArea" localSheetId="8" hidden="1">'Sch-4'!$A$1:$D$24</definedName>
    <definedName name="Z_B1277D53_29D6_4226_81E2_084FB62977B6_.wvu.PrintArea" localSheetId="9" hidden="1">'Sch-5 After Discount'!$A$1:$D$35</definedName>
    <definedName name="Z_B1277D53_29D6_4226_81E2_084FB62977B6_.wvu.PrintTitles" localSheetId="3" hidden="1">'  Sch-1'!$13:$15</definedName>
    <definedName name="Z_B1277D53_29D6_4226_81E2_084FB62977B6_.wvu.PrintTitles" localSheetId="4" hidden="1">'  Sch-2'!$13:$15</definedName>
    <definedName name="Z_B1277D53_29D6_4226_81E2_084FB62977B6_.wvu.PrintTitles" localSheetId="5" hidden="1">' (Part-III) Sch-1'!$13:$15</definedName>
    <definedName name="Z_B1277D53_29D6_4226_81E2_084FB62977B6_.wvu.PrintTitles" localSheetId="6" hidden="1">' (Part-III) Sch-2'!$13:$15</definedName>
    <definedName name="Z_B1277D53_29D6_4226_81E2_084FB62977B6_.wvu.PrintTitles" localSheetId="7" hidden="1">'Sch-3'!$13:$15</definedName>
    <definedName name="Z_B1277D53_29D6_4226_81E2_084FB62977B6_.wvu.PrintTitles" localSheetId="8" hidden="1">'Sch-4'!$3:$13</definedName>
    <definedName name="Z_B1277D53_29D6_4226_81E2_084FB62977B6_.wvu.PrintTitles" localSheetId="9" hidden="1">'Sch-5 After Discount'!$3:$13</definedName>
    <definedName name="Z_B1277D53_29D6_4226_81E2_084FB62977B6_.wvu.Rows" localSheetId="3" hidden="1">'  Sch-1'!#REF!</definedName>
    <definedName name="Z_B1277D53_29D6_4226_81E2_084FB62977B6_.wvu.Rows" localSheetId="5" hidden="1">' (Part-III) Sch-1'!#REF!</definedName>
    <definedName name="Z_B1277D53_29D6_4226_81E2_084FB62977B6_.wvu.Rows" localSheetId="0" hidden="1">'Basic Data'!$11:$12</definedName>
    <definedName name="Z_B1277D53_29D6_4226_81E2_084FB62977B6_.wvu.Rows" localSheetId="11" hidden="1">'Bid Form 2nd Envelope'!#REF!</definedName>
    <definedName name="Z_B1277D53_29D6_4226_81E2_084FB62977B6_.wvu.Rows" localSheetId="1" hidden="1">Cover!$7:$7,Cover!$10:$10</definedName>
    <definedName name="Z_B1277D53_29D6_4226_81E2_084FB62977B6_.wvu.Rows" localSheetId="10" hidden="1">Discount!#REF!,Discount!#REF!</definedName>
    <definedName name="Z_BAD0225F_C858_4E40_A5E7_64BB5328C88A_.wvu.Cols" localSheetId="10" hidden="1">Discount!$I:$M</definedName>
    <definedName name="Z_BAD0225F_C858_4E40_A5E7_64BB5328C88A_.wvu.Cols" localSheetId="7" hidden="1">'Sch-3'!$M:$R</definedName>
    <definedName name="Z_BAD0225F_C858_4E40_A5E7_64BB5328C88A_.wvu.Cols" localSheetId="9" hidden="1">'Sch-5 After Discount'!$F:$G</definedName>
    <definedName name="Z_BAD0225F_C858_4E40_A5E7_64BB5328C88A_.wvu.PrintArea" localSheetId="3" hidden="1">'  Sch-1'!$A$1:$G$87</definedName>
    <definedName name="Z_BAD0225F_C858_4E40_A5E7_64BB5328C88A_.wvu.PrintArea" localSheetId="4" hidden="1">'  Sch-2'!$A$1:$G$53</definedName>
    <definedName name="Z_BAD0225F_C858_4E40_A5E7_64BB5328C88A_.wvu.PrintArea" localSheetId="5" hidden="1">' (Part-III) Sch-1'!$A$1:$G$53</definedName>
    <definedName name="Z_BAD0225F_C858_4E40_A5E7_64BB5328C88A_.wvu.PrintArea" localSheetId="6" hidden="1">' (Part-III) Sch-2'!$A$1:$G$29</definedName>
    <definedName name="Z_BAD0225F_C858_4E40_A5E7_64BB5328C88A_.wvu.PrintArea" localSheetId="11" hidden="1">'Bid Form 2nd Envelope'!$A$1:$F$47</definedName>
    <definedName name="Z_BAD0225F_C858_4E40_A5E7_64BB5328C88A_.wvu.PrintArea" localSheetId="1" hidden="1">Cover!$B$1:$E$15</definedName>
    <definedName name="Z_BAD0225F_C858_4E40_A5E7_64BB5328C88A_.wvu.PrintArea" localSheetId="10" hidden="1">Discount!$A$2:$G$35</definedName>
    <definedName name="Z_BAD0225F_C858_4E40_A5E7_64BB5328C88A_.wvu.PrintArea" localSheetId="2" hidden="1">'Names of Bidder'!$B$1:$D$24</definedName>
    <definedName name="Z_BAD0225F_C858_4E40_A5E7_64BB5328C88A_.wvu.PrintArea" localSheetId="7" hidden="1">'Sch-3'!$A$1:$H$99</definedName>
    <definedName name="Z_BAD0225F_C858_4E40_A5E7_64BB5328C88A_.wvu.PrintArea" localSheetId="8" hidden="1">'Sch-4'!$A$1:$D$24</definedName>
    <definedName name="Z_BAD0225F_C858_4E40_A5E7_64BB5328C88A_.wvu.PrintArea" localSheetId="9" hidden="1">'Sch-5 After Discount'!$A$1:$D$35</definedName>
    <definedName name="Z_BAD0225F_C858_4E40_A5E7_64BB5328C88A_.wvu.PrintTitles" localSheetId="3" hidden="1">'  Sch-1'!$13:$15</definedName>
    <definedName name="Z_BAD0225F_C858_4E40_A5E7_64BB5328C88A_.wvu.PrintTitles" localSheetId="4" hidden="1">'  Sch-2'!$13:$15</definedName>
    <definedName name="Z_BAD0225F_C858_4E40_A5E7_64BB5328C88A_.wvu.PrintTitles" localSheetId="5" hidden="1">' (Part-III) Sch-1'!$13:$15</definedName>
    <definedName name="Z_BAD0225F_C858_4E40_A5E7_64BB5328C88A_.wvu.PrintTitles" localSheetId="6" hidden="1">' (Part-III) Sch-2'!$13:$15</definedName>
    <definedName name="Z_BAD0225F_C858_4E40_A5E7_64BB5328C88A_.wvu.PrintTitles" localSheetId="7" hidden="1">'Sch-3'!$13:$15</definedName>
    <definedName name="Z_BAD0225F_C858_4E40_A5E7_64BB5328C88A_.wvu.PrintTitles" localSheetId="8" hidden="1">'Sch-4'!$3:$13</definedName>
    <definedName name="Z_BAD0225F_C858_4E40_A5E7_64BB5328C88A_.wvu.PrintTitles" localSheetId="9" hidden="1">'Sch-5 After Discount'!$3:$13</definedName>
    <definedName name="Z_BAD0225F_C858_4E40_A5E7_64BB5328C88A_.wvu.Rows" localSheetId="0" hidden="1">'Basic Data'!$10:$20</definedName>
    <definedName name="Z_BAD0225F_C858_4E40_A5E7_64BB5328C88A_.wvu.Rows" localSheetId="1" hidden="1">Cover!$7:$7,Cover!$10:$10</definedName>
    <definedName name="Z_BAD0225F_C858_4E40_A5E7_64BB5328C88A_.wvu.Rows" localSheetId="10" hidden="1">Discount!$21:$23</definedName>
    <definedName name="Z_BAD0225F_C858_4E40_A5E7_64BB5328C88A_.wvu.Rows" localSheetId="2" hidden="1">'Names of Bidder'!$6:$6,'Names of Bidder'!$13:$16</definedName>
    <definedName name="Z_BEF72719_4CCF_4C9B_95F6_0F3535FF30B3_.wvu.Cols" localSheetId="11" hidden="1">'Bid Form 2nd Envelope'!$Z:$AD,'Bid Form 2nd Envelope'!$AH:$AH</definedName>
    <definedName name="Z_BEF72719_4CCF_4C9B_95F6_0F3535FF30B3_.wvu.Cols" localSheetId="10" hidden="1">Discount!$I:$M</definedName>
    <definedName name="Z_BEF72719_4CCF_4C9B_95F6_0F3535FF30B3_.wvu.Cols" localSheetId="7" hidden="1">'Sch-3'!$M:$R</definedName>
    <definedName name="Z_BEF72719_4CCF_4C9B_95F6_0F3535FF30B3_.wvu.Cols" localSheetId="9" hidden="1">'Sch-5 After Discount'!$F:$G</definedName>
    <definedName name="Z_BEF72719_4CCF_4C9B_95F6_0F3535FF30B3_.wvu.PrintArea" localSheetId="3" hidden="1">'  Sch-1'!$A$1:$G$85</definedName>
    <definedName name="Z_BEF72719_4CCF_4C9B_95F6_0F3535FF30B3_.wvu.PrintArea" localSheetId="4" hidden="1">'  Sch-2'!$A$1:$G$51</definedName>
    <definedName name="Z_BEF72719_4CCF_4C9B_95F6_0F3535FF30B3_.wvu.PrintArea" localSheetId="5" hidden="1">' (Part-III) Sch-1'!$A$1:$G$53</definedName>
    <definedName name="Z_BEF72719_4CCF_4C9B_95F6_0F3535FF30B3_.wvu.PrintArea" localSheetId="6" hidden="1">' (Part-III) Sch-2'!$A$1:$G$29</definedName>
    <definedName name="Z_BEF72719_4CCF_4C9B_95F6_0F3535FF30B3_.wvu.PrintArea" localSheetId="11" hidden="1">'Bid Form 2nd Envelope'!$A$1:$F$47</definedName>
    <definedName name="Z_BEF72719_4CCF_4C9B_95F6_0F3535FF30B3_.wvu.PrintArea" localSheetId="1" hidden="1">Cover!$B$1:$E$15</definedName>
    <definedName name="Z_BEF72719_4CCF_4C9B_95F6_0F3535FF30B3_.wvu.PrintArea" localSheetId="10" hidden="1">Discount!$A$2:$G$35</definedName>
    <definedName name="Z_BEF72719_4CCF_4C9B_95F6_0F3535FF30B3_.wvu.PrintArea" localSheetId="2" hidden="1">'Names of Bidder'!$B$1:$D$24</definedName>
    <definedName name="Z_BEF72719_4CCF_4C9B_95F6_0F3535FF30B3_.wvu.PrintArea" localSheetId="7" hidden="1">'Sch-3'!$A$1:$H$99</definedName>
    <definedName name="Z_BEF72719_4CCF_4C9B_95F6_0F3535FF30B3_.wvu.PrintArea" localSheetId="8" hidden="1">'Sch-4'!$A$1:$D$24</definedName>
    <definedName name="Z_BEF72719_4CCF_4C9B_95F6_0F3535FF30B3_.wvu.PrintArea" localSheetId="9" hidden="1">'Sch-5 After Discount'!$A$1:$D$35</definedName>
    <definedName name="Z_BEF72719_4CCF_4C9B_95F6_0F3535FF30B3_.wvu.PrintTitles" localSheetId="3" hidden="1">'  Sch-1'!$13:$15</definedName>
    <definedName name="Z_BEF72719_4CCF_4C9B_95F6_0F3535FF30B3_.wvu.PrintTitles" localSheetId="4" hidden="1">'  Sch-2'!$13:$15</definedName>
    <definedName name="Z_BEF72719_4CCF_4C9B_95F6_0F3535FF30B3_.wvu.PrintTitles" localSheetId="5" hidden="1">' (Part-III) Sch-1'!$13:$15</definedName>
    <definedName name="Z_BEF72719_4CCF_4C9B_95F6_0F3535FF30B3_.wvu.PrintTitles" localSheetId="6" hidden="1">' (Part-III) Sch-2'!$13:$15</definedName>
    <definedName name="Z_BEF72719_4CCF_4C9B_95F6_0F3535FF30B3_.wvu.PrintTitles" localSheetId="7" hidden="1">'Sch-3'!$13:$15</definedName>
    <definedName name="Z_BEF72719_4CCF_4C9B_95F6_0F3535FF30B3_.wvu.PrintTitles" localSheetId="8" hidden="1">'Sch-4'!$3:$13</definedName>
    <definedName name="Z_BEF72719_4CCF_4C9B_95F6_0F3535FF30B3_.wvu.PrintTitles" localSheetId="9" hidden="1">'Sch-5 After Discount'!$3:$13</definedName>
    <definedName name="Z_BEF72719_4CCF_4C9B_95F6_0F3535FF30B3_.wvu.Rows" localSheetId="0" hidden="1">'Basic Data'!$10:$20</definedName>
    <definedName name="Z_BEF72719_4CCF_4C9B_95F6_0F3535FF30B3_.wvu.Rows" localSheetId="1" hidden="1">Cover!$7:$7,Cover!$10:$10</definedName>
    <definedName name="Z_BEF72719_4CCF_4C9B_95F6_0F3535FF30B3_.wvu.Rows" localSheetId="10" hidden="1">Discount!$21:$23</definedName>
    <definedName name="Z_BEF72719_4CCF_4C9B_95F6_0F3535FF30B3_.wvu.Rows" localSheetId="2" hidden="1">'Names of Bidder'!$6:$6,'Names of Bidder'!$13:$16</definedName>
    <definedName name="Z_BEF72719_4CCF_4C9B_95F6_0F3535FF30B3_.wvu.Rows" localSheetId="8" hidden="1">'Sch-4'!$14:$14,'Sch-4'!$17:$17</definedName>
    <definedName name="Z_BEF72719_4CCF_4C9B_95F6_0F3535FF30B3_.wvu.Rows" localSheetId="9" hidden="1">'Sch-5 After Discount'!$17:$26</definedName>
    <definedName name="Z_C3C2F6BE_1796_4187_BF38_BACEF6057F57_.wvu.Cols" localSheetId="11" hidden="1">'Bid Form 2nd Envelope'!$Z:$AD,'Bid Form 2nd Envelope'!$AH:$AH</definedName>
    <definedName name="Z_C3C2F6BE_1796_4187_BF38_BACEF6057F57_.wvu.Cols" localSheetId="10" hidden="1">Discount!$I:$M</definedName>
    <definedName name="Z_C3C2F6BE_1796_4187_BF38_BACEF6057F57_.wvu.Cols" localSheetId="7" hidden="1">'Sch-3'!$M:$R</definedName>
    <definedName name="Z_C3C2F6BE_1796_4187_BF38_BACEF6057F57_.wvu.Cols" localSheetId="9" hidden="1">'Sch-5 After Discount'!$F:$G</definedName>
    <definedName name="Z_C3C2F6BE_1796_4187_BF38_BACEF6057F57_.wvu.PrintArea" localSheetId="3" hidden="1">'  Sch-1'!$A$1:$G$85</definedName>
    <definedName name="Z_C3C2F6BE_1796_4187_BF38_BACEF6057F57_.wvu.PrintArea" localSheetId="4" hidden="1">'  Sch-2'!$A$1:$G$51</definedName>
    <definedName name="Z_C3C2F6BE_1796_4187_BF38_BACEF6057F57_.wvu.PrintArea" localSheetId="5" hidden="1">' (Part-III) Sch-1'!$A$1:$G$53</definedName>
    <definedName name="Z_C3C2F6BE_1796_4187_BF38_BACEF6057F57_.wvu.PrintArea" localSheetId="6" hidden="1">' (Part-III) Sch-2'!$A$1:$G$29</definedName>
    <definedName name="Z_C3C2F6BE_1796_4187_BF38_BACEF6057F57_.wvu.PrintArea" localSheetId="11" hidden="1">'Bid Form 2nd Envelope'!$A$1:$F$47</definedName>
    <definedName name="Z_C3C2F6BE_1796_4187_BF38_BACEF6057F57_.wvu.PrintArea" localSheetId="1" hidden="1">Cover!$B$1:$E$15</definedName>
    <definedName name="Z_C3C2F6BE_1796_4187_BF38_BACEF6057F57_.wvu.PrintArea" localSheetId="10" hidden="1">Discount!$A$2:$G$35</definedName>
    <definedName name="Z_C3C2F6BE_1796_4187_BF38_BACEF6057F57_.wvu.PrintArea" localSheetId="2" hidden="1">'Names of Bidder'!$B$1:$D$24</definedName>
    <definedName name="Z_C3C2F6BE_1796_4187_BF38_BACEF6057F57_.wvu.PrintArea" localSheetId="7" hidden="1">'Sch-3'!$A$1:$H$98</definedName>
    <definedName name="Z_C3C2F6BE_1796_4187_BF38_BACEF6057F57_.wvu.PrintArea" localSheetId="8" hidden="1">'Sch-4'!$A$1:$D$24</definedName>
    <definedName name="Z_C3C2F6BE_1796_4187_BF38_BACEF6057F57_.wvu.PrintArea" localSheetId="9" hidden="1">'Sch-5 After Discount'!$A$1:$D$35</definedName>
    <definedName name="Z_C3C2F6BE_1796_4187_BF38_BACEF6057F57_.wvu.PrintTitles" localSheetId="3" hidden="1">'  Sch-1'!$13:$15</definedName>
    <definedName name="Z_C3C2F6BE_1796_4187_BF38_BACEF6057F57_.wvu.PrintTitles" localSheetId="4" hidden="1">'  Sch-2'!$13:$15</definedName>
    <definedName name="Z_C3C2F6BE_1796_4187_BF38_BACEF6057F57_.wvu.PrintTitles" localSheetId="5" hidden="1">' (Part-III) Sch-1'!$13:$15</definedName>
    <definedName name="Z_C3C2F6BE_1796_4187_BF38_BACEF6057F57_.wvu.PrintTitles" localSheetId="6" hidden="1">' (Part-III) Sch-2'!$13:$15</definedName>
    <definedName name="Z_C3C2F6BE_1796_4187_BF38_BACEF6057F57_.wvu.PrintTitles" localSheetId="7" hidden="1">'Sch-3'!$13:$15</definedName>
    <definedName name="Z_C3C2F6BE_1796_4187_BF38_BACEF6057F57_.wvu.PrintTitles" localSheetId="8" hidden="1">'Sch-4'!$3:$13</definedName>
    <definedName name="Z_C3C2F6BE_1796_4187_BF38_BACEF6057F57_.wvu.PrintTitles" localSheetId="9" hidden="1">'Sch-5 After Discount'!$3:$13</definedName>
    <definedName name="Z_C3C2F6BE_1796_4187_BF38_BACEF6057F57_.wvu.Rows" localSheetId="0" hidden="1">'Basic Data'!$10:$20</definedName>
    <definedName name="Z_C3C2F6BE_1796_4187_BF38_BACEF6057F57_.wvu.Rows" localSheetId="1" hidden="1">Cover!$7:$7,Cover!$10:$10</definedName>
    <definedName name="Z_C3C2F6BE_1796_4187_BF38_BACEF6057F57_.wvu.Rows" localSheetId="10" hidden="1">Discount!$21:$23</definedName>
    <definedName name="Z_C3C2F6BE_1796_4187_BF38_BACEF6057F57_.wvu.Rows" localSheetId="2" hidden="1">'Names of Bidder'!$6:$6,'Names of Bidder'!$13:$16</definedName>
    <definedName name="Z_C3C2F6BE_1796_4187_BF38_BACEF6057F57_.wvu.Rows" localSheetId="8" hidden="1">'Sch-4'!$14:$14,'Sch-4'!$17:$17</definedName>
    <definedName name="Z_C3C2F6BE_1796_4187_BF38_BACEF6057F57_.wvu.Rows" localSheetId="9" hidden="1">'Sch-5 After Discount'!$17:$26</definedName>
    <definedName name="Z_CF0E662C_D3BC_4297_99E8_62C40B3B7AD9_.wvu.Cols" localSheetId="10" hidden="1">Discount!$I:$L</definedName>
    <definedName name="Z_CF0E662C_D3BC_4297_99E8_62C40B3B7AD9_.wvu.Cols" localSheetId="7" hidden="1">'Sch-3'!$M:$R</definedName>
    <definedName name="Z_CF0E662C_D3BC_4297_99E8_62C40B3B7AD9_.wvu.Cols" localSheetId="9" hidden="1">'Sch-5 After Discount'!$F:$G</definedName>
    <definedName name="Z_CF0E662C_D3BC_4297_99E8_62C40B3B7AD9_.wvu.PrintArea" localSheetId="3" hidden="1">'  Sch-1'!$A$1:$G$85</definedName>
    <definedName name="Z_CF0E662C_D3BC_4297_99E8_62C40B3B7AD9_.wvu.PrintArea" localSheetId="4" hidden="1">'  Sch-2'!$A$1:$G$51</definedName>
    <definedName name="Z_CF0E662C_D3BC_4297_99E8_62C40B3B7AD9_.wvu.PrintArea" localSheetId="5" hidden="1">' (Part-III) Sch-1'!$A$1:$G$53</definedName>
    <definedName name="Z_CF0E662C_D3BC_4297_99E8_62C40B3B7AD9_.wvu.PrintArea" localSheetId="6" hidden="1">' (Part-III) Sch-2'!$A$1:$G$29</definedName>
    <definedName name="Z_CF0E662C_D3BC_4297_99E8_62C40B3B7AD9_.wvu.PrintArea" localSheetId="11" hidden="1">'Bid Form 2nd Envelope'!$A$1:$F$47</definedName>
    <definedName name="Z_CF0E662C_D3BC_4297_99E8_62C40B3B7AD9_.wvu.PrintArea" localSheetId="1" hidden="1">Cover!$B$1:$E$15</definedName>
    <definedName name="Z_CF0E662C_D3BC_4297_99E8_62C40B3B7AD9_.wvu.PrintArea" localSheetId="10" hidden="1">Discount!$A$2:$G$35</definedName>
    <definedName name="Z_CF0E662C_D3BC_4297_99E8_62C40B3B7AD9_.wvu.PrintArea" localSheetId="2" hidden="1">'Names of Bidder'!$B$1:$D$24</definedName>
    <definedName name="Z_CF0E662C_D3BC_4297_99E8_62C40B3B7AD9_.wvu.PrintArea" localSheetId="7" hidden="1">'Sch-3'!$A$1:$H$98</definedName>
    <definedName name="Z_CF0E662C_D3BC_4297_99E8_62C40B3B7AD9_.wvu.PrintArea" localSheetId="8" hidden="1">'Sch-4'!$A$1:$D$24</definedName>
    <definedName name="Z_CF0E662C_D3BC_4297_99E8_62C40B3B7AD9_.wvu.PrintArea" localSheetId="9" hidden="1">'Sch-5 After Discount'!$A$1:$D$35</definedName>
    <definedName name="Z_CF0E662C_D3BC_4297_99E8_62C40B3B7AD9_.wvu.PrintTitles" localSheetId="3" hidden="1">'  Sch-1'!$13:$15</definedName>
    <definedName name="Z_CF0E662C_D3BC_4297_99E8_62C40B3B7AD9_.wvu.PrintTitles" localSheetId="4" hidden="1">'  Sch-2'!$13:$15</definedName>
    <definedName name="Z_CF0E662C_D3BC_4297_99E8_62C40B3B7AD9_.wvu.PrintTitles" localSheetId="5" hidden="1">' (Part-III) Sch-1'!$13:$15</definedName>
    <definedName name="Z_CF0E662C_D3BC_4297_99E8_62C40B3B7AD9_.wvu.PrintTitles" localSheetId="6" hidden="1">' (Part-III) Sch-2'!$13:$15</definedName>
    <definedName name="Z_CF0E662C_D3BC_4297_99E8_62C40B3B7AD9_.wvu.PrintTitles" localSheetId="7" hidden="1">'Sch-3'!$13:$15</definedName>
    <definedName name="Z_CF0E662C_D3BC_4297_99E8_62C40B3B7AD9_.wvu.PrintTitles" localSheetId="8" hidden="1">'Sch-4'!$3:$13</definedName>
    <definedName name="Z_CF0E662C_D3BC_4297_99E8_62C40B3B7AD9_.wvu.PrintTitles" localSheetId="9" hidden="1">'Sch-5 After Discount'!$3:$13</definedName>
    <definedName name="Z_CF0E662C_D3BC_4297_99E8_62C40B3B7AD9_.wvu.Rows" localSheetId="0" hidden="1">'Basic Data'!$10:$20</definedName>
    <definedName name="Z_CF0E662C_D3BC_4297_99E8_62C40B3B7AD9_.wvu.Rows" localSheetId="1" hidden="1">Cover!$7:$7,Cover!$10:$10</definedName>
    <definedName name="Z_CF0E662C_D3BC_4297_99E8_62C40B3B7AD9_.wvu.Rows" localSheetId="10" hidden="1">Discount!$21:$23</definedName>
    <definedName name="Z_CF0E662C_D3BC_4297_99E8_62C40B3B7AD9_.wvu.Rows" localSheetId="2" hidden="1">'Names of Bidder'!$6:$6,'Names of Bidder'!$13:$16</definedName>
    <definedName name="Z_CF0E662C_D3BC_4297_99E8_62C40B3B7AD9_.wvu.Rows" localSheetId="8" hidden="1">'Sch-4'!$14:$14,'Sch-4'!$17:$17</definedName>
    <definedName name="Z_CF0E662C_D3BC_4297_99E8_62C40B3B7AD9_.wvu.Rows" localSheetId="9" hidden="1">'Sch-5 After Discount'!$17:$26</definedName>
    <definedName name="Z_E95B21C1_D936_4435_AF6F_90CF0B6A7506_.wvu.Cols" localSheetId="3" hidden="1">'  Sch-1'!$I:$M</definedName>
    <definedName name="Z_E95B21C1_D936_4435_AF6F_90CF0B6A7506_.wvu.Cols" localSheetId="4" hidden="1">'  Sch-2'!$I:$J</definedName>
    <definedName name="Z_E95B21C1_D936_4435_AF6F_90CF0B6A7506_.wvu.Cols" localSheetId="5" hidden="1">' (Part-III) Sch-1'!$I:$M</definedName>
    <definedName name="Z_E95B21C1_D936_4435_AF6F_90CF0B6A7506_.wvu.Cols" localSheetId="6" hidden="1">' (Part-III) Sch-2'!$I:$J</definedName>
    <definedName name="Z_E95B21C1_D936_4435_AF6F_90CF0B6A7506_.wvu.Cols" localSheetId="10" hidden="1">Discount!$I:$P</definedName>
    <definedName name="Z_E95B21C1_D936_4435_AF6F_90CF0B6A7506_.wvu.PrintArea" localSheetId="3" hidden="1">'  Sch-1'!$A$1:$G$87</definedName>
    <definedName name="Z_E95B21C1_D936_4435_AF6F_90CF0B6A7506_.wvu.PrintArea" localSheetId="4" hidden="1">'  Sch-2'!$A$1:$G$53</definedName>
    <definedName name="Z_E95B21C1_D936_4435_AF6F_90CF0B6A7506_.wvu.PrintArea" localSheetId="5" hidden="1">' (Part-III) Sch-1'!$A$1:$G$53</definedName>
    <definedName name="Z_E95B21C1_D936_4435_AF6F_90CF0B6A7506_.wvu.PrintArea" localSheetId="6" hidden="1">' (Part-III) Sch-2'!$A$1:$G$29</definedName>
    <definedName name="Z_E95B21C1_D936_4435_AF6F_90CF0B6A7506_.wvu.PrintArea" localSheetId="11" hidden="1">'Bid Form 2nd Envelope'!$A$1:$F$47</definedName>
    <definedName name="Z_E95B21C1_D936_4435_AF6F_90CF0B6A7506_.wvu.PrintArea" localSheetId="1" hidden="1">Cover!$B$1:$E$15</definedName>
    <definedName name="Z_E95B21C1_D936_4435_AF6F_90CF0B6A7506_.wvu.PrintArea" localSheetId="10" hidden="1">Discount!$A$2:$G$35</definedName>
    <definedName name="Z_E95B21C1_D936_4435_AF6F_90CF0B6A7506_.wvu.PrintArea" localSheetId="2" hidden="1">'Names of Bidder'!$B$1:$D$24</definedName>
    <definedName name="Z_E95B21C1_D936_4435_AF6F_90CF0B6A7506_.wvu.PrintArea" localSheetId="7" hidden="1">'Sch-3'!$A$1:$H$99</definedName>
    <definedName name="Z_E95B21C1_D936_4435_AF6F_90CF0B6A7506_.wvu.PrintArea" localSheetId="8" hidden="1">'Sch-4'!$A$1:$D$24</definedName>
    <definedName name="Z_E95B21C1_D936_4435_AF6F_90CF0B6A7506_.wvu.PrintArea" localSheetId="9" hidden="1">'Sch-5 After Discount'!$A$1:$D$35</definedName>
    <definedName name="Z_E95B21C1_D936_4435_AF6F_90CF0B6A7506_.wvu.PrintTitles" localSheetId="3" hidden="1">'  Sch-1'!$13:$15</definedName>
    <definedName name="Z_E95B21C1_D936_4435_AF6F_90CF0B6A7506_.wvu.PrintTitles" localSheetId="4" hidden="1">'  Sch-2'!$13:$15</definedName>
    <definedName name="Z_E95B21C1_D936_4435_AF6F_90CF0B6A7506_.wvu.PrintTitles" localSheetId="5" hidden="1">' (Part-III) Sch-1'!$13:$15</definedName>
    <definedName name="Z_E95B21C1_D936_4435_AF6F_90CF0B6A7506_.wvu.PrintTitles" localSheetId="6" hidden="1">' (Part-III) Sch-2'!$13:$15</definedName>
    <definedName name="Z_E95B21C1_D936_4435_AF6F_90CF0B6A7506_.wvu.PrintTitles" localSheetId="7" hidden="1">'Sch-3'!$13:$15</definedName>
    <definedName name="Z_E95B21C1_D936_4435_AF6F_90CF0B6A7506_.wvu.PrintTitles" localSheetId="8" hidden="1">'Sch-4'!$3:$13</definedName>
    <definedName name="Z_E95B21C1_D936_4435_AF6F_90CF0B6A7506_.wvu.PrintTitles" localSheetId="9" hidden="1">'Sch-5 After Discount'!$3:$13</definedName>
    <definedName name="Z_E95B21C1_D936_4435_AF6F_90CF0B6A7506_.wvu.Rows" localSheetId="3" hidden="1">'  Sch-1'!#REF!</definedName>
    <definedName name="Z_E95B21C1_D936_4435_AF6F_90CF0B6A7506_.wvu.Rows" localSheetId="5" hidden="1">' (Part-III) Sch-1'!#REF!</definedName>
    <definedName name="Z_E95B21C1_D936_4435_AF6F_90CF0B6A7506_.wvu.Rows" localSheetId="0" hidden="1">'Basic Data'!$11:$12</definedName>
    <definedName name="Z_E95B21C1_D936_4435_AF6F_90CF0B6A7506_.wvu.Rows" localSheetId="11" hidden="1">'Bid Form 2nd Envelope'!#REF!</definedName>
    <definedName name="Z_E95B21C1_D936_4435_AF6F_90CF0B6A7506_.wvu.Rows" localSheetId="1" hidden="1">Cover!$7:$7,Cover!$10:$10</definedName>
    <definedName name="Z_E95B21C1_D936_4435_AF6F_90CF0B6A7506_.wvu.Rows" localSheetId="10" hidden="1">Discount!#REF!,Discount!#REF!</definedName>
    <definedName name="Z_F2279B93_E4FF_4A81_B734_06F92F73708D_.wvu.Cols" localSheetId="3" hidden="1">'  Sch-1'!$H:$P</definedName>
    <definedName name="Z_F2279B93_E4FF_4A81_B734_06F92F73708D_.wvu.Cols" localSheetId="4" hidden="1">'  Sch-2'!#REF!</definedName>
    <definedName name="Z_F2279B93_E4FF_4A81_B734_06F92F73708D_.wvu.Cols" localSheetId="11" hidden="1">'Bid Form 2nd Envelope'!$Z:$AD,'Bid Form 2nd Envelope'!$AH:$AH</definedName>
    <definedName name="Z_F2279B93_E4FF_4A81_B734_06F92F73708D_.wvu.Cols" localSheetId="10" hidden="1">Discount!$I:$M</definedName>
    <definedName name="Z_F2279B93_E4FF_4A81_B734_06F92F73708D_.wvu.Cols" localSheetId="7" hidden="1">'Sch-3'!$I:$AH</definedName>
    <definedName name="Z_F2279B93_E4FF_4A81_B734_06F92F73708D_.wvu.Cols" localSheetId="9" hidden="1">'Sch-5 After Discount'!$F:$G</definedName>
    <definedName name="Z_F2279B93_E4FF_4A81_B734_06F92F73708D_.wvu.PrintArea" localSheetId="3" hidden="1">'  Sch-1'!$A$1:$G$85</definedName>
    <definedName name="Z_F2279B93_E4FF_4A81_B734_06F92F73708D_.wvu.PrintArea" localSheetId="5" hidden="1">' (Part-III) Sch-1'!$A$1:$G$53</definedName>
    <definedName name="Z_F2279B93_E4FF_4A81_B734_06F92F73708D_.wvu.PrintArea" localSheetId="6" hidden="1">' (Part-III) Sch-2'!$A$1:$G$29</definedName>
    <definedName name="Z_F2279B93_E4FF_4A81_B734_06F92F73708D_.wvu.PrintArea" localSheetId="11" hidden="1">'Bid Form 2nd Envelope'!$A$1:$F$47</definedName>
    <definedName name="Z_F2279B93_E4FF_4A81_B734_06F92F73708D_.wvu.PrintArea" localSheetId="1" hidden="1">Cover!$B$1:$E$15</definedName>
    <definedName name="Z_F2279B93_E4FF_4A81_B734_06F92F73708D_.wvu.PrintArea" localSheetId="10" hidden="1">Discount!$A$2:$G$35</definedName>
    <definedName name="Z_F2279B93_E4FF_4A81_B734_06F92F73708D_.wvu.PrintArea" localSheetId="2" hidden="1">'Names of Bidder'!$B$1:$D$24</definedName>
    <definedName name="Z_F2279B93_E4FF_4A81_B734_06F92F73708D_.wvu.PrintArea" localSheetId="7" hidden="1">'Sch-3'!$A$1:$H$104</definedName>
    <definedName name="Z_F2279B93_E4FF_4A81_B734_06F92F73708D_.wvu.PrintArea" localSheetId="8" hidden="1">'Sch-4'!$A$1:$D$23</definedName>
    <definedName name="Z_F2279B93_E4FF_4A81_B734_06F92F73708D_.wvu.PrintArea" localSheetId="9" hidden="1">'Sch-5 After Discount'!$A$1:$D$33</definedName>
    <definedName name="Z_F2279B93_E4FF_4A81_B734_06F92F73708D_.wvu.PrintTitles" localSheetId="3" hidden="1">'  Sch-1'!$13:$15</definedName>
    <definedName name="Z_F2279B93_E4FF_4A81_B734_06F92F73708D_.wvu.PrintTitles" localSheetId="4" hidden="1">'  Sch-2'!$13:$15</definedName>
    <definedName name="Z_F2279B93_E4FF_4A81_B734_06F92F73708D_.wvu.PrintTitles" localSheetId="5" hidden="1">' (Part-III) Sch-1'!$13:$15</definedName>
    <definedName name="Z_F2279B93_E4FF_4A81_B734_06F92F73708D_.wvu.PrintTitles" localSheetId="6" hidden="1">' (Part-III) Sch-2'!$13:$15</definedName>
    <definedName name="Z_F2279B93_E4FF_4A81_B734_06F92F73708D_.wvu.PrintTitles" localSheetId="7" hidden="1">'Sch-3'!$13:$15</definedName>
    <definedName name="Z_F2279B93_E4FF_4A81_B734_06F92F73708D_.wvu.PrintTitles" localSheetId="8" hidden="1">'Sch-4'!$3:$13</definedName>
    <definedName name="Z_F2279B93_E4FF_4A81_B734_06F92F73708D_.wvu.PrintTitles" localSheetId="9" hidden="1">'Sch-5 After Discount'!$3:$13</definedName>
    <definedName name="Z_F2279B93_E4FF_4A81_B734_06F92F73708D_.wvu.Rows" localSheetId="3" hidden="1">'  Sch-1'!#REF!</definedName>
    <definedName name="Z_F2279B93_E4FF_4A81_B734_06F92F73708D_.wvu.Rows" localSheetId="4" hidden="1">'  Sch-2'!#REF!</definedName>
    <definedName name="Z_F2279B93_E4FF_4A81_B734_06F92F73708D_.wvu.Rows" localSheetId="0" hidden="1">'Basic Data'!$10:$20</definedName>
    <definedName name="Z_F2279B93_E4FF_4A81_B734_06F92F73708D_.wvu.Rows" localSheetId="1" hidden="1">Cover!$7:$7,Cover!$10:$10</definedName>
    <definedName name="Z_F2279B93_E4FF_4A81_B734_06F92F73708D_.wvu.Rows" localSheetId="10" hidden="1">Discount!$21:$23</definedName>
    <definedName name="Z_F2279B93_E4FF_4A81_B734_06F92F73708D_.wvu.Rows" localSheetId="2" hidden="1">'Names of Bidder'!$6:$6,'Names of Bidder'!$13:$16</definedName>
    <definedName name="Z_F2279B93_E4FF_4A81_B734_06F92F73708D_.wvu.Rows" localSheetId="7" hidden="1">'Sch-3'!$16:$98</definedName>
    <definedName name="Z_F2279B93_E4FF_4A81_B734_06F92F73708D_.wvu.Rows" localSheetId="8" hidden="1">'Sch-4'!#REF!,'Sch-4'!$18:$18</definedName>
    <definedName name="Z_F2279B93_E4FF_4A81_B734_06F92F73708D_.wvu.Rows" localSheetId="9" hidden="1">'Sch-5 After Discount'!$17:$27</definedName>
  </definedNames>
  <calcPr calcId="191029"/>
  <customWorkbookViews>
    <customWorkbookView name="Jayant Kumar Minz {जयंत कुमार मिंज} - Personal View" guid="{398C7893-3C2A-4DA4-8552-014985533932}" mergeInterval="0" personalView="1" maximized="1" xWindow="-8" yWindow="-8" windowWidth="1936" windowHeight="1056" tabRatio="790" activeSheetId="2" showComments="commIndAndComment"/>
    <customWorkbookView name="Sumegha Katiyar {सुमेघा कटियार} - Personal View" guid="{BEF72719-4CCF-4C9B-95F6-0F3535FF30B3}" mergeInterval="0" personalView="1" maximized="1" xWindow="-8" yWindow="-8" windowWidth="1616" windowHeight="876" tabRatio="790" activeSheetId="2"/>
    <customWorkbookView name="Devendra Kumar Parganiha {देवेंद्र कुमार परगनिहा} - Personal View" guid="{CF0E662C-D3BC-4297-99E8-62C40B3B7AD9}" mergeInterval="0" personalView="1" maximized="1" xWindow="-8" yWindow="-8" windowWidth="1296" windowHeight="1000" tabRatio="790" activeSheetId="12" showComments="commIndAndComment"/>
    <customWorkbookView name="NISHI NAGWANSHI {निशि नागवंशी} - Personal View" guid="{BAD0225F-C858-4E40-A5E7-64BB5328C88A}" mergeInterval="0" personalView="1" maximized="1" xWindow="-8" yWindow="-8" windowWidth="1382" windowHeight="744" tabRatio="913" activeSheetId="3"/>
    <customWorkbookView name="01458 - Personal View" guid="{8DC3BA4D-7811-4245-A3D0-7EE4A8A001CA}" mergeInterval="0" personalView="1" maximized="1" xWindow="1" yWindow="1" windowWidth="1366" windowHeight="496" activeSheetId="2"/>
    <customWorkbookView name="01487 - Personal View" guid="{E95B21C1-D936-4435-AF6F-90CF0B6A7506}" mergeInterval="0" personalView="1" maximized="1" windowWidth="1362" windowHeight="509" activeSheetId="4"/>
    <customWorkbookView name="admin - Personal View" guid="{B1277D53-29D6-4226-81E2-084FB62977B6}" mergeInterval="0" personalView="1" maximized="1" xWindow="1" yWindow="1" windowWidth="1024" windowHeight="538" activeSheetId="2"/>
    <customWorkbookView name="01209 - Personal View" guid="{58D82F59-8CF6-455F-B9F4-081499FDF243}" mergeInterval="0" personalView="1" maximized="1" xWindow="1" yWindow="1" windowWidth="1366" windowHeight="538" activeSheetId="2" showComments="commIndAndComment"/>
    <customWorkbookView name="20074 - Personal View" guid="{4F65FF32-EC61-4022-A399-2986D7B6B8B3}" mergeInterval="0" personalView="1" maximized="1" windowWidth="1020" windowHeight="568" activeSheetId="1"/>
    <customWorkbookView name="00398 - Personal View" guid="{696D9240-6693-44E8-B9A4-2BFADD101EE2}" mergeInterval="0" personalView="1" maximized="1" xWindow="1" yWindow="1" windowWidth="1366" windowHeight="538" activeSheetId="2"/>
    <customWorkbookView name="Ajay - Personal View" guid="{B0EE7D76-5806-4718-BDAD-3A3EA691E5E4}" mergeInterval="0" personalView="1" maximized="1" xWindow="1" yWindow="1" windowWidth="1280" windowHeight="547" activeSheetId="11"/>
    <customWorkbookView name="20032 - Personal View" guid="{1A26D3B9-AD8D-4AE9-81F5-E0DF795F4658}" mergeInterval="0" personalView="1" maximized="1" xWindow="1" yWindow="1" windowWidth="1148" windowHeight="597" activeSheetId="19" showComments="commIndAndComment"/>
    <customWorkbookView name="01420 - Personal View" guid="{4F47A486-EA66-4D4B-9D65-1ABEAC31AACE}" mergeInterval="0" personalView="1" maximized="1" xWindow="1" yWindow="1" windowWidth="1024" windowHeight="506" tabRatio="723" activeSheetId="2"/>
    <customWorkbookView name="K.B.Thakur {के.बी. ठाकुर} - Personal View" guid="{25334923-91A5-4F88-9A10-8FA88873EC26}" mergeInterval="0" personalView="1" maximized="1" xWindow="-8" yWindow="-8" windowWidth="1616" windowHeight="876" tabRatio="913" activeSheetId="16"/>
    <customWorkbookView name="60003109 - Personal View" guid="{5E2FF645-A015-403E-863B-BADF6B75C7D1}" mergeInterval="0" personalView="1" maximized="1" xWindow="-8" yWindow="-8" windowWidth="1936" windowHeight="1056" tabRatio="790" activeSheetId="12"/>
    <customWorkbookView name="Kamal Kumar Rathore {कमल कुमार राठौर} - Personal View" guid="{C3C2F6BE-1796-4187-BF38-BACEF6057F57}" mergeInterval="0" personalView="1" maximized="1" xWindow="-8" yWindow="-8" windowWidth="1936" windowHeight="1056" tabRatio="790" activeSheetId="2"/>
    <customWorkbookView name="Praveen Sakalley {प्रवीण साकल्ये} - Personal View" guid="{F2279B93-E4FF-4A81-B734-06F92F73708D}" mergeInterval="0" personalView="1" maximized="1" xWindow="-8" yWindow="-8" windowWidth="1616" windowHeight="876" tabRatio="79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8" l="1"/>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G44" i="4" l="1"/>
  <c r="G45" i="4"/>
  <c r="G46" i="4"/>
  <c r="G47" i="4"/>
  <c r="G48" i="4"/>
  <c r="G49" i="4"/>
  <c r="G50" i="4"/>
  <c r="G51" i="4"/>
  <c r="G52" i="4"/>
  <c r="G53" i="4"/>
  <c r="G54" i="4"/>
  <c r="G55" i="4"/>
  <c r="G56" i="4"/>
  <c r="G57" i="4"/>
  <c r="G58" i="4"/>
  <c r="G59" i="4"/>
  <c r="G60" i="4"/>
  <c r="G61" i="4"/>
  <c r="G62" i="4"/>
  <c r="G63" i="4"/>
  <c r="G64" i="4"/>
  <c r="G65" i="4"/>
  <c r="G66" i="4"/>
  <c r="G67" i="4"/>
  <c r="G68" i="4"/>
  <c r="G69" i="4"/>
  <c r="G70" i="4"/>
  <c r="G71" i="4"/>
  <c r="G17" i="4" l="1"/>
  <c r="G18" i="4"/>
  <c r="G19" i="4"/>
  <c r="G20" i="4"/>
  <c r="G21" i="4"/>
  <c r="G22" i="4"/>
  <c r="G23" i="4"/>
  <c r="G24" i="4"/>
  <c r="G25" i="4"/>
  <c r="G26" i="4"/>
  <c r="G27" i="4"/>
  <c r="G28" i="4"/>
  <c r="G29" i="4"/>
  <c r="G30" i="4"/>
  <c r="G31" i="4"/>
  <c r="G32" i="4"/>
  <c r="G33" i="4"/>
  <c r="G34" i="4"/>
  <c r="G35" i="4"/>
  <c r="G36" i="4"/>
  <c r="G37" i="4"/>
  <c r="G38" i="4"/>
  <c r="G39" i="4"/>
  <c r="G40" i="4"/>
  <c r="G41" i="4"/>
  <c r="G42" i="4"/>
  <c r="G43" i="4"/>
  <c r="G72" i="4"/>
  <c r="G73" i="4"/>
  <c r="G74" i="4"/>
  <c r="G75" i="4"/>
  <c r="G76" i="4"/>
  <c r="G77" i="4"/>
  <c r="G78" i="4"/>
  <c r="G79" i="4"/>
  <c r="H56" i="8" l="1"/>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G81" i="4"/>
  <c r="G83" i="4" s="1"/>
  <c r="H98" i="8" l="1"/>
  <c r="G23" i="5" l="1"/>
  <c r="G24" i="5"/>
  <c r="G25" i="5"/>
  <c r="G26" i="5"/>
  <c r="G27" i="5"/>
  <c r="G28" i="5"/>
  <c r="G29" i="5"/>
  <c r="G30" i="5"/>
  <c r="G31" i="5"/>
  <c r="G32" i="5"/>
  <c r="G33" i="5"/>
  <c r="G34" i="5"/>
  <c r="G35" i="5"/>
  <c r="G36" i="5"/>
  <c r="G37" i="5"/>
  <c r="G38" i="5"/>
  <c r="G39" i="5"/>
  <c r="G40" i="5"/>
  <c r="G41" i="5"/>
  <c r="G42" i="5"/>
  <c r="G43" i="5"/>
  <c r="G44" i="5"/>
  <c r="G45" i="5"/>
  <c r="G46" i="5"/>
  <c r="G47" i="5"/>
  <c r="G19" i="5"/>
  <c r="G20" i="5"/>
  <c r="G21" i="5"/>
  <c r="G22" i="5"/>
  <c r="G18" i="5"/>
  <c r="G17" i="5"/>
  <c r="G48" i="5" l="1"/>
  <c r="F16" i="10" s="1"/>
  <c r="F50" i="5"/>
  <c r="A1" i="12"/>
  <c r="Z1" i="12"/>
  <c r="A8" i="12"/>
  <c r="A9" i="12"/>
  <c r="A10" i="12"/>
  <c r="A11" i="12"/>
  <c r="A12" i="12"/>
  <c r="A13" i="12"/>
  <c r="C15" i="12"/>
  <c r="A2" i="11"/>
  <c r="C12" i="11"/>
  <c r="J19" i="11"/>
  <c r="I22" i="11"/>
  <c r="J22" i="11"/>
  <c r="A1" i="10"/>
  <c r="A3" i="10"/>
  <c r="A6" i="10"/>
  <c r="D17" i="10"/>
  <c r="D18" i="10"/>
  <c r="D19" i="10"/>
  <c r="D20" i="10"/>
  <c r="D21" i="10"/>
  <c r="D22" i="10"/>
  <c r="D23" i="10"/>
  <c r="D24" i="10"/>
  <c r="D25" i="10"/>
  <c r="D26" i="10"/>
  <c r="A1" i="9"/>
  <c r="A3" i="9"/>
  <c r="A6" i="9"/>
  <c r="A1" i="8"/>
  <c r="A3" i="8"/>
  <c r="A6" i="8"/>
  <c r="I98" i="8"/>
  <c r="J98" i="8" s="1"/>
  <c r="K98" i="8" s="1"/>
  <c r="B102" i="8"/>
  <c r="E102" i="8"/>
  <c r="I102" i="8"/>
  <c r="B103" i="8"/>
  <c r="E103" i="8"/>
  <c r="I103" i="8"/>
  <c r="A1" i="7"/>
  <c r="A3" i="7"/>
  <c r="A6" i="7"/>
  <c r="A1" i="6"/>
  <c r="A3" i="6"/>
  <c r="A7" i="6"/>
  <c r="C8" i="6"/>
  <c r="C9" i="6"/>
  <c r="C10" i="6"/>
  <c r="C11" i="6"/>
  <c r="G45" i="6"/>
  <c r="G46" i="6" s="1"/>
  <c r="C50" i="6"/>
  <c r="G50" i="6"/>
  <c r="C51" i="6"/>
  <c r="G51" i="6"/>
  <c r="A1" i="5"/>
  <c r="A3" i="5"/>
  <c r="A6" i="5"/>
  <c r="A1" i="4"/>
  <c r="A3" i="4"/>
  <c r="A7" i="4"/>
  <c r="A7" i="9" s="1"/>
  <c r="C8" i="4"/>
  <c r="C8" i="5" s="1"/>
  <c r="C9" i="4"/>
  <c r="C9" i="7" s="1"/>
  <c r="C10" i="4"/>
  <c r="B10" i="10" s="1"/>
  <c r="C11" i="4"/>
  <c r="B11" i="9" s="1"/>
  <c r="C84" i="4"/>
  <c r="B37" i="12" s="1"/>
  <c r="G84" i="4"/>
  <c r="D22" i="9" s="1"/>
  <c r="C85" i="4"/>
  <c r="C34" i="11" s="1"/>
  <c r="G85" i="4"/>
  <c r="F38" i="12" s="1"/>
  <c r="B1" i="3"/>
  <c r="B2" i="3"/>
  <c r="AA6" i="3"/>
  <c r="Z2" i="12" s="1"/>
  <c r="B13" i="3"/>
  <c r="C9" i="5" l="1"/>
  <c r="B6" i="12"/>
  <c r="AH7" i="12" s="1"/>
  <c r="AH8" i="12" s="1"/>
  <c r="D16" i="9"/>
  <c r="F27" i="10"/>
  <c r="D18" i="9"/>
  <c r="A7" i="7"/>
  <c r="B8" i="8"/>
  <c r="C26" i="7"/>
  <c r="G50" i="5"/>
  <c r="B8" i="9"/>
  <c r="B21" i="9"/>
  <c r="G31" i="11"/>
  <c r="C50" i="5"/>
  <c r="F34" i="11"/>
  <c r="B38" i="12"/>
  <c r="D23" i="9"/>
  <c r="G51" i="5"/>
  <c r="G26" i="7"/>
  <c r="C10" i="7"/>
  <c r="D33" i="10"/>
  <c r="A7" i="8"/>
  <c r="C33" i="11"/>
  <c r="B9" i="10"/>
  <c r="C8" i="7"/>
  <c r="B10" i="9"/>
  <c r="B10" i="8"/>
  <c r="C10" i="5"/>
  <c r="B9" i="8"/>
  <c r="B31" i="10"/>
  <c r="B9" i="9"/>
  <c r="G25" i="7"/>
  <c r="C27" i="7"/>
  <c r="C11" i="5"/>
  <c r="B8" i="10"/>
  <c r="F35" i="12"/>
  <c r="B22" i="9"/>
  <c r="B32" i="10"/>
  <c r="F33" i="11"/>
  <c r="A7" i="5"/>
  <c r="C51" i="5"/>
  <c r="C11" i="7"/>
  <c r="A7" i="10"/>
  <c r="B11" i="8"/>
  <c r="F37" i="12"/>
  <c r="D15" i="9"/>
  <c r="B11" i="10"/>
  <c r="D32" i="10"/>
  <c r="AH9" i="12" l="1"/>
  <c r="AH6" i="12"/>
  <c r="D19" i="9"/>
  <c r="I17" i="11" s="1"/>
  <c r="J17" i="11" s="1"/>
  <c r="L20" i="11" s="1"/>
  <c r="G13" i="10" s="1"/>
  <c r="F15" i="10"/>
  <c r="G15" i="10" l="1"/>
  <c r="G27" i="10"/>
  <c r="D27" i="10" s="1"/>
  <c r="G16" i="10"/>
  <c r="D16" i="10" s="1"/>
  <c r="D15" i="10" l="1"/>
  <c r="D28" i="10" s="1"/>
  <c r="D29" i="10" s="1"/>
  <c r="G28" i="10"/>
  <c r="AC17" i="12" l="1"/>
  <c r="A1" i="13"/>
  <c r="A2" i="13" l="1"/>
  <c r="A11" i="13"/>
  <c r="B11" i="13" l="1"/>
  <c r="F11" i="13" s="1"/>
  <c r="I11" i="13" s="1"/>
  <c r="A3" i="13"/>
  <c r="A12" i="13"/>
  <c r="A4" i="13" l="1"/>
  <c r="A13" i="13"/>
  <c r="B12" i="13"/>
  <c r="F12" i="13" s="1"/>
  <c r="G12" i="13"/>
  <c r="I12" i="13" l="1"/>
  <c r="G13" i="13"/>
  <c r="B13" i="13"/>
  <c r="F13" i="13" s="1"/>
  <c r="A14" i="13"/>
  <c r="A5" i="13"/>
  <c r="A15" i="13" s="1"/>
  <c r="I13" i="13" l="1"/>
  <c r="G14" i="13"/>
  <c r="B14" i="13"/>
  <c r="F14" i="13" s="1"/>
  <c r="B15" i="13"/>
  <c r="F15" i="13" s="1"/>
  <c r="G15" i="13"/>
  <c r="I14" i="13" l="1"/>
  <c r="I15" i="13"/>
  <c r="A8" i="13" l="1"/>
  <c r="AD17" i="12" s="1"/>
  <c r="B17" i="12" s="1"/>
</calcChain>
</file>

<file path=xl/sharedStrings.xml><?xml version="1.0" encoding="utf-8"?>
<sst xmlns="http://schemas.openxmlformats.org/spreadsheetml/2006/main" count="695" uniqueCount="496">
  <si>
    <t xml:space="preserve"> or such other sums as may be determined in accordance with the terms and conditions of the Bidding Documents.</t>
  </si>
  <si>
    <t>st</t>
  </si>
  <si>
    <t>nd</t>
  </si>
  <si>
    <t>rd</t>
  </si>
  <si>
    <t>th</t>
  </si>
  <si>
    <t>January</t>
  </si>
  <si>
    <t>February</t>
  </si>
  <si>
    <t>March</t>
  </si>
  <si>
    <t>April</t>
  </si>
  <si>
    <t>May</t>
  </si>
  <si>
    <t>June</t>
  </si>
  <si>
    <t>July</t>
  </si>
  <si>
    <t>August</t>
  </si>
  <si>
    <t>September</t>
  </si>
  <si>
    <t>October</t>
  </si>
  <si>
    <t>November</t>
  </si>
  <si>
    <t>December</t>
  </si>
  <si>
    <t>BID FORM (Second Envelope)</t>
  </si>
  <si>
    <t>Please provide additional information of the Bidder</t>
  </si>
  <si>
    <t>Date :</t>
  </si>
  <si>
    <t>Place :</t>
  </si>
  <si>
    <t>Dear Sir</t>
  </si>
  <si>
    <t>LETTER OF DISCOUNT</t>
  </si>
  <si>
    <t>Subject  :</t>
  </si>
  <si>
    <t>With reference to the subject tender, we hereby offer unconditional discount on the prices quoted by us as per details given here below :</t>
  </si>
  <si>
    <t>Please consider this letter of discount as the integral part of our price bid.</t>
  </si>
  <si>
    <t>Letter of Discount</t>
  </si>
  <si>
    <t xml:space="preserve">This letter of discount is optional. Bidder may / may not offer any discount. </t>
  </si>
  <si>
    <t>Enter following details of the bidder</t>
  </si>
  <si>
    <t xml:space="preserve">Printed Name </t>
  </si>
  <si>
    <t>Designation</t>
  </si>
  <si>
    <t xml:space="preserve">Date     </t>
  </si>
  <si>
    <t xml:space="preserve">Place     </t>
  </si>
  <si>
    <t>Instructions / error messages, if any, will be displayed automatically  after selecting the cell.</t>
  </si>
  <si>
    <t>State/Province to be indicated :</t>
  </si>
  <si>
    <t>Business Address                       :</t>
  </si>
  <si>
    <t>Country of Incorporation         :</t>
  </si>
  <si>
    <t>Name of Principal Officer         :</t>
  </si>
  <si>
    <t>Address of  Principal Officer    :</t>
  </si>
  <si>
    <t>Name of Package</t>
  </si>
  <si>
    <t>Enter basic data here</t>
  </si>
  <si>
    <t>Package Code</t>
  </si>
  <si>
    <t>Specification No.</t>
  </si>
  <si>
    <t>Item Description</t>
  </si>
  <si>
    <t>Type Tests</t>
  </si>
  <si>
    <t>Nos of tests</t>
  </si>
  <si>
    <t>Quantity in km.</t>
  </si>
  <si>
    <t>Tests to be conducted</t>
  </si>
  <si>
    <t>[Fill up data only in the relevent open area]</t>
  </si>
  <si>
    <r>
      <t>General guidelines for filling up  the Price Schedules, Discount Letter &amp; Bid Form for 2</t>
    </r>
    <r>
      <rPr>
        <b/>
        <vertAlign val="superscript"/>
        <sz val="12"/>
        <rFont val="Book Antiqua"/>
        <family val="1"/>
      </rPr>
      <t>nd</t>
    </r>
    <r>
      <rPr>
        <b/>
        <sz val="12"/>
        <rFont val="Book Antiqua"/>
        <family val="1"/>
      </rPr>
      <t xml:space="preserve"> Envelope</t>
    </r>
  </si>
  <si>
    <t>Address</t>
  </si>
  <si>
    <t xml:space="preserve">Address </t>
  </si>
  <si>
    <t>Bidder’s Name and Address</t>
  </si>
  <si>
    <t>7 = 5 x 6</t>
  </si>
  <si>
    <t>As per Lum-sum</t>
  </si>
  <si>
    <t>AS per Percent</t>
  </si>
  <si>
    <t>Multipackage lum-sum</t>
  </si>
  <si>
    <t>Multipackage on Percent</t>
  </si>
  <si>
    <t>Total Discount</t>
  </si>
  <si>
    <t>As per lum-sum on Sch-3</t>
  </si>
  <si>
    <t>As per Percent on Sch-3</t>
  </si>
  <si>
    <t>Unit</t>
  </si>
  <si>
    <t>All values are in Indian Rupees.</t>
  </si>
  <si>
    <t>SI. No.</t>
  </si>
  <si>
    <t>Qty.</t>
  </si>
  <si>
    <t>Description</t>
  </si>
  <si>
    <t>Sl. No.</t>
  </si>
  <si>
    <t>Total Price (INR)</t>
  </si>
  <si>
    <t>(GRAND SUMMARY)</t>
  </si>
  <si>
    <t>Item  Description</t>
  </si>
  <si>
    <t>पावर ग्रिड कारपोरेशन ऑफ इण्डिया लिमिटेड</t>
  </si>
  <si>
    <t>(भारत सरकार का उद्यम)</t>
  </si>
  <si>
    <t>Power Grid Corporation of India Limited</t>
  </si>
  <si>
    <t>(A Government of India Enterprises)</t>
  </si>
  <si>
    <t>To:</t>
  </si>
  <si>
    <t>Name        :</t>
  </si>
  <si>
    <t>Address    :</t>
  </si>
  <si>
    <t>Power Grid Corporation of India Ltd.,</t>
  </si>
  <si>
    <t xml:space="preserve">Date          : </t>
  </si>
  <si>
    <t>Place         :</t>
  </si>
  <si>
    <t>Printed Name   :</t>
  </si>
  <si>
    <t>Designation   :</t>
  </si>
  <si>
    <t>Name     :</t>
  </si>
  <si>
    <t>Address :</t>
  </si>
  <si>
    <t>Schedule - 2</t>
  </si>
  <si>
    <t>Schedule - 3</t>
  </si>
  <si>
    <t>Schedule - 5</t>
  </si>
  <si>
    <t>Date      :</t>
  </si>
  <si>
    <t>Dear Ladies and/or Gentlemen,</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</si>
  <si>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</si>
  <si>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</si>
  <si>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</si>
  <si>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Thanking you, we remain,</t>
  </si>
  <si>
    <t>Yours faithfully,</t>
  </si>
  <si>
    <t>Printed Name :</t>
  </si>
  <si>
    <t>Designation :</t>
  </si>
  <si>
    <t>Bid Proposal Ref. No.</t>
  </si>
  <si>
    <t>Name of Contract  :</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</si>
  <si>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</si>
  <si>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</si>
  <si>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</si>
  <si>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</si>
  <si>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Bid Form 2nd Envelope</t>
  </si>
  <si>
    <t>ACSR ZEBRA Conductor</t>
  </si>
  <si>
    <t>All the cells in Sch-5 are auto filled, therefore no cell is required to be filled up there.</t>
  </si>
  <si>
    <t>Eq Weightage of Rs/ %</t>
  </si>
  <si>
    <t>Final Discount Factor</t>
  </si>
  <si>
    <t>Schedule - 5 After Discount</t>
  </si>
  <si>
    <t>We hereby offer Multi-package discount as given below:</t>
  </si>
  <si>
    <t>Multi-Package Discount(s) offered at sl. No. 5 will not get automatically accounted for in the respective items of the Schedules. The same shall be worked out saparately for evaluation.</t>
  </si>
  <si>
    <t>Contract &amp; Material</t>
  </si>
  <si>
    <t>Western Region -I Headquarters</t>
  </si>
  <si>
    <t>Sampriti Nagar, Nari Ring Road</t>
  </si>
  <si>
    <t>PO: Uppalwadi, Nagpur (MS) -440026</t>
  </si>
  <si>
    <t>Note:</t>
  </si>
  <si>
    <t xml:space="preserve">1) All the discounts mentioned above shall be applied separately.                                                                                                                                                     </t>
  </si>
  <si>
    <t>2)  Please verify Schedule-5 after filling the above letter of discount.</t>
  </si>
  <si>
    <t>Manufacturer</t>
  </si>
  <si>
    <t>Authorized Dealer/ Sub-dealer of Manufacturer</t>
  </si>
  <si>
    <t>Authorized Representative of Manufacturer</t>
  </si>
  <si>
    <t xml:space="preserve">Name of Bidder </t>
  </si>
  <si>
    <t>1) All the discounts mentioned below shall be applied separately.</t>
  </si>
  <si>
    <t>2)  Please verify Schedule-5 (after Discount) after filling this letter of discount.</t>
  </si>
  <si>
    <t>Specify type of Bidder            
[Select from drop down menu]</t>
  </si>
  <si>
    <t>Rate</t>
  </si>
  <si>
    <t>Amount</t>
  </si>
  <si>
    <t xml:space="preserve">Rate </t>
  </si>
  <si>
    <t>ninety nine</t>
  </si>
  <si>
    <t>ninety eight</t>
  </si>
  <si>
    <t>ninety seven</t>
  </si>
  <si>
    <t>ninety six</t>
  </si>
  <si>
    <t>ninety five</t>
  </si>
  <si>
    <t>ninety four</t>
  </si>
  <si>
    <t>ninety three</t>
  </si>
  <si>
    <t>ninety two</t>
  </si>
  <si>
    <t>ninety one</t>
  </si>
  <si>
    <t>ninety</t>
  </si>
  <si>
    <t>eighty nine</t>
  </si>
  <si>
    <t>eighty eight</t>
  </si>
  <si>
    <t>eighty seven</t>
  </si>
  <si>
    <t>eighty six</t>
  </si>
  <si>
    <t>eighty five</t>
  </si>
  <si>
    <t>eighty four</t>
  </si>
  <si>
    <t>eighty three</t>
  </si>
  <si>
    <t>eighty two</t>
  </si>
  <si>
    <t>eighty one</t>
  </si>
  <si>
    <t>eighty</t>
  </si>
  <si>
    <t>seventy nine</t>
  </si>
  <si>
    <t>seventy eight</t>
  </si>
  <si>
    <t>seventy seven</t>
  </si>
  <si>
    <t>seventy six</t>
  </si>
  <si>
    <t>seventy five</t>
  </si>
  <si>
    <t>seventy four</t>
  </si>
  <si>
    <t>seventy three</t>
  </si>
  <si>
    <t>seventy two</t>
  </si>
  <si>
    <t>seventy one</t>
  </si>
  <si>
    <t>seventy</t>
  </si>
  <si>
    <t>sixty nine</t>
  </si>
  <si>
    <t>sixty eight</t>
  </si>
  <si>
    <t>sixty seven</t>
  </si>
  <si>
    <t>sixty six</t>
  </si>
  <si>
    <t>sixty five</t>
  </si>
  <si>
    <t>sixty four</t>
  </si>
  <si>
    <t>sixty three</t>
  </si>
  <si>
    <t>sixty two</t>
  </si>
  <si>
    <t>sixty one</t>
  </si>
  <si>
    <t>sixty</t>
  </si>
  <si>
    <t>fifty nine</t>
  </si>
  <si>
    <t>fifty eight</t>
  </si>
  <si>
    <t>fifty seven</t>
  </si>
  <si>
    <t>fifty six</t>
  </si>
  <si>
    <t>fifty five</t>
  </si>
  <si>
    <t>fifty four</t>
  </si>
  <si>
    <t>fifty three</t>
  </si>
  <si>
    <t>fifty two</t>
  </si>
  <si>
    <t>fifty one</t>
  </si>
  <si>
    <t>fifty</t>
  </si>
  <si>
    <t>forty nine</t>
  </si>
  <si>
    <t>forty eight</t>
  </si>
  <si>
    <t>forty seven</t>
  </si>
  <si>
    <t>forty six</t>
  </si>
  <si>
    <t>forty five</t>
  </si>
  <si>
    <t>forty four</t>
  </si>
  <si>
    <t>forty three</t>
  </si>
  <si>
    <t>forty two</t>
  </si>
  <si>
    <t>forty one</t>
  </si>
  <si>
    <t>forty</t>
  </si>
  <si>
    <t>thirty nine</t>
  </si>
  <si>
    <t>thirty eight</t>
  </si>
  <si>
    <t>thirty seven</t>
  </si>
  <si>
    <t>thirty six</t>
  </si>
  <si>
    <t>thirty five</t>
  </si>
  <si>
    <t>thirty four</t>
  </si>
  <si>
    <t>thirty three</t>
  </si>
  <si>
    <t xml:space="preserve">thirty two </t>
  </si>
  <si>
    <t xml:space="preserve">thirty one </t>
  </si>
  <si>
    <t xml:space="preserve"> thirty</t>
  </si>
  <si>
    <t>twenty nine</t>
  </si>
  <si>
    <t>twenty eight</t>
  </si>
  <si>
    <t>twenty seven</t>
  </si>
  <si>
    <t>twenty six</t>
  </si>
  <si>
    <t>twenty five</t>
  </si>
  <si>
    <t>twenty four</t>
  </si>
  <si>
    <t>twenty three</t>
  </si>
  <si>
    <t>twenty two</t>
  </si>
  <si>
    <t>twenty one</t>
  </si>
  <si>
    <t>twenty</t>
  </si>
  <si>
    <t>nineteen</t>
  </si>
  <si>
    <t>eighteen</t>
  </si>
  <si>
    <t>seventeen</t>
  </si>
  <si>
    <t>sixteen</t>
  </si>
  <si>
    <t>fifteen</t>
  </si>
  <si>
    <t>fourteen</t>
  </si>
  <si>
    <t>thirteen</t>
  </si>
  <si>
    <t>twelve</t>
  </si>
  <si>
    <t>eleven</t>
  </si>
  <si>
    <t>ten</t>
  </si>
  <si>
    <t>nine</t>
  </si>
  <si>
    <t>eight</t>
  </si>
  <si>
    <t>seven</t>
  </si>
  <si>
    <t>six</t>
  </si>
  <si>
    <t>five</t>
  </si>
  <si>
    <t>four</t>
  </si>
  <si>
    <t>three</t>
  </si>
  <si>
    <t>two</t>
  </si>
  <si>
    <t>one</t>
  </si>
  <si>
    <t>zero</t>
  </si>
  <si>
    <t>crore</t>
  </si>
  <si>
    <t>lakh</t>
  </si>
  <si>
    <t>thousand</t>
  </si>
  <si>
    <t>hundred</t>
  </si>
  <si>
    <t>(GRAND SUMMARY - AFTER DISCOUNT)</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</si>
  <si>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execute the work of  </t>
  </si>
  <si>
    <t xml:space="preserve">under the above-named package in full conformity with the said Bidding Documents for the sum of Rs. </t>
  </si>
  <si>
    <t>AND</t>
  </si>
  <si>
    <t>1) Discount is Optional.
2) Bidder may fill any of the above two Indicated Discounts or both the Discounts.
3) Discount(s) offered at Sl. No. 1 to 2 will automatically simultaneously get accounted for in all the Schedules of all the Parts..</t>
  </si>
  <si>
    <t xml:space="preserve"> ITEM NO.</t>
  </si>
  <si>
    <t>Item no.</t>
  </si>
  <si>
    <t>NON-SCHEDULE ITEMS</t>
  </si>
  <si>
    <t>PART-B</t>
  </si>
  <si>
    <t>Sch-4</t>
  </si>
  <si>
    <t>Sch-5 After Discount</t>
  </si>
  <si>
    <t>Sch-1</t>
  </si>
  <si>
    <t>Sch-2</t>
  </si>
  <si>
    <t>Sch-3</t>
  </si>
  <si>
    <t>Fill up only green shaded cells in Sch-1, Sch-2, Sch-3 &amp; Discount.</t>
  </si>
  <si>
    <t>PhoneNo/ Mobile No.</t>
  </si>
  <si>
    <t>e-mail ID</t>
  </si>
  <si>
    <t>a</t>
  </si>
  <si>
    <t>All kinds of soil</t>
  </si>
  <si>
    <t>2.8.1</t>
  </si>
  <si>
    <t>2.10.1.2</t>
  </si>
  <si>
    <t>metre</t>
  </si>
  <si>
    <t>Filling available excavated earth (excluding rock) in trenches, plinth, sides of foundations etc. in layers not exceeding 20cm in depth, consolidating each deposited layer by ramming and watering, lead up to 50 m and lift upto 1.5 m.</t>
  </si>
  <si>
    <t>Providing and laying in position cement concrete of specified grade excluding the cost of centering and shuttering - All work up to plinth level :</t>
  </si>
  <si>
    <t>4.1.8</t>
  </si>
  <si>
    <t>4.3.1</t>
  </si>
  <si>
    <t>Foundations, footings, bases for columns</t>
  </si>
  <si>
    <t>NS-1</t>
  </si>
  <si>
    <t>NS-2</t>
  </si>
  <si>
    <t>PART-A - (SCHEDULE ITEMS AS PER DSR - 2016)</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</si>
  <si>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 m.</t>
  </si>
  <si>
    <t>Metre</t>
  </si>
  <si>
    <t>Sq.m.</t>
  </si>
  <si>
    <t>Each</t>
  </si>
  <si>
    <t>Sum of Items as per DSR-2016</t>
  </si>
  <si>
    <t>Percentage quoted above (+) / below(-) DSR-2016</t>
  </si>
  <si>
    <t>Total for PART-III (PART-A) -(Schedule Items)</t>
  </si>
  <si>
    <t>Total PART-III ( PART-B) - (Non-Schedule Items)</t>
  </si>
  <si>
    <t>Excavating trenches of required width for pipes, cables, etc including excavation for sockets, and dressing of sides, ramming of bottoms, depth upto 1.5 m, including getting out the excavated soil, and then returning the soil as required, in layers not exceeding 20 cm in depth, including consolidating each deposited layer by ramming, watering, etc. and disposing of surplus excavated soil as directed, within a lead of 50 m :</t>
  </si>
  <si>
    <t>each</t>
  </si>
  <si>
    <t xml:space="preserve"> metre</t>
  </si>
  <si>
    <t>19.15.1</t>
  </si>
  <si>
    <t>With 20x20 mm square bar</t>
  </si>
  <si>
    <t>(SCHEDULE OF RATES AND PRICES : PART-III (SEWERAGE SYSTEM), PART-A- SCHEDULED ITEMS AS PER DSR-2014)</t>
  </si>
  <si>
    <t>(SCHEDULE OF RATES AND PRICES : PART-III (SEWERAGE SYSTEM),  PART-B- NON SCHEDULED ITEMS)</t>
  </si>
  <si>
    <t xml:space="preserve">PART-III
Construction of SEWERAGE SYSTEM for Residential Qtr </t>
  </si>
  <si>
    <t>Cu.m.</t>
  </si>
  <si>
    <t>Pipes, cables etc. exceeding 80mm dia but not exceeding 300mm dia.</t>
  </si>
  <si>
    <t>Extra for excavating trenches for pipes, cables etc. in all kinds of
soil for depth exceeding 1.5 m, but not exceeding 3 m. (Rate is over
corresponding basic item for depth upto 1.5 metre).</t>
  </si>
  <si>
    <t>Cu. M</t>
  </si>
  <si>
    <t>1:4:8 (1 Cement : 4 coarse sand : 8 graded stone aggregate 40 mm nominal size)</t>
  </si>
  <si>
    <t>Centering and shuttering including strutting, propping etc. and removal of form work for :</t>
  </si>
  <si>
    <t>Providing and fixing soil, waste and vent pipes :</t>
  </si>
  <si>
    <t>17.35.1</t>
  </si>
  <si>
    <t>100 mm dia</t>
  </si>
  <si>
    <t>17.35.1.1</t>
  </si>
  <si>
    <t>Sand cast iron S&amp;S pipe as per IS: 1729</t>
  </si>
  <si>
    <t>Providing and laying S&amp;S centrifugally cast (spun) iron pipes (Class LA) conforming to IS - 1536 :</t>
  </si>
  <si>
    <t>18.27.3</t>
  </si>
  <si>
    <t>150 mm dia pipe</t>
  </si>
  <si>
    <t>Providing lead caulked joints to spun iron or C.I. pipes and specials, including testing of joints but excluding the cost of pig lead :</t>
  </si>
  <si>
    <t>18.28.3</t>
  </si>
  <si>
    <t>150 mm diameter pipe</t>
  </si>
  <si>
    <t>Providing, laying and jointing glazed stoneware pipes class SP-1 with stiff mixture of cement mortar in the proportion of 1:1 (1 cement : 1 fine sand) including testing of joints etc. complete :</t>
  </si>
  <si>
    <t>19.1.2</t>
  </si>
  <si>
    <t>150mm diameter</t>
  </si>
  <si>
    <t>Providing and laying cement concrete 1:5:10 (1 cement : 5 coarse sand : 10 graded stone aggregate 40 mm nominal size) all-round S.W. pipes including bed concrete as per standard design :</t>
  </si>
  <si>
    <t>19.2.2</t>
  </si>
  <si>
    <t>150 mm diameter S.W. pipe</t>
  </si>
  <si>
    <t>Providing and laying non-pressure NP2 class (light duty) R.C.C. pipes with collars jointed with stiff mixture of cement mortar in the proportion of 1:2 (1 cement : 2 fine sand) including testing of joints etc. complete :</t>
  </si>
  <si>
    <t>19.6.4</t>
  </si>
  <si>
    <t>300 mm dia RCC pipes.</t>
  </si>
  <si>
    <t>Providing M.S. foot rests including fixing in manholes with 20x20x10 cm cement concrete blocks 1:3:6 (1 cement : 3 coarse sand : 6 graded stone aggregate 20 mm nominal size) as per standard design :</t>
  </si>
  <si>
    <t>Construction brick masonary manholes in cement mortar 1:4 - 1 cement : 4 coarse sand- R.C.C. top slab with 1:2:4 mix -1 cement : 2 coarse sand : 4 approved graded stone aggregate 20mm nominal size- foundation concrete 1:4:8 mix -1 cement : 4 coarse sand :8 graded stone aggregate 40mm nominal size) inside plastring 12mm thick with cement morter 1:3(1 cement:3 Coarse sand) finished with a floating coat of neat cement and making channel in cementconcrete 1:2:4 (1 cement:2 coarse sand:graded stone aggregate 20mm nominal size) finished with a floating coat of neat cement complete as per standard design of CPWD.</t>
  </si>
  <si>
    <t xml:space="preserve">Inside size 90X80 cm and 45cm deep including C.I. Cover with frame (light duly) 455x610 mm internal dimensions, total weight of cover and frame to be not less than 38 Kg (weight of cover 23 Kg and and weight of frame 15 Kg) </t>
  </si>
  <si>
    <t>With Fly Ash Bricks</t>
  </si>
  <si>
    <t>Extra for depth for manholes</t>
  </si>
  <si>
    <t xml:space="preserve">Size 90 x 80cm </t>
  </si>
  <si>
    <t>With Fly Ash Bricks of average compressive strength of 50 Kg/cm2</t>
  </si>
  <si>
    <t>Meter</t>
  </si>
  <si>
    <t xml:space="preserve">PART-II 
Construction of SEWERAGE SYSTEM for Residential Qtr </t>
  </si>
  <si>
    <t>1</t>
  </si>
  <si>
    <t>2</t>
  </si>
  <si>
    <r>
      <t xml:space="preserve">Discount on lum-sum basis on total price quoted by us.
</t>
    </r>
    <r>
      <rPr>
        <sz val="11"/>
        <rFont val="Book Antiqua"/>
        <family val="1"/>
      </rPr>
      <t xml:space="preserve">[The discount shall be proportionately applicable on all the items of all the Schdules of all the Parts i.e.  (PART-A + Part-B+PART-C) </t>
    </r>
    <r>
      <rPr>
        <b/>
        <sz val="11"/>
        <rFont val="Book Antiqua"/>
        <family val="1"/>
      </rPr>
      <t>In Rs.</t>
    </r>
  </si>
  <si>
    <r>
      <t>Discount on percent basis on total price quoted by us.</t>
    </r>
    <r>
      <rPr>
        <sz val="11"/>
        <rFont val="Book Antiqua"/>
        <family val="1"/>
      </rPr>
      <t xml:space="preserve"> 
[The discount shall be proportionately applicable on all the items of all the Schdulesof all the Parts i.e. (PART-A + Part-B+PART-C) </t>
    </r>
    <r>
      <rPr>
        <b/>
        <sz val="11"/>
        <rFont val="Book Antiqua"/>
        <family val="1"/>
      </rPr>
      <t>In Percent (%)</t>
    </r>
  </si>
  <si>
    <t xml:space="preserve">
The price quoted in respect of all items shall be excluding GST applicable on transaction between the Employer and the Contractor</t>
  </si>
  <si>
    <t xml:space="preserve">GRAND TOTAL after Discount </t>
  </si>
  <si>
    <r>
      <t>We declare that as specified in Clause 9, Section–II: SCC, Vol.-I of the Bidding Documents, prices quoted by us in the Price Schedules</t>
    </r>
    <r>
      <rPr>
        <sz val="12"/>
        <color indexed="10"/>
        <rFont val="Book Antiqua"/>
        <family val="1"/>
      </rPr>
      <t xml:space="preserve"> shall be FIRM during the execution of Contract and not subject to any Price Adjustment </t>
    </r>
    <r>
      <rPr>
        <sz val="12"/>
        <rFont val="Book Antiqua"/>
        <family val="1"/>
      </rPr>
      <t xml:space="preserve">. </t>
    </r>
  </si>
  <si>
    <t>GRAND SUMMARY</t>
  </si>
  <si>
    <t>GRAND SUMMARY after DISCOUNT</t>
  </si>
  <si>
    <t xml:space="preserve">PART-A- Supply </t>
  </si>
  <si>
    <t xml:space="preserve">Rate  </t>
  </si>
  <si>
    <t>Total  (PART-C) -   Excl GST</t>
  </si>
  <si>
    <t>(SCHEDULE OF RATES AND PRICES : - Scheduled Items ) PART A</t>
  </si>
  <si>
    <t>SCHEDULE OF RATES AND PRICES : PART-B- Non Scheduled Items</t>
  </si>
  <si>
    <t>(SCHEDULE OF RATES AND PRICES : PART-C- ELECTRICAL ITEMS)</t>
  </si>
  <si>
    <t>PART-A- Scheduled items</t>
  </si>
  <si>
    <t>PART-B- Non Scheduled Items</t>
  </si>
  <si>
    <t>Total of PART-A + PART-B</t>
  </si>
  <si>
    <t>PART-A-SCHEDULED ITEM</t>
  </si>
  <si>
    <t>PART-C-NA</t>
  </si>
  <si>
    <t>Total for PART-A-Schedule items (Excluding GST) :</t>
  </si>
  <si>
    <t>Total  (PART-B) - Non Scheduled Items (Excluding GST)</t>
  </si>
  <si>
    <t>PART-C- Electrical Items</t>
  </si>
  <si>
    <t>PART-B- Scheduled items</t>
  </si>
  <si>
    <t>Total of PART-A + PART-B + PART-C</t>
  </si>
  <si>
    <t>Item No.</t>
  </si>
  <si>
    <t>PART-B-NA</t>
  </si>
  <si>
    <t>Mob No</t>
  </si>
  <si>
    <t>E mail</t>
  </si>
  <si>
    <t>8=6*7</t>
  </si>
  <si>
    <t>Item. No</t>
  </si>
  <si>
    <t>Activity Number</t>
  </si>
  <si>
    <t>Group</t>
  </si>
  <si>
    <t xml:space="preserve"> Description of Item</t>
  </si>
  <si>
    <t>sqm</t>
  </si>
  <si>
    <t>DSR 2023 code</t>
  </si>
  <si>
    <t>2.6.1</t>
  </si>
  <si>
    <t>5.1.2</t>
  </si>
  <si>
    <t>5.9.1</t>
  </si>
  <si>
    <t>5.9.5</t>
  </si>
  <si>
    <t>5.9.6</t>
  </si>
  <si>
    <t>5.22.6</t>
  </si>
  <si>
    <t>5.2.2</t>
  </si>
  <si>
    <t>1:1.5:3 (1 cement : 1.5 coarse sand(zone-III) derived from natural sources : 3 graded stone aggregate 20 mm nominal size derived from natural sources)</t>
  </si>
  <si>
    <t>Construction of GIS STORE at 765/400 kV Kotra Pooling Station, Raigarh</t>
  </si>
  <si>
    <t>Specification No.: WR-I/RPC/VRL/NIT-166/I-996-2026/RFX- 5002005091</t>
  </si>
  <si>
    <t>Supplying and filling of good quality  Moorum in sub-grade - embankment formation in layers not exceeding 20 cm in depth , breaking clods , watering , rolling each deposited with power road roller of min 8 tonne in embankment for roads , floods banks, marginal banks and compaction under optimum moisture condition to give atleast 95% of the maximum dry density. The operation shall include all leads and lifts</t>
  </si>
  <si>
    <t>CuM</t>
  </si>
  <si>
    <t>Providing and fixing motorised cum mechanical operation rolling shutter made of Galvalume sheet.The laths of the curtain shall be made of minimum 1.00 mm thick single-skinned Galvalume sheet with a profile height of approximately 120 mm. The side guides shall be minimum 2.0 mm thick galvanised steel with seals fitted to the lips of the guides to prevent metal-to-metal contact, ensuring smooth and quiet operation.
The hood shall be made of minimum 1 mm thick pressed Galvalume sheet. Bottom profile, locking arrangements, shaft, and support brackets shall be provided as per manufacturer specifications.
Laths, side guides, hood &amp; motor cover, bottom profile, shaft &amp; brackets etc. shall be finished with two coats of polyurethane spray paint over one coat of epoxy primer.
The rolling shutter shall be provided with direct drive by a motor of sufficient capacity with safety mechanism, control switch, push button etc., complete.
The rolling shutter shall also be provided for manual operation such as mechanical device, chain, and crank operation for operating rolling shutters.
This item shall be read in conjunction with technical specification.</t>
  </si>
  <si>
    <t>NS-3</t>
  </si>
  <si>
    <t>Masonry work with Fly ash bricks of minimum compressive strength of 50 Kg- cm2 in foundation and plinth in cement mortar 1:6 ( 1 cement :6 coarse sand.)</t>
  </si>
  <si>
    <t>NS-4</t>
  </si>
  <si>
    <t>Masonry work with Fly ash bricks of minimum compressive strength of 50 Kg- cm2 in superstructure above plinth level upto Floor-V level in all shapes and sizes in cement mortar 1:6 (1 cement :6 coarse sand.)</t>
  </si>
  <si>
    <t>NS-5</t>
  </si>
  <si>
    <t xml:space="preserve">Providing and fixing Self Supported Roof  of Proflex or Equivalent of colour coated Galvalume  sheet of minimum base material thickness (BMT) of 0.80mm and APT of 85mm  including all fixers and arrangements. </t>
  </si>
  <si>
    <t>SqM</t>
  </si>
  <si>
    <t>NS-6</t>
  </si>
  <si>
    <t>Providing and fixing 24 inch diameter Aluminium Turbo Ventilator with 42 vanes of aluminium of 0.50mm thick top and bottom SS 304 double Z bearings permanently greased with all type of fixtures.</t>
  </si>
  <si>
    <t>NS-7</t>
  </si>
  <si>
    <t>Supply of hanger / clamp for fixing lamp and fans as per requirement</t>
  </si>
  <si>
    <t>NS-8</t>
  </si>
  <si>
    <t>Providing and fixing 2mm thick Polycarbonate Transparent Sheet  coated with 50 micron UV layer at top and bottom ( Each sheet shall be of 0.61 m wide and 2.0 m long) for natural ventilation of light</t>
  </si>
  <si>
    <t>NS-9</t>
  </si>
  <si>
    <t>Finishing the freshly laid RCC slab /surface with screed board vibrator, Vaccum Dewatering Process and finally finished by floating etc. Complete as per CPWD specifications and directions of Engeer-incharge .The panel shuttering of work shall be paid separately under relevant item of BOQ.</t>
  </si>
  <si>
    <t>A</t>
  </si>
  <si>
    <t>PART-A (Schedule Items based on CPWD DSR- 2023)</t>
  </si>
  <si>
    <t>Earth work in surface excavation not exceeding 30cm in depth but exceeding 1.5m in width as well as 10sqm on plan including getting out and disposal of excavated earth upto 50m and lift upto 1.5m, as directed by engineer -in -charge</t>
  </si>
  <si>
    <t>2.1.1</t>
  </si>
  <si>
    <t xml:space="preserve">Earth work in excavation by mechanical means (Hydraulic excavator)/
manual means over areas (exceeding 30 cm in depth, 1.5 m in width as
well as 10 sqm on plan) including getting out and disposal of excavated
earth lead upto 50 m and lift upto 1.5 m, as directed by Engineer-in_x0002_charge.
</t>
  </si>
  <si>
    <t>Earth work in excavation by mechanical means (Hydraulic excavator)/
manual means over areas (exceeding 30 cm in depth, 1.5 m in width as
well as 10 sqm on plan) including getting out and disposal of excavated
earth lead upto 50 m and lift upto 1.5 m, as directed by Engineer-in_x0002_charge.</t>
  </si>
  <si>
    <t>2.7.1</t>
  </si>
  <si>
    <t>Ordinary rock</t>
  </si>
  <si>
    <t>Filling available Excavated earth excluding rock in trenches, plinth, sides of foundation etc.in layer not exceeding 20cm in depth consolidating each deposited layer by ramming and watering lead up to 50m and lift up to 1.5m.</t>
  </si>
  <si>
    <t>Supplying chemical emulsion in sealed containers including delivery as specified</t>
  </si>
  <si>
    <t>2.34.1</t>
  </si>
  <si>
    <t>Chlorpyriphos - Lindane emulsifiable concentrate of 20 percent.</t>
  </si>
  <si>
    <t>L</t>
  </si>
  <si>
    <t>2.35.1</t>
  </si>
  <si>
    <t>Along external wall where the apron is not provided using chemical emulsion @ 7.5 litres/sqm of the vertical surface of the substructure to a depth of 300mm including excavatiopn channel along the wall and rodding etc.complete.</t>
  </si>
  <si>
    <t>2.35.1.1</t>
  </si>
  <si>
    <t>Chlorpyriphos/lindane  Emulsifiable Concentrate 20 percent with 1 percent concentration</t>
  </si>
  <si>
    <t>M</t>
  </si>
  <si>
    <t>Providing and laying in position cement concrete of specified grade excluding the cost of centring and shuttering-All work upto plinth level .</t>
  </si>
  <si>
    <t>1:4:8 1 cement: 4 coarse sand : 8 graded stone aggregate 40 mm nominal size</t>
  </si>
  <si>
    <t>Centring and shuttering including strutting, propping etc. and removal of form work for</t>
  </si>
  <si>
    <t>Foundations, footings, bases of columns</t>
  </si>
  <si>
    <t>SQM</t>
  </si>
  <si>
    <t>Making plinth protection 50 mm thick of cement concrete 1:3:6 1 cement : 3 coarse sand : 6 approved graded hard stone aggregate 20 mm nominal size over 75 mm bed of stone ballast 40 mm nominal size well rammed and consolidated and grouted with fine sand, including necessary excavation, leveling &amp; dressing &amp; finishing the top smooth.</t>
  </si>
  <si>
    <t>Providing and laying in specific grade of Reinforced cement Concrete, Excluding the cost of Centring, shuttering, finishing and reinforcement -All work upto plinth level .</t>
  </si>
  <si>
    <t>M20 1:1.5:3 (1 cement: 1.5 coarse sand (Zone-III) derived from natural source: 3 graded stone aggregates  20mm nominal size derived from natural sources).</t>
  </si>
  <si>
    <t>Reinforced Cement Concrete work in walls (any thickness), including attached pilasters, buttresses, plinth and string courses, fillets, columns, pillars, piers, abutments, posts and struts etc. above plinth level up to floor five level, excluding cost of centering, shuttering, finishing and reinforcement :                    All works above plinth level upto floor Five level</t>
  </si>
  <si>
    <t>Reinforced cement concrete work in beams, Suspended Floors, roofs having slope up to 15° landings, balconies, shelves, chajjas, lintels, bands, plain window sills, staircases and spiral stair cases above plinth level up to floor five level, excluding the cost of centering, shuttering, finishing and reinforcement with 1:1.5:3 (1 cement : 1.5 coarse sand(zone-III) derived from natural sources : 3 graded stone aggregate 20 mm nominal size derived from natural sources).</t>
  </si>
  <si>
    <t xml:space="preserve">Centering and shuttering including strutting, propping etc. and removal of form for  </t>
  </si>
  <si>
    <t>Centering and Shuttering including strutting, propping etc. and removal of form for Foundations, footings, bases of columns etc. for mass concrete</t>
  </si>
  <si>
    <t>Lintels, beams ,Plinth beams ,girders, bressumers, and cantilevers</t>
  </si>
  <si>
    <t>Columns , pillars , piers, abutments, posts and struts</t>
  </si>
  <si>
    <t>5.9.19</t>
  </si>
  <si>
    <t>Weather shade, Chajjas, corbels etc., including edges</t>
  </si>
  <si>
    <t>Sqm</t>
  </si>
  <si>
    <t>Steel Reinforcement for R.C.C. work including straightening, cutting,bending, placing in position and binding all complete upto Plinth level.</t>
  </si>
  <si>
    <t>Thermo-Mechanically Treated bars of grade Fe-500D or more</t>
  </si>
  <si>
    <t>KG</t>
  </si>
  <si>
    <t>5.22A</t>
  </si>
  <si>
    <t>Steel Reinforcement for R.C.C. work including straightening, cutting, bending, placing in position and binding all complete … Above Plinth level.</t>
  </si>
  <si>
    <t>5.22A.6</t>
  </si>
  <si>
    <t>Providing and fixing on wall face un plasticised Rigid PVC Rain water pipes conforming to IS : 13592 Type A, including jointing with seal ring conforming IS : 5382, leaving 10 mm gap for thermal expansion, (i) Single socketed pipes.</t>
  </si>
  <si>
    <t>12.41.2</t>
  </si>
  <si>
    <t xml:space="preserve"> 110 mm diameter metre</t>
  </si>
  <si>
    <t>Providing and fixing on wall face unplasticised - PVC moulded fittings/ accessories for unplasticised Rigid PVC rain water pipes conforming to IS : 13592 Type A, including jointing with seal ring conforming to IS :5382, leaving 10 mm gap for thermal expansion.</t>
  </si>
  <si>
    <t>12.42.1.2</t>
  </si>
  <si>
    <t>Coupler of 110 mm</t>
  </si>
  <si>
    <t>12.42.5</t>
  </si>
  <si>
    <t xml:space="preserve">Bend 87.5° 110 mm </t>
  </si>
  <si>
    <t>12.42.5.2</t>
  </si>
  <si>
    <t xml:space="preserve">110 mm bend </t>
  </si>
  <si>
    <t>12.42.6</t>
  </si>
  <si>
    <t>Shoe (Plain)</t>
  </si>
  <si>
    <t xml:space="preserve">12.42.6.2 </t>
  </si>
  <si>
    <t xml:space="preserve">110 mm Shoe each </t>
  </si>
  <si>
    <t>Providing and fixing unplasticised - PVC pipe clips of approved design to unplasticised - PVC rain water pipes by means of 50x50x50 mm hard wood plugs, screwed with M.S. screws of required length, including cutting brick work and fixing in cement mortar 1:4 (1 cement : 4 coarse sand)and making good the wall etc. complete.</t>
  </si>
  <si>
    <t xml:space="preserve">12.43.2 </t>
  </si>
  <si>
    <t xml:space="preserve">110 mm </t>
  </si>
  <si>
    <t>Providing and fixing to the inlet mouth of rain water pipe cast iron grating 15 cm diameter and weighing not less than 440 grams.</t>
  </si>
  <si>
    <t>12mm Cement plaster of mix. 1:6</t>
  </si>
  <si>
    <t>13.1.2</t>
  </si>
  <si>
    <t xml:space="preserve">1:6 1 Cement:6 Fine sand </t>
  </si>
  <si>
    <t>18mm cement plaster in two coats under layer 12mm thick cement plaster 1:5 (1 cement : 5 coarse sand ) finished with a top layer 6mm thick cement plaster 1:6 (1 cement : 6 fine sand)</t>
  </si>
  <si>
    <t>13.16.1</t>
  </si>
  <si>
    <t>6 mm cement plaster of mix, 1:3 1 cement : 3 fine sand</t>
  </si>
  <si>
    <t>Finishing walls with Acrylic Smooth Exterior Paint of required shade.</t>
  </si>
  <si>
    <t>13.46.1</t>
  </si>
  <si>
    <t>New Work Two or more coat applied at the rate1.67ltr-10 sq.m sqm over and including base coat of water proofing cement paint applied at the rate2.20 Kg-10 sqm</t>
  </si>
  <si>
    <t>Distempering with 1st  quality acrylic distemper, having VOC (Volatile organic compound) content less than 50grams/litre, of approved brand and manufacturere,including applying additional coats wherever required, to achieve even shade and colour.</t>
  </si>
  <si>
    <t>13.81.1</t>
  </si>
  <si>
    <t>Two coats</t>
  </si>
  <si>
    <t xml:space="preserve">Painting with synthetic enamel paint of approved brand and
manufacture of required colour to give an even shade </t>
  </si>
  <si>
    <t>13.99.1</t>
  </si>
  <si>
    <t>Applying priming coats with primer of approved brand and manufacture, having low VOC content.</t>
  </si>
  <si>
    <t>13.85.3</t>
  </si>
  <si>
    <t>With water thinnable cement primer on wall surface having  VOC content less than 50grams/litre</t>
  </si>
  <si>
    <t>Providing and laying damp-proof course 50mm thick with cement
concrete 1:2:4 (1 cement : 2 coarse sand (zone-III) derived from natural
sources : 4 graded stone aggregate 20mm nominal size derived from
natural sources).</t>
  </si>
  <si>
    <t>PART-B: Non Scheduled Items:</t>
  </si>
  <si>
    <t>Laying of one number PVC insulated and PVC sheathed / XLPE power cable of 1.1 KV grade of following size direct in ground including excavation, sand cushioning, protective covering and refilling the trench etc as required.</t>
  </si>
  <si>
    <t>10.1.2</t>
  </si>
  <si>
    <t xml:space="preserve">Above 35 sq. mm and upto 95 sq. mm </t>
  </si>
  <si>
    <t>Supplying and making end termination with brass compression gland and aluminium lugs for following size of PVC insulated and PVC sheathed / XLPE aluminium conductor cable of 1.1 KV grade as required.</t>
  </si>
  <si>
    <t>11.1.23</t>
  </si>
  <si>
    <t>3½ X 70 sq. mm (38mm)</t>
  </si>
  <si>
    <t>EA</t>
  </si>
  <si>
    <t xml:space="preserve"> Supplying and fixing following way, horizontal type three pole and neutral, sheet steel, MCB distribution board, 415 V, on surface/ recess, complete with tinned copper bus bar, neutral bus bar, earth bar, din bar, interconnections, powder painted including earthing etc. as required. (But without MCB/RCCB/Isolator).</t>
  </si>
  <si>
    <t>2.4.3</t>
  </si>
  <si>
    <t xml:space="preserve"> 8 way (4 + 24), Double door</t>
  </si>
  <si>
    <t>Supplying and fixing 5 A to 32 A rating, 240/415 V, 10 kA, "C" curve, miniature circuit breaker suitable for inductive load of following poles in the existing MCB DB complete with connections, testing and commissioning etc. as required.</t>
  </si>
  <si>
    <t>2.10.5</t>
  </si>
  <si>
    <t xml:space="preserve">Triple pole and neutral </t>
  </si>
  <si>
    <t xml:space="preserve">Supplying and fixing 20 A, 240 V, SPN Industrial type socket outlet, with 2 pole and earth, metal enclosed plug top along with 20 A "C" curve, SP, MCB, in sheet steel enclosure, on surface or in recess, with chained metal cover for the socket out let and complete with connections, testing and commissioning etc. as required. </t>
  </si>
  <si>
    <t>Supplying and fixing 20 A, 415 V, TPN Industrial type socket outlet, with 4 pole and earth, metal enclosed plug top along with 20 A "C" curve, TPMCB, in sheet steel enclosure, on surface or in recess, with chained metal cover for the socket out let and complete with connections, testing and commissioning etc. as required.</t>
  </si>
  <si>
    <t>Supplying and fixing following modular switch/ socket on the existing modular plate &amp; switch box including connections but excluding modular plate etc. as required.</t>
  </si>
  <si>
    <t>1.24.3</t>
  </si>
  <si>
    <t xml:space="preserve"> 15/16 A switch </t>
  </si>
  <si>
    <t>1.24.5</t>
  </si>
  <si>
    <t xml:space="preserve"> 6 pin 15/16 A socket outlet </t>
  </si>
  <si>
    <t xml:space="preserve"> LED Flood Light, powder coated pressure die cast aluminium (System lumen efficacy &gt;135 lm/Watt) Supplying, Installation, Testing &amp; Commissioning of Flood Light, powder coated pressure die cast aluminium body with built in or separate driver as per the requirement with Driver efficiency &gt;85%, Input voltage: Input voltage: 140-270 Volt AC, frequency 50/60 hz, Operating temp range -5 0C to 50 0C, internal surge protection of 5 KV L,N,E as per IEC 61000-4-5, Driver efficiency &gt;85%,THD &lt; 10% as per IEC 61000-3-2, P. F.≥0.95, IP-66,IK-10, CRI &gt;70, under voltage and over voltage protection, 54 DELHI SCHEDULE OF RATES (E&amp;M)-2025 EMI-EMC as per CISPR-15, lenses for beam angle 30 deg-120deg as per the application and the project requirement., suitable tilt able fitting, life time (LED, Driver &amp; electrical circuitry) of minimum 50000 Burning Hours with 70% of initial Lumen maintained till life ends as per LM80 extrapolation IES TM-21-11 report, CCT 3000°K / 4000°K / 5700°K /6500°K (As per ANSI Bin) , SDCM(Standard Deviation Colour Matching) ofrelevant BIS standard complete in all respect i/c external connections with 1.5 sq.mm FRLS/HFFR,PVC insulated copper conductor single core cable and earthing etc. as required with Minimum 5 year OEM warranty. System lumen efficacy &gt;135lm/Watt output. LM79 &amp; LM80 Test report and all testing required for LED fixtures as per BIS shall be submitted. Shape size and CCT shall be as approved by Engineer-in-Charge as per requirement. (Thermal management: heat sink of aluminium housing such that LED junction temperature shall not rise above 90°C). </t>
  </si>
  <si>
    <t>8.17.5</t>
  </si>
  <si>
    <t xml:space="preserve"> 200 watt </t>
  </si>
  <si>
    <t xml:space="preserve"> LED Batten light (System lumen efficacy &gt;135 lm/Watt) Supplying, installation, Testing &amp; Commissioning of LED surface mounted Batten light of following body material and construction as per IS : 10322 with driver (Replaceable) as per the requirement with Driver efficiency &gt;85% ,Operating voltage AC 140- 270 Volt, frequency 50/60 hz, Operating temp range -5 0C to 40 0C, internal surge protection of 2.5 KV with Short &amp; Open circuit protection ,THD &lt; 10% , P. F.≥0.95, IP20, CRI &gt;80, Flicker free (flicker should be below 5 %), life time (LED, Driver &amp; electrical circuitry), of minimum 50000 Burning Hours 47 DELHI SCHEDULE OF RATES (E&amp;M)-2025 with 70% of initial Lumen maintained till life ends, CCT 3000°K / 4000°K / 5700°K /6500°K (As per ANSI Bin), SDCM(Standard Deviation Color Matching) 135 lm/Watt output . LM79 &amp; LM80 Test report and all testing required for LED fixtures as per BIS shall be submitted.. Shape size and CCT shall be as approved by Engineer-in-Charge as per requirement. (Thermal management: heat sink of aluminium housing such that LED junction temperature shall not rise above 90°C).</t>
  </si>
  <si>
    <t>8.11.3</t>
  </si>
  <si>
    <t>36 watt</t>
  </si>
  <si>
    <t>Supply, Installation, Testing and Commissioning of ceiling fan with Brush Less Direct Current (BLDC) Motor, class of insulation: B, 3 nos. metal(Aluminium alloy) blades, 30 cm long down rod, 2 nos. canopies, shackle kit, safety rope, copper winding, steel/Al body. Power Factor not less than 0.9, Service Value (CM/M/W) minimum as below, 350 RPM (tolerance as per IS : 374-2019), THD (Total Harmonic Distortion) less than 10%, remote (preferably mobile app based) for speed control and all remaining accessories including safety pin, nut bolts, washers, temperature rise=75 0C (max.), insulation resistance more than 2 mega ohm, suitable for 230 V, 50 Hz, single phase AC supply Ceiling Fan compliant to IS 374:2019 fan i/c external connections with 1.5 sq.mm FRLS/HFFR, PVC insulated copper conductor single core cable and earthing etc. as required.</t>
  </si>
  <si>
    <t>9.1.3</t>
  </si>
  <si>
    <t>1200mm, service value ≥ 6.0 CM/Min/Watt, air
delivery 210 CM/Min (Minimum)</t>
  </si>
  <si>
    <t>Supplying and drawing following sizes of FRLS/HFFR PVC insulated copper conductor, single core cable in the existing surface/ recessed steel/ PVC conduit as required.</t>
  </si>
  <si>
    <t>1.17.12</t>
  </si>
  <si>
    <t xml:space="preserve">3 x 2.5 sq. mm  </t>
  </si>
  <si>
    <t xml:space="preserve"> Supplying and fixing of following sizes of medium class PVC conduit along with accessories in surface/recess including cutting the wall and making good the same in case of recessed conduit as required.</t>
  </si>
  <si>
    <t>1.21.3</t>
  </si>
  <si>
    <t xml:space="preserve"> 32 mm</t>
  </si>
  <si>
    <t xml:space="preserve"> Supplying and fixing following size/ modules, GI box along with modular base &amp; cover plate for modular switches in recess etc. as required. </t>
  </si>
  <si>
    <t>1.27.4</t>
  </si>
  <si>
    <t xml:space="preserve"> 6 Module (200mmX75mm) </t>
  </si>
  <si>
    <t xml:space="preserve"> Earthing with G.I. earth pipe 4.5 Meter long, 40 mm dia including accessories, and providing masonry enclosure with cover plate having locking arrangement and watering pipe etc. with charcoal/ coke and salt as required. </t>
  </si>
  <si>
    <t>Set</t>
  </si>
  <si>
    <t xml:space="preserve"> Providing and fixing 25 mm X 5 mm G.I. strip in 40 mm dia G.I. pipe from earth electrode including connection with G.I. nut, bolt, spring, washer excavation and re-filling etc. as required.</t>
  </si>
  <si>
    <t xml:space="preserve"> Providing and fixing 25 mm X 5 mm G.I. strip on surface or in recess for connections etc. as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</si>
</sst>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 #,##0.00_);_(* \(#,##0.00\);_(* &quot;-&quot;??_);_(@_)"/>
    <numFmt numFmtId="165" formatCode="_-* #,##0.00_-;\-* #,##0.00_-;_-* &quot;-&quot;??_-;_-@_-"/>
    <numFmt numFmtId="166" formatCode="0.0"/>
    <numFmt numFmtId="167" formatCode="0.000"/>
    <numFmt numFmtId="168" formatCode="#,##0.0"/>
    <numFmt numFmtId="169" formatCode="0.00_)"/>
    <numFmt numFmtId="170" formatCode="_-&quot;£&quot;* #,##0.00_-;\-&quot;£&quot;* #,##0.00_-;_-&quot;£&quot;* &quot;-&quot;??_-;_-@_-"/>
    <numFmt numFmtId="171" formatCode="&quot;\&quot;#,##0.00;[Red]\-&quot;\&quot;#,##0.00"/>
    <numFmt numFmtId="172" formatCode="#,##0.000_);\(#,##0.000\)"/>
    <numFmt numFmtId="173" formatCode="0.0_)"/>
    <numFmt numFmtId="174" formatCode=";;"/>
    <numFmt numFmtId="175" formatCode="&quot; &quot;@"/>
    <numFmt numFmtId="176" formatCode="[$-409]dd\-mmm\-yy;@"/>
    <numFmt numFmtId="177" formatCode="_(* #,##0_);_(* \(#,##0\);_(* &quot;-&quot;??_);_(@_)"/>
    <numFmt numFmtId="178" formatCode="0.000000%"/>
    <numFmt numFmtId="179" formatCode="0.0000000000%"/>
    <numFmt numFmtId="180" formatCode="[$-409]d\-mmm\-yy;@"/>
    <numFmt numFmtId="181" formatCode="0;[Red]0"/>
    <numFmt numFmtId="182" formatCode="00000"/>
    <numFmt numFmtId="183" formatCode="0.00;[Red]0.00"/>
    <numFmt numFmtId="184" formatCode="\ ##\ ##\ ##\ ###"/>
  </numFmts>
  <fonts count="99">
    <font>
      <sz val="11"/>
      <name val="Book Antiqua"/>
      <family val="1"/>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1"/>
      <name val="Book Antiqua"/>
      <family val="1"/>
    </font>
    <font>
      <sz val="11"/>
      <name val="Book Antiqua"/>
      <family val="1"/>
    </font>
    <font>
      <sz val="11"/>
      <name val="Book Antiqua"/>
      <family val="1"/>
    </font>
    <font>
      <sz val="10"/>
      <name val="Book Antiqua"/>
      <family val="1"/>
    </font>
    <font>
      <sz val="12"/>
      <name val="Arial"/>
      <family val="2"/>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b/>
      <sz val="11"/>
      <color indexed="9"/>
      <name val="Book Antiqua"/>
      <family val="1"/>
    </font>
    <font>
      <sz val="12"/>
      <name val="Times New Roman"/>
      <family val="1"/>
    </font>
    <font>
      <sz val="11"/>
      <name val="Book Antiqua"/>
      <family val="1"/>
    </font>
    <font>
      <b/>
      <sz val="11"/>
      <color indexed="10"/>
      <name val="Book Antiqua"/>
      <family val="1"/>
    </font>
    <font>
      <sz val="8"/>
      <name val="Book Antiqua"/>
      <family val="1"/>
    </font>
    <font>
      <b/>
      <sz val="14"/>
      <color indexed="9"/>
      <name val="Book Antiqua"/>
      <family val="1"/>
    </font>
    <font>
      <sz val="11"/>
      <color indexed="9"/>
      <name val="Book Antiqua"/>
      <family val="1"/>
    </font>
    <font>
      <sz val="10"/>
      <name val="Book Antiqua"/>
      <family val="1"/>
    </font>
    <font>
      <sz val="8"/>
      <name val="Book Antiqua"/>
      <family val="1"/>
    </font>
    <font>
      <sz val="10"/>
      <name val="Arial"/>
      <family val="2"/>
    </font>
    <font>
      <b/>
      <sz val="12"/>
      <name val="Arial"/>
      <family val="2"/>
    </font>
    <font>
      <sz val="11"/>
      <name val="Arial"/>
      <family val="2"/>
    </font>
    <font>
      <sz val="11"/>
      <name val="Book Antiqua"/>
      <family val="1"/>
    </font>
    <font>
      <b/>
      <sz val="11"/>
      <color indexed="12"/>
      <name val="Book Antiqua"/>
      <family val="1"/>
    </font>
    <font>
      <sz val="1"/>
      <color indexed="9"/>
      <name val="Book Antiqua"/>
      <family val="1"/>
    </font>
    <font>
      <b/>
      <sz val="12"/>
      <color indexed="20"/>
      <name val="Book Antiqua"/>
      <family val="1"/>
    </font>
    <font>
      <sz val="10"/>
      <color indexed="9"/>
      <name val="Book Antiqua"/>
      <family val="1"/>
    </font>
    <font>
      <sz val="11"/>
      <name val="Book Antiqua"/>
      <family val="1"/>
    </font>
    <font>
      <sz val="11"/>
      <name val="Book Antiqua"/>
      <family val="1"/>
    </font>
    <font>
      <b/>
      <vertAlign val="superscript"/>
      <sz val="12"/>
      <name val="Book Antiqua"/>
      <family val="1"/>
    </font>
    <font>
      <sz val="11"/>
      <name val="Book Antiqua"/>
      <family val="1"/>
    </font>
    <font>
      <b/>
      <sz val="11"/>
      <name val="Cambria"/>
      <family val="1"/>
    </font>
    <font>
      <b/>
      <sz val="12"/>
      <name val="Cambria"/>
      <family val="1"/>
    </font>
    <font>
      <sz val="11"/>
      <name val="Cambria"/>
      <family val="1"/>
    </font>
    <font>
      <sz val="10"/>
      <name val="Cambria"/>
      <family val="1"/>
    </font>
    <font>
      <sz val="11"/>
      <name val="Century Gothic"/>
      <family val="2"/>
    </font>
    <font>
      <b/>
      <sz val="20"/>
      <name val="Book Antiqua"/>
      <family val="1"/>
    </font>
    <font>
      <b/>
      <sz val="10"/>
      <name val="Cambria"/>
      <family val="1"/>
    </font>
    <font>
      <b/>
      <sz val="11"/>
      <name val="Times New Roman"/>
      <family val="1"/>
    </font>
    <font>
      <sz val="12"/>
      <color indexed="10"/>
      <name val="Book Antiqua"/>
      <family val="1"/>
    </font>
    <font>
      <b/>
      <sz val="14"/>
      <name val="Book Antiqua"/>
      <family val="1"/>
    </font>
    <font>
      <b/>
      <sz val="14"/>
      <color indexed="8"/>
      <name val="Book Antiqua"/>
      <family val="1"/>
    </font>
    <font>
      <b/>
      <u/>
      <sz val="14"/>
      <name val="Book Antiqua"/>
      <family val="1"/>
    </font>
    <font>
      <sz val="11"/>
      <color indexed="8"/>
      <name val="Calibri"/>
      <family val="2"/>
      <charset val="1"/>
    </font>
    <font>
      <sz val="11"/>
      <name val="Times New Roman"/>
      <family val="1"/>
    </font>
    <font>
      <b/>
      <sz val="12"/>
      <name val="Times New Roman"/>
      <family val="1"/>
    </font>
    <font>
      <b/>
      <sz val="18"/>
      <name val="Book Antiqua"/>
      <family val="1"/>
    </font>
    <font>
      <b/>
      <sz val="14"/>
      <color indexed="12"/>
      <name val="Book Antiqua"/>
      <family val="1"/>
    </font>
    <font>
      <sz val="11.5"/>
      <name val="Book Antiqua"/>
      <family val="1"/>
    </font>
    <font>
      <b/>
      <sz val="16"/>
      <name val="Times New Roman"/>
      <family val="1"/>
    </font>
    <font>
      <sz val="20"/>
      <name val="Book Antiqua"/>
      <family val="1"/>
    </font>
    <font>
      <b/>
      <sz val="26"/>
      <name val="Book Antiqua"/>
      <family val="1"/>
    </font>
    <font>
      <b/>
      <sz val="16"/>
      <name val="Book Antiqua"/>
      <family val="1"/>
    </font>
    <font>
      <sz val="16"/>
      <name val="Times New Roman"/>
      <family val="1"/>
    </font>
    <font>
      <sz val="16"/>
      <name val="Book Antiqua"/>
      <family val="1"/>
    </font>
    <font>
      <sz val="11"/>
      <color theme="1"/>
      <name val="Calibri"/>
      <family val="2"/>
      <scheme val="minor"/>
    </font>
    <font>
      <sz val="11"/>
      <color rgb="FF000000"/>
      <name val="Calibri"/>
      <family val="2"/>
      <scheme val="minor"/>
    </font>
    <font>
      <b/>
      <sz val="11"/>
      <color theme="1"/>
      <name val="Calibri"/>
      <family val="2"/>
      <scheme val="minor"/>
    </font>
    <font>
      <sz val="10"/>
      <color theme="0"/>
      <name val="Book Antiqua"/>
      <family val="1"/>
    </font>
    <font>
      <sz val="12"/>
      <color theme="1"/>
      <name val="Times New Roman"/>
      <family val="1"/>
    </font>
    <font>
      <b/>
      <sz val="12"/>
      <color theme="1"/>
      <name val="Times New Roman"/>
      <family val="1"/>
    </font>
    <font>
      <b/>
      <sz val="11"/>
      <color theme="1"/>
      <name val="Book Antiqua"/>
      <family val="1"/>
    </font>
    <font>
      <sz val="11.5"/>
      <color theme="1"/>
      <name val="Book Antiqua"/>
      <family val="1"/>
    </font>
    <font>
      <sz val="11"/>
      <color theme="1"/>
      <name val="Book Antiqua"/>
      <family val="1"/>
    </font>
    <font>
      <sz val="12"/>
      <color theme="1"/>
      <name val="Book Antiqua"/>
      <family val="1"/>
    </font>
    <font>
      <sz val="20"/>
      <color theme="1"/>
      <name val="Book Antiqua"/>
      <family val="1"/>
    </font>
    <font>
      <sz val="16"/>
      <color theme="1"/>
      <name val="Times New Roman"/>
      <family val="1"/>
    </font>
    <font>
      <sz val="16"/>
      <color rgb="FF000000"/>
      <name val="Times New Roman"/>
      <family val="1"/>
    </font>
    <font>
      <sz val="14"/>
      <color theme="1"/>
      <name val="Times New Roman"/>
      <family val="1"/>
    </font>
    <font>
      <b/>
      <sz val="10"/>
      <color rgb="FFFF0000"/>
      <name val="Arial"/>
      <family val="2"/>
    </font>
    <font>
      <b/>
      <sz val="11"/>
      <color rgb="FFFF0000"/>
      <name val="Book Antiqua"/>
      <family val="1"/>
    </font>
    <font>
      <sz val="11.5"/>
      <color rgb="FFFF0000"/>
      <name val="Book Antiqua"/>
      <family val="1"/>
    </font>
    <font>
      <b/>
      <sz val="14"/>
      <name val="Times New Roman"/>
      <family val="1"/>
    </font>
    <font>
      <b/>
      <sz val="11"/>
      <name val="Calibri"/>
      <family val="2"/>
    </font>
    <font>
      <b/>
      <sz val="10"/>
      <name val="Arial"/>
      <family val="2"/>
    </font>
    <font>
      <sz val="11"/>
      <color theme="1"/>
      <name val="Times New Roman"/>
      <family val="1"/>
    </font>
    <font>
      <sz val="14"/>
      <color rgb="FF0000FF"/>
      <name val="Book Antiqua"/>
      <family val="1"/>
    </font>
    <font>
      <b/>
      <sz val="12"/>
      <color rgb="FF7030A0"/>
      <name val="Book Antiqua"/>
      <family val="1"/>
    </font>
    <font>
      <b/>
      <sz val="11"/>
      <color rgb="FF7030A0"/>
      <name val="Book Antiqua"/>
      <family val="1"/>
    </font>
    <font>
      <sz val="11"/>
      <color rgb="FF7030A0"/>
      <name val="Book Antiqua"/>
      <family val="1"/>
    </font>
    <font>
      <sz val="11.5"/>
      <color rgb="FF7030A0"/>
      <name val="Book Antiqua"/>
      <family val="1"/>
    </font>
    <font>
      <sz val="16"/>
      <color rgb="FF7030A0"/>
      <name val="Times New Roman"/>
      <family val="1"/>
    </font>
    <font>
      <sz val="14"/>
      <color rgb="FF7030A0"/>
      <name val="Times New Roman"/>
      <family val="1"/>
    </font>
    <font>
      <b/>
      <sz val="11"/>
      <color rgb="FF7030A0"/>
      <name val="Calibri"/>
      <family val="2"/>
    </font>
    <font>
      <sz val="11"/>
      <color rgb="FF7030A0"/>
      <name val="Times New Roman"/>
      <family val="1"/>
    </font>
  </fonts>
  <fills count="1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indexed="43"/>
        <bgColor indexed="64"/>
      </patternFill>
    </fill>
    <fill>
      <patternFill patternType="solid">
        <fgColor indexed="45"/>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38">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top/>
      <bottom style="hair">
        <color indexed="64"/>
      </bottom>
      <diagonal/>
    </border>
  </borders>
  <cellStyleXfs count="48">
    <xf numFmtId="0" fontId="0" fillId="0" borderId="0"/>
    <xf numFmtId="9" fontId="6" fillId="0" borderId="0"/>
    <xf numFmtId="170" fontId="1" fillId="0" borderId="0" applyFont="0" applyFill="0" applyBorder="0" applyAlignment="0" applyProtection="0"/>
    <xf numFmtId="173"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0" fontId="7" fillId="0" borderId="0"/>
    <xf numFmtId="164" fontId="1" fillId="0" borderId="0" applyFont="0" applyFill="0" applyBorder="0" applyAlignment="0" applyProtection="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64" fontId="33" fillId="0" borderId="0" applyFont="0" applyFill="0" applyBorder="0" applyAlignment="0" applyProtection="0"/>
    <xf numFmtId="165" fontId="69" fillId="0" borderId="0" applyFont="0" applyFill="0" applyBorder="0" applyAlignment="0" applyProtection="0"/>
    <xf numFmtId="0" fontId="57" fillId="0" borderId="0"/>
    <xf numFmtId="168" fontId="8" fillId="0" borderId="1">
      <alignment horizontal="right"/>
    </xf>
    <xf numFmtId="0" fontId="3" fillId="0" borderId="2" applyNumberFormat="0" applyAlignment="0" applyProtection="0">
      <alignment horizontal="left" vertical="center"/>
    </xf>
    <xf numFmtId="0" fontId="3" fillId="0" borderId="3">
      <alignment horizontal="left" vertical="center"/>
    </xf>
    <xf numFmtId="0" fontId="9" fillId="0" borderId="0" applyNumberFormat="0" applyFill="0" applyBorder="0" applyAlignment="0" applyProtection="0">
      <alignment vertical="top"/>
      <protection locked="0"/>
    </xf>
    <xf numFmtId="37" fontId="10" fillId="0" borderId="0"/>
    <xf numFmtId="167" fontId="1" fillId="0" borderId="0"/>
    <xf numFmtId="0" fontId="33" fillId="0" borderId="0"/>
    <xf numFmtId="0" fontId="33" fillId="0" borderId="0"/>
    <xf numFmtId="0" fontId="33" fillId="0" borderId="0"/>
    <xf numFmtId="0" fontId="33" fillId="0" borderId="0"/>
    <xf numFmtId="0" fontId="69" fillId="0" borderId="0"/>
    <xf numFmtId="0" fontId="33" fillId="0" borderId="0"/>
    <xf numFmtId="0" fontId="33" fillId="0" borderId="0"/>
    <xf numFmtId="0" fontId="70" fillId="0" borderId="0"/>
    <xf numFmtId="0" fontId="31" fillId="0" borderId="0"/>
    <xf numFmtId="0" fontId="15" fillId="0" borderId="0"/>
    <xf numFmtId="0" fontId="31" fillId="0" borderId="0"/>
    <xf numFmtId="0" fontId="15" fillId="0" borderId="0" applyNumberFormat="0" applyFill="0" applyBorder="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xf numFmtId="0" fontId="15" fillId="0" borderId="0"/>
    <xf numFmtId="0" fontId="15" fillId="0" borderId="0"/>
    <xf numFmtId="0" fontId="1" fillId="0" borderId="0"/>
    <xf numFmtId="0" fontId="1" fillId="0" borderId="0" applyNumberFormat="0" applyFont="0" applyFill="0" applyBorder="0" applyAlignment="0" applyProtection="0">
      <alignment vertical="top"/>
    </xf>
    <xf numFmtId="9" fontId="1" fillId="0" borderId="0" applyFont="0" applyFill="0" applyBorder="0" applyAlignment="0" applyProtection="0"/>
    <xf numFmtId="0" fontId="11" fillId="0" borderId="0" applyFont="0"/>
    <xf numFmtId="0" fontId="12" fillId="0" borderId="0" applyNumberFormat="0" applyFill="0" applyBorder="0" applyAlignment="0" applyProtection="0">
      <alignment vertical="top"/>
      <protection locked="0"/>
    </xf>
    <xf numFmtId="0" fontId="13" fillId="0" borderId="0"/>
  </cellStyleXfs>
  <cellXfs count="654">
    <xf numFmtId="0" fontId="0" fillId="0" borderId="0" xfId="0"/>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4" fillId="0" borderId="4" xfId="0" applyFont="1" applyBorder="1" applyAlignment="1">
      <alignment vertical="center"/>
    </xf>
    <xf numFmtId="0" fontId="14" fillId="0" borderId="4" xfId="0" applyFont="1" applyBorder="1" applyAlignment="1">
      <alignment horizontal="right" vertical="center"/>
    </xf>
    <xf numFmtId="0" fontId="15" fillId="0" borderId="0" xfId="0" applyFont="1" applyAlignment="1">
      <alignment horizontal="justify" vertical="center"/>
    </xf>
    <xf numFmtId="0" fontId="17" fillId="0" borderId="0" xfId="39" applyFont="1" applyAlignment="1" applyProtection="1">
      <alignment vertical="center"/>
      <protection hidden="1"/>
    </xf>
    <xf numFmtId="0" fontId="3" fillId="0" borderId="0" xfId="39" applyFont="1" applyAlignment="1" applyProtection="1">
      <alignment vertical="center"/>
      <protection hidden="1"/>
    </xf>
    <xf numFmtId="0" fontId="18" fillId="0" borderId="0" xfId="39" applyFont="1" applyAlignment="1" applyProtection="1">
      <alignment vertical="center"/>
      <protection hidden="1"/>
    </xf>
    <xf numFmtId="0" fontId="18" fillId="0" borderId="0" xfId="39" applyFont="1" applyProtection="1">
      <protection hidden="1"/>
    </xf>
    <xf numFmtId="0" fontId="1" fillId="0" borderId="0" xfId="39" applyProtection="1">
      <protection hidden="1"/>
    </xf>
    <xf numFmtId="0" fontId="4" fillId="0" borderId="0" xfId="39" applyFont="1" applyAlignment="1" applyProtection="1">
      <alignment vertical="center"/>
      <protection hidden="1"/>
    </xf>
    <xf numFmtId="0" fontId="4" fillId="0" borderId="5" xfId="39" applyFont="1" applyBorder="1" applyAlignment="1" applyProtection="1">
      <alignment vertical="center"/>
      <protection hidden="1"/>
    </xf>
    <xf numFmtId="0" fontId="4" fillId="0" borderId="6" xfId="39" applyFont="1" applyBorder="1" applyAlignment="1" applyProtection="1">
      <alignment vertical="center"/>
      <protection hidden="1"/>
    </xf>
    <xf numFmtId="0" fontId="1" fillId="0" borderId="0" xfId="39"/>
    <xf numFmtId="0" fontId="4" fillId="0" borderId="7" xfId="39" applyFont="1" applyBorder="1" applyAlignment="1" applyProtection="1">
      <alignment vertical="center"/>
      <protection hidden="1"/>
    </xf>
    <xf numFmtId="0" fontId="21" fillId="0" borderId="6" xfId="39" applyFont="1" applyBorder="1" applyAlignment="1" applyProtection="1">
      <alignment vertical="center"/>
      <protection hidden="1"/>
    </xf>
    <xf numFmtId="0" fontId="1" fillId="0" borderId="0" xfId="39" applyAlignment="1" applyProtection="1">
      <alignment vertical="center"/>
      <protection hidden="1"/>
    </xf>
    <xf numFmtId="0" fontId="17" fillId="0" borderId="6" xfId="39" applyFont="1" applyBorder="1" applyAlignment="1" applyProtection="1">
      <alignment vertical="center"/>
      <protection hidden="1"/>
    </xf>
    <xf numFmtId="0" fontId="23" fillId="0" borderId="5" xfId="39" applyFont="1" applyBorder="1" applyAlignment="1" applyProtection="1">
      <alignment vertical="center"/>
      <protection hidden="1"/>
    </xf>
    <xf numFmtId="0" fontId="23" fillId="0" borderId="0" xfId="39" applyFont="1" applyAlignment="1" applyProtection="1">
      <alignment vertical="center"/>
      <protection hidden="1"/>
    </xf>
    <xf numFmtId="0" fontId="17" fillId="0" borderId="7" xfId="39" applyFont="1" applyBorder="1" applyAlignment="1" applyProtection="1">
      <alignment vertical="center"/>
      <protection hidden="1"/>
    </xf>
    <xf numFmtId="0" fontId="4" fillId="0" borderId="8" xfId="39" applyFont="1" applyBorder="1" applyAlignment="1" applyProtection="1">
      <alignment vertical="center"/>
      <protection hidden="1"/>
    </xf>
    <xf numFmtId="0" fontId="14" fillId="0" borderId="0" xfId="40" applyFont="1" applyAlignment="1" applyProtection="1">
      <alignment vertical="center"/>
      <protection hidden="1"/>
    </xf>
    <xf numFmtId="0" fontId="15" fillId="0" borderId="0" xfId="40" applyAlignment="1" applyProtection="1">
      <alignment vertical="center"/>
      <protection hidden="1"/>
    </xf>
    <xf numFmtId="0" fontId="14" fillId="0" borderId="0" xfId="40" applyFont="1" applyAlignment="1" applyProtection="1">
      <alignment vertical="top"/>
      <protection hidden="1"/>
    </xf>
    <xf numFmtId="0" fontId="15" fillId="0" borderId="0" xfId="0" applyFont="1" applyAlignment="1" applyProtection="1">
      <alignment vertical="center"/>
      <protection hidden="1"/>
    </xf>
    <xf numFmtId="0" fontId="14" fillId="0" borderId="0" xfId="0" applyFont="1" applyAlignment="1">
      <alignment horizontal="justify" vertical="center"/>
    </xf>
    <xf numFmtId="0" fontId="14" fillId="0" borderId="0" xfId="0" applyFont="1" applyAlignment="1">
      <alignment horizontal="right" vertical="center"/>
    </xf>
    <xf numFmtId="0" fontId="15" fillId="0" borderId="0" xfId="0" applyFont="1" applyAlignment="1">
      <alignment horizontal="right" vertical="center"/>
    </xf>
    <xf numFmtId="0" fontId="4" fillId="0" borderId="0" xfId="39" applyFont="1" applyAlignment="1" applyProtection="1">
      <alignment vertical="top"/>
      <protection hidden="1"/>
    </xf>
    <xf numFmtId="0" fontId="14" fillId="0" borderId="0" xfId="39" applyFont="1" applyAlignment="1" applyProtection="1">
      <alignment vertical="center"/>
      <protection hidden="1"/>
    </xf>
    <xf numFmtId="0" fontId="15" fillId="0" borderId="0" xfId="39" applyFont="1" applyAlignment="1" applyProtection="1">
      <alignment vertical="center"/>
      <protection hidden="1"/>
    </xf>
    <xf numFmtId="0" fontId="14" fillId="0" borderId="0" xfId="42" applyFont="1" applyAlignment="1" applyProtection="1">
      <alignment vertical="top"/>
      <protection hidden="1"/>
    </xf>
    <xf numFmtId="0" fontId="15" fillId="0" borderId="0" xfId="39" applyFont="1" applyAlignment="1" applyProtection="1">
      <alignment vertical="top"/>
      <protection hidden="1"/>
    </xf>
    <xf numFmtId="0" fontId="15" fillId="0" borderId="0" xfId="39" applyFont="1" applyAlignment="1" applyProtection="1">
      <alignment horizontal="right" vertical="center"/>
      <protection hidden="1"/>
    </xf>
    <xf numFmtId="0" fontId="5" fillId="0" borderId="0" xfId="39" applyFont="1" applyAlignment="1" applyProtection="1">
      <alignment horizontal="center" vertical="top"/>
      <protection hidden="1"/>
    </xf>
    <xf numFmtId="0" fontId="14" fillId="0" borderId="4" xfId="39" applyFont="1" applyBorder="1" applyAlignment="1" applyProtection="1">
      <alignment vertical="top"/>
      <protection hidden="1"/>
    </xf>
    <xf numFmtId="0" fontId="14" fillId="0" borderId="9" xfId="39" applyFont="1" applyBorder="1" applyAlignment="1" applyProtection="1">
      <alignment horizontal="justify" vertical="top" wrapText="1"/>
      <protection hidden="1"/>
    </xf>
    <xf numFmtId="0" fontId="14" fillId="0" borderId="9" xfId="39" applyFont="1" applyBorder="1" applyAlignment="1" applyProtection="1">
      <alignment horizontal="right" vertical="center" wrapText="1" indent="5"/>
      <protection hidden="1"/>
    </xf>
    <xf numFmtId="0" fontId="15" fillId="0" borderId="10" xfId="39" applyFont="1" applyBorder="1" applyAlignment="1" applyProtection="1">
      <alignment horizontal="center" vertical="center"/>
      <protection hidden="1"/>
    </xf>
    <xf numFmtId="0" fontId="15" fillId="0" borderId="0" xfId="39" applyFont="1" applyAlignment="1" applyProtection="1">
      <alignment horizontal="left" vertical="center"/>
      <protection hidden="1"/>
    </xf>
    <xf numFmtId="0" fontId="4" fillId="0" borderId="0" xfId="39" applyFont="1" applyAlignment="1" applyProtection="1">
      <alignment horizontal="right"/>
      <protection hidden="1"/>
    </xf>
    <xf numFmtId="0" fontId="14" fillId="0" borderId="4" xfId="0" applyFont="1" applyBorder="1" applyAlignment="1">
      <alignment horizontal="left" vertical="center"/>
    </xf>
    <xf numFmtId="0" fontId="14" fillId="0" borderId="4" xfId="0" applyFont="1" applyBorder="1" applyAlignment="1">
      <alignment horizontal="justify" vertical="center"/>
    </xf>
    <xf numFmtId="0" fontId="15" fillId="0" borderId="0" xfId="0" applyFont="1" applyAlignment="1" applyProtection="1">
      <alignment horizontal="left" vertical="center" indent="1"/>
      <protection hidden="1"/>
    </xf>
    <xf numFmtId="0" fontId="15" fillId="0" borderId="0" xfId="39" applyFont="1" applyAlignment="1" applyProtection="1">
      <alignment horizontal="left" vertical="center" indent="1"/>
      <protection hidden="1"/>
    </xf>
    <xf numFmtId="0" fontId="15" fillId="0" borderId="0" xfId="0" applyFont="1" applyAlignment="1" applyProtection="1">
      <alignment horizontal="left" vertical="center"/>
      <protection hidden="1"/>
    </xf>
    <xf numFmtId="0" fontId="15" fillId="0" borderId="0" xfId="40" applyAlignment="1" applyProtection="1">
      <alignment horizontal="left" vertical="center"/>
      <protection hidden="1"/>
    </xf>
    <xf numFmtId="4" fontId="14" fillId="0" borderId="9" xfId="39" applyNumberFormat="1" applyFont="1" applyBorder="1" applyAlignment="1" applyProtection="1">
      <alignment vertical="center"/>
      <protection hidden="1"/>
    </xf>
    <xf numFmtId="0" fontId="15" fillId="0" borderId="0" xfId="39" applyFont="1" applyAlignment="1" applyProtection="1">
      <alignment horizontal="center" vertical="center"/>
      <protection hidden="1"/>
    </xf>
    <xf numFmtId="0" fontId="14" fillId="0" borderId="0" xfId="39" applyFont="1" applyAlignment="1" applyProtection="1">
      <alignment horizontal="left" vertical="center" wrapText="1"/>
      <protection hidden="1"/>
    </xf>
    <xf numFmtId="0" fontId="14" fillId="0" borderId="0" xfId="39" applyFont="1" applyAlignment="1" applyProtection="1">
      <alignment horizontal="right" vertical="center" wrapText="1"/>
      <protection hidden="1"/>
    </xf>
    <xf numFmtId="0" fontId="0" fillId="0" borderId="0" xfId="0" applyProtection="1">
      <protection hidden="1"/>
    </xf>
    <xf numFmtId="0" fontId="14" fillId="0" borderId="4" xfId="0" applyFont="1" applyBorder="1" applyAlignment="1" applyProtection="1">
      <alignment horizontal="left" vertical="center"/>
      <protection hidden="1"/>
    </xf>
    <xf numFmtId="0" fontId="14" fillId="0" borderId="4" xfId="0" applyFont="1" applyBorder="1" applyAlignment="1" applyProtection="1">
      <alignment horizontal="justify" vertical="center"/>
      <protection hidden="1"/>
    </xf>
    <xf numFmtId="0" fontId="14" fillId="0" borderId="4" xfId="0" applyFont="1" applyBorder="1" applyAlignment="1" applyProtection="1">
      <alignment horizontal="center" vertical="center"/>
      <protection hidden="1"/>
    </xf>
    <xf numFmtId="0" fontId="14" fillId="0" borderId="4" xfId="0" applyFont="1" applyBorder="1" applyAlignment="1" applyProtection="1">
      <alignment vertical="center"/>
      <protection hidden="1"/>
    </xf>
    <xf numFmtId="0" fontId="14" fillId="0" borderId="4" xfId="0" applyFont="1" applyBorder="1" applyAlignment="1" applyProtection="1">
      <alignment horizontal="right" vertical="center"/>
      <protection hidden="1"/>
    </xf>
    <xf numFmtId="0" fontId="1" fillId="0" borderId="0" xfId="38" applyNumberFormat="1" applyFont="1" applyFill="1" applyBorder="1" applyAlignment="1" applyProtection="1">
      <alignment vertical="top"/>
      <protection hidden="1"/>
    </xf>
    <xf numFmtId="0" fontId="15" fillId="0" borderId="0" xfId="0" applyFont="1" applyAlignment="1" applyProtection="1">
      <alignment horizontal="justify" vertical="center"/>
      <protection hidden="1"/>
    </xf>
    <xf numFmtId="0" fontId="15" fillId="0" borderId="0" xfId="0" applyFont="1" applyAlignment="1" applyProtection="1">
      <alignment horizontal="center" vertical="center"/>
      <protection hidden="1"/>
    </xf>
    <xf numFmtId="0" fontId="15" fillId="0" borderId="0" xfId="36" applyNumberFormat="1" applyFill="1" applyBorder="1" applyAlignment="1" applyProtection="1">
      <alignment vertical="center"/>
      <protection hidden="1"/>
    </xf>
    <xf numFmtId="0" fontId="15" fillId="0" borderId="0" xfId="36" applyNumberFormat="1" applyFill="1" applyBorder="1" applyAlignment="1" applyProtection="1">
      <alignment vertical="center" wrapText="1"/>
      <protection hidden="1"/>
    </xf>
    <xf numFmtId="0" fontId="14" fillId="0" borderId="0" xfId="0" applyFont="1" applyAlignment="1" applyProtection="1">
      <alignment horizontal="justify" vertical="center"/>
      <protection hidden="1"/>
    </xf>
    <xf numFmtId="0" fontId="14" fillId="0" borderId="0" xfId="0" applyFont="1" applyAlignment="1" applyProtection="1">
      <alignment horizontal="right" vertical="center"/>
      <protection hidden="1"/>
    </xf>
    <xf numFmtId="0" fontId="15" fillId="0" borderId="0" xfId="0" applyFont="1" applyAlignment="1" applyProtection="1">
      <alignment horizontal="right" vertical="center"/>
      <protection hidden="1"/>
    </xf>
    <xf numFmtId="0" fontId="14" fillId="0" borderId="0" xfId="0" applyFont="1" applyAlignment="1">
      <alignment horizontal="left" vertical="center" indent="1"/>
    </xf>
    <xf numFmtId="0" fontId="14" fillId="0" borderId="4" xfId="33" applyFont="1" applyBorder="1" applyAlignment="1" applyProtection="1">
      <alignment vertical="center"/>
      <protection hidden="1"/>
    </xf>
    <xf numFmtId="0" fontId="15" fillId="0" borderId="4" xfId="33" applyFont="1" applyBorder="1" applyAlignment="1" applyProtection="1">
      <alignment vertical="center"/>
      <protection hidden="1"/>
    </xf>
    <xf numFmtId="0" fontId="31" fillId="0" borderId="0" xfId="33" applyAlignment="1" applyProtection="1">
      <alignment vertical="center"/>
      <protection hidden="1"/>
    </xf>
    <xf numFmtId="0" fontId="31" fillId="0" borderId="0" xfId="33" applyProtection="1">
      <protection hidden="1"/>
    </xf>
    <xf numFmtId="0" fontId="14" fillId="0" borderId="0" xfId="33" applyFont="1" applyAlignment="1" applyProtection="1">
      <alignment horizontal="center" vertical="center"/>
      <protection hidden="1"/>
    </xf>
    <xf numFmtId="0" fontId="15" fillId="0" borderId="0" xfId="33" applyFont="1" applyAlignment="1" applyProtection="1">
      <alignment vertical="center"/>
      <protection hidden="1"/>
    </xf>
    <xf numFmtId="0" fontId="14" fillId="0" borderId="0" xfId="34" applyFont="1" applyAlignment="1" applyProtection="1">
      <alignment horizontal="left" vertical="center"/>
      <protection hidden="1"/>
    </xf>
    <xf numFmtId="0" fontId="15" fillId="0" borderId="0" xfId="41" applyAlignment="1" applyProtection="1">
      <alignment horizontal="left" vertical="center"/>
      <protection hidden="1"/>
    </xf>
    <xf numFmtId="0" fontId="15" fillId="0" borderId="0" xfId="33" applyFont="1" applyAlignment="1" applyProtection="1">
      <alignment horizontal="left" vertical="center"/>
      <protection hidden="1"/>
    </xf>
    <xf numFmtId="0" fontId="15" fillId="0" borderId="0" xfId="33" applyFont="1" applyAlignment="1" applyProtection="1">
      <alignment horizontal="justify" vertical="center"/>
      <protection hidden="1"/>
    </xf>
    <xf numFmtId="0" fontId="14" fillId="0" borderId="0" xfId="33" applyFont="1" applyAlignment="1" applyProtection="1">
      <alignment horizontal="right" vertical="center"/>
      <protection hidden="1"/>
    </xf>
    <xf numFmtId="0" fontId="14" fillId="0" borderId="4" xfId="33" applyFont="1" applyBorder="1" applyAlignment="1" applyProtection="1">
      <alignment horizontal="right" vertical="center"/>
      <protection hidden="1"/>
    </xf>
    <xf numFmtId="176" fontId="15" fillId="0" borderId="0" xfId="33" applyNumberFormat="1" applyFont="1" applyAlignment="1" applyProtection="1">
      <alignment horizontal="left" vertical="center"/>
      <protection hidden="1"/>
    </xf>
    <xf numFmtId="0" fontId="15" fillId="0" borderId="0" xfId="33" applyFont="1" applyAlignment="1" applyProtection="1">
      <alignment vertical="top"/>
      <protection hidden="1"/>
    </xf>
    <xf numFmtId="0" fontId="15" fillId="0" borderId="0" xfId="0" applyFont="1" applyAlignment="1" applyProtection="1">
      <alignment horizontal="center" vertical="center" wrapText="1"/>
      <protection hidden="1"/>
    </xf>
    <xf numFmtId="166" fontId="15" fillId="0" borderId="0" xfId="0" applyNumberFormat="1" applyFont="1" applyAlignment="1" applyProtection="1">
      <alignment horizontal="center" vertical="center"/>
      <protection hidden="1"/>
    </xf>
    <xf numFmtId="176" fontId="14" fillId="0" borderId="0" xfId="0" applyNumberFormat="1" applyFont="1" applyAlignment="1">
      <alignment horizontal="left" vertical="center" indent="1"/>
    </xf>
    <xf numFmtId="176" fontId="14" fillId="0" borderId="0" xfId="33" applyNumberFormat="1" applyFont="1" applyAlignment="1" applyProtection="1">
      <alignment vertical="center"/>
      <protection hidden="1"/>
    </xf>
    <xf numFmtId="0" fontId="14" fillId="0" borderId="0" xfId="33" applyFont="1" applyAlignment="1" applyProtection="1">
      <alignment horizontal="left" vertical="center" indent="1"/>
      <protection hidden="1"/>
    </xf>
    <xf numFmtId="0" fontId="15" fillId="0" borderId="0" xfId="33" applyFont="1" applyAlignment="1" applyProtection="1">
      <alignment horizontal="left" vertical="center" indent="1"/>
      <protection hidden="1"/>
    </xf>
    <xf numFmtId="166" fontId="4" fillId="0" borderId="0" xfId="33" applyNumberFormat="1" applyFont="1" applyAlignment="1" applyProtection="1">
      <alignment horizontal="center" vertical="top"/>
      <protection hidden="1"/>
    </xf>
    <xf numFmtId="166" fontId="4" fillId="0" borderId="0" xfId="33" applyNumberFormat="1" applyFont="1" applyAlignment="1" applyProtection="1">
      <alignment horizontal="center" vertical="center"/>
      <protection hidden="1"/>
    </xf>
    <xf numFmtId="0" fontId="4" fillId="0" borderId="0" xfId="33" applyFont="1" applyAlignment="1" applyProtection="1">
      <alignment horizontal="center" vertical="top"/>
      <protection hidden="1"/>
    </xf>
    <xf numFmtId="0" fontId="4" fillId="0" borderId="0" xfId="33" applyFont="1" applyAlignment="1" applyProtection="1">
      <alignment horizontal="left" vertical="center"/>
      <protection hidden="1"/>
    </xf>
    <xf numFmtId="0" fontId="15" fillId="0" borderId="0" xfId="0" applyFont="1" applyAlignment="1" applyProtection="1">
      <alignment horizontal="left" vertical="center" indent="2"/>
      <protection hidden="1"/>
    </xf>
    <xf numFmtId="0" fontId="14" fillId="0" borderId="0" xfId="0" applyFont="1" applyAlignment="1" applyProtection="1">
      <alignment horizontal="left" vertical="center"/>
      <protection hidden="1"/>
    </xf>
    <xf numFmtId="176" fontId="14" fillId="0" borderId="0" xfId="0" applyNumberFormat="1" applyFont="1" applyAlignment="1" applyProtection="1">
      <alignment horizontal="left" vertical="center" indent="1"/>
      <protection hidden="1"/>
    </xf>
    <xf numFmtId="0" fontId="15" fillId="0" borderId="0" xfId="0" applyFont="1" applyAlignment="1" applyProtection="1">
      <alignment vertical="center"/>
      <protection locked="0"/>
    </xf>
    <xf numFmtId="0" fontId="15" fillId="0" borderId="11" xfId="0" applyFont="1" applyBorder="1" applyAlignment="1" applyProtection="1">
      <alignment horizontal="left" vertical="center"/>
      <protection hidden="1"/>
    </xf>
    <xf numFmtId="0" fontId="14" fillId="0" borderId="0" xfId="33" applyFont="1" applyAlignment="1" applyProtection="1">
      <alignment horizontal="left" vertical="center" indent="2"/>
      <protection hidden="1"/>
    </xf>
    <xf numFmtId="0" fontId="34" fillId="0" borderId="0" xfId="38" applyNumberFormat="1" applyFont="1" applyFill="1" applyBorder="1" applyAlignment="1" applyProtection="1">
      <alignment horizontal="center" vertical="top"/>
      <protection hidden="1"/>
    </xf>
    <xf numFmtId="0" fontId="14" fillId="0" borderId="0" xfId="0" applyFont="1" applyAlignment="1" applyProtection="1">
      <alignment horizontal="center" vertical="center"/>
      <protection hidden="1"/>
    </xf>
    <xf numFmtId="0" fontId="14" fillId="0" borderId="0" xfId="38" applyFont="1" applyAlignment="1" applyProtection="1">
      <alignment horizontal="center" vertical="center" wrapText="1"/>
      <protection hidden="1"/>
    </xf>
    <xf numFmtId="0" fontId="35" fillId="0" borderId="0" xfId="38" applyNumberFormat="1" applyFont="1" applyFill="1" applyBorder="1" applyAlignment="1" applyProtection="1">
      <alignment vertical="top"/>
      <protection hidden="1"/>
    </xf>
    <xf numFmtId="0" fontId="15" fillId="0" borderId="0" xfId="38" applyNumberFormat="1" applyFont="1" applyFill="1" applyBorder="1" applyAlignment="1" applyProtection="1">
      <alignment vertical="center" wrapText="1"/>
      <protection hidden="1"/>
    </xf>
    <xf numFmtId="0" fontId="15" fillId="0" borderId="0" xfId="38" applyFont="1" applyAlignment="1" applyProtection="1">
      <alignment vertical="center"/>
      <protection hidden="1"/>
    </xf>
    <xf numFmtId="0" fontId="36" fillId="0" borderId="0" xfId="0" applyFont="1" applyAlignment="1" applyProtection="1">
      <alignment horizontal="left" vertical="center"/>
      <protection hidden="1"/>
    </xf>
    <xf numFmtId="0" fontId="36" fillId="0" borderId="0" xfId="0" applyFont="1" applyAlignment="1" applyProtection="1">
      <alignment horizontal="justify" vertical="center"/>
      <protection hidden="1"/>
    </xf>
    <xf numFmtId="0" fontId="36" fillId="0" borderId="0" xfId="0" applyFont="1" applyAlignment="1" applyProtection="1">
      <alignment horizontal="center" vertical="center"/>
      <protection hidden="1"/>
    </xf>
    <xf numFmtId="0" fontId="36" fillId="0" borderId="0" xfId="0" applyFont="1" applyAlignment="1" applyProtection="1">
      <alignment vertical="center"/>
      <protection hidden="1"/>
    </xf>
    <xf numFmtId="0" fontId="36" fillId="0" borderId="0" xfId="38" applyFont="1" applyAlignment="1" applyProtection="1">
      <alignment vertical="center"/>
      <protection hidden="1"/>
    </xf>
    <xf numFmtId="0" fontId="36" fillId="0" borderId="0" xfId="38" applyNumberFormat="1" applyFont="1" applyFill="1" applyBorder="1" applyAlignment="1" applyProtection="1">
      <alignment vertical="center"/>
      <protection hidden="1"/>
    </xf>
    <xf numFmtId="0" fontId="36" fillId="0" borderId="0" xfId="38" applyFont="1" applyAlignment="1" applyProtection="1">
      <alignment vertical="top"/>
      <protection hidden="1"/>
    </xf>
    <xf numFmtId="0" fontId="15" fillId="0" borderId="0" xfId="38" applyNumberFormat="1" applyFont="1" applyFill="1" applyBorder="1" applyAlignment="1" applyProtection="1">
      <alignment horizontal="left" vertical="center" indent="6"/>
      <protection hidden="1"/>
    </xf>
    <xf numFmtId="0" fontId="15" fillId="0" borderId="12" xfId="38" applyFont="1" applyBorder="1" applyAlignment="1" applyProtection="1">
      <alignment horizontal="center" vertical="top"/>
      <protection hidden="1"/>
    </xf>
    <xf numFmtId="0" fontId="14" fillId="0" borderId="0" xfId="38" applyFont="1" applyBorder="1" applyAlignment="1" applyProtection="1">
      <alignment horizontal="center" vertical="center" wrapText="1"/>
      <protection hidden="1"/>
    </xf>
    <xf numFmtId="0" fontId="15" fillId="0" borderId="0" xfId="38" applyFont="1" applyBorder="1" applyAlignment="1" applyProtection="1">
      <alignment horizontal="justify" vertical="center"/>
      <protection hidden="1"/>
    </xf>
    <xf numFmtId="10" fontId="15" fillId="2" borderId="12" xfId="38" applyNumberFormat="1" applyFont="1" applyFill="1" applyBorder="1" applyAlignment="1" applyProtection="1">
      <alignment horizontal="right" vertical="center"/>
      <protection locked="0"/>
    </xf>
    <xf numFmtId="0" fontId="15" fillId="2" borderId="13" xfId="0" applyFont="1" applyFill="1" applyBorder="1" applyAlignment="1" applyProtection="1">
      <alignment horizontal="left" vertical="center"/>
      <protection locked="0"/>
    </xf>
    <xf numFmtId="0" fontId="31" fillId="0" borderId="0" xfId="35" applyProtection="1">
      <protection hidden="1"/>
    </xf>
    <xf numFmtId="0" fontId="37" fillId="0" borderId="0" xfId="35" applyFont="1" applyAlignment="1" applyProtection="1">
      <alignment vertical="center" wrapText="1"/>
      <protection hidden="1"/>
    </xf>
    <xf numFmtId="0" fontId="37" fillId="0" borderId="0" xfId="35" applyFont="1" applyAlignment="1" applyProtection="1">
      <alignment horizontal="center" vertical="center" wrapText="1"/>
      <protection hidden="1"/>
    </xf>
    <xf numFmtId="0" fontId="14" fillId="0" borderId="0" xfId="35" applyFont="1" applyAlignment="1" applyProtection="1">
      <alignment vertical="center"/>
      <protection hidden="1"/>
    </xf>
    <xf numFmtId="0" fontId="15" fillId="0" borderId="0" xfId="35" applyFont="1" applyAlignment="1" applyProtection="1">
      <alignment vertical="center"/>
      <protection hidden="1"/>
    </xf>
    <xf numFmtId="0" fontId="14" fillId="0" borderId="0" xfId="35" applyFont="1" applyAlignment="1" applyProtection="1">
      <alignment horizontal="center" vertical="center"/>
      <protection hidden="1"/>
    </xf>
    <xf numFmtId="0" fontId="15" fillId="0" borderId="0" xfId="35" applyFont="1" applyAlignment="1" applyProtection="1">
      <alignment horizontal="justify" vertical="center"/>
      <protection hidden="1"/>
    </xf>
    <xf numFmtId="0" fontId="31" fillId="0" borderId="0" xfId="35" applyAlignment="1" applyProtection="1">
      <alignment vertical="center"/>
      <protection hidden="1"/>
    </xf>
    <xf numFmtId="0" fontId="15" fillId="0" borderId="14" xfId="35" applyFont="1" applyBorder="1" applyAlignment="1" applyProtection="1">
      <alignment vertical="center" wrapText="1"/>
      <protection hidden="1"/>
    </xf>
    <xf numFmtId="0" fontId="15" fillId="0" borderId="0" xfId="35" applyFont="1" applyAlignment="1" applyProtection="1">
      <alignment horizontal="center" vertical="center"/>
      <protection hidden="1"/>
    </xf>
    <xf numFmtId="0" fontId="15" fillId="0" borderId="0" xfId="35" applyFont="1" applyProtection="1">
      <protection hidden="1"/>
    </xf>
    <xf numFmtId="0" fontId="15" fillId="0" borderId="0" xfId="35" applyFont="1" applyAlignment="1" applyProtection="1">
      <alignment vertical="center" wrapText="1"/>
      <protection hidden="1"/>
    </xf>
    <xf numFmtId="0" fontId="14" fillId="0" borderId="0" xfId="36" applyNumberFormat="1" applyFont="1" applyFill="1" applyBorder="1" applyAlignment="1" applyProtection="1">
      <alignment horizontal="left" vertical="center"/>
    </xf>
    <xf numFmtId="0" fontId="38" fillId="0" borderId="0" xfId="33" applyFont="1" applyAlignment="1" applyProtection="1">
      <alignment vertical="center"/>
      <protection hidden="1"/>
    </xf>
    <xf numFmtId="0" fontId="39" fillId="0" borderId="15" xfId="39" applyFont="1" applyBorder="1" applyAlignment="1" applyProtection="1">
      <alignment horizontal="center" vertical="center"/>
      <protection hidden="1"/>
    </xf>
    <xf numFmtId="0" fontId="39" fillId="0" borderId="15" xfId="39" applyFont="1" applyBorder="1" applyAlignment="1" applyProtection="1">
      <alignment horizontal="center" vertical="top"/>
      <protection hidden="1"/>
    </xf>
    <xf numFmtId="0" fontId="14" fillId="0" borderId="0" xfId="35" applyFont="1" applyAlignment="1" applyProtection="1">
      <alignment horizontal="left" vertical="center"/>
      <protection hidden="1"/>
    </xf>
    <xf numFmtId="0" fontId="14" fillId="0" borderId="0" xfId="0" applyFont="1" applyAlignment="1" applyProtection="1">
      <alignment horizontal="center" vertical="center" wrapText="1"/>
      <protection hidden="1"/>
    </xf>
    <xf numFmtId="0" fontId="40" fillId="0" borderId="0" xfId="35" applyFont="1" applyAlignment="1" applyProtection="1">
      <alignment vertical="center"/>
      <protection hidden="1"/>
    </xf>
    <xf numFmtId="0" fontId="40" fillId="0" borderId="0" xfId="35" applyFont="1" applyProtection="1">
      <protection hidden="1"/>
    </xf>
    <xf numFmtId="0" fontId="40" fillId="0" borderId="0" xfId="35" applyFont="1" applyAlignment="1" applyProtection="1">
      <alignment horizontal="center"/>
      <protection hidden="1"/>
    </xf>
    <xf numFmtId="0" fontId="24" fillId="0" borderId="0" xfId="0" applyFont="1" applyAlignment="1" applyProtection="1">
      <alignment horizontal="center" vertical="center"/>
      <protection hidden="1"/>
    </xf>
    <xf numFmtId="0" fontId="24" fillId="0" borderId="0" xfId="36" applyNumberFormat="1" applyFont="1" applyFill="1" applyBorder="1" applyAlignment="1" applyProtection="1">
      <alignment horizontal="center" vertical="center" wrapText="1"/>
      <protection hidden="1"/>
    </xf>
    <xf numFmtId="0" fontId="30" fillId="0" borderId="0" xfId="0" applyFont="1" applyProtection="1">
      <protection hidden="1"/>
    </xf>
    <xf numFmtId="0" fontId="40" fillId="0" borderId="0" xfId="33" applyFont="1" applyProtection="1">
      <protection hidden="1"/>
    </xf>
    <xf numFmtId="0" fontId="40" fillId="0" borderId="0" xfId="33" applyFont="1" applyAlignment="1" applyProtection="1">
      <alignment horizontal="center" vertical="center"/>
      <protection hidden="1"/>
    </xf>
    <xf numFmtId="0" fontId="40" fillId="0" borderId="0" xfId="33" applyFont="1" applyAlignment="1" applyProtection="1">
      <alignment horizontal="center"/>
      <protection hidden="1"/>
    </xf>
    <xf numFmtId="0" fontId="40" fillId="0" borderId="0" xfId="33" applyFont="1" applyAlignment="1" applyProtection="1">
      <alignment vertical="center"/>
      <protection hidden="1"/>
    </xf>
    <xf numFmtId="0" fontId="44" fillId="0" borderId="0" xfId="35" applyFont="1" applyAlignment="1" applyProtection="1">
      <alignment horizontal="center" vertical="center"/>
      <protection hidden="1"/>
    </xf>
    <xf numFmtId="0" fontId="4" fillId="2" borderId="12" xfId="35" applyFont="1" applyFill="1" applyBorder="1" applyAlignment="1" applyProtection="1">
      <alignment horizontal="left" vertical="center"/>
      <protection locked="0"/>
    </xf>
    <xf numFmtId="0" fontId="30" fillId="0" borderId="0" xfId="0" applyFont="1" applyAlignment="1" applyProtection="1">
      <alignment horizontal="left" vertical="center"/>
      <protection hidden="1"/>
    </xf>
    <xf numFmtId="10" fontId="30" fillId="0" borderId="0" xfId="0" applyNumberFormat="1" applyFont="1" applyAlignment="1" applyProtection="1">
      <alignment horizontal="center" vertical="center"/>
      <protection hidden="1"/>
    </xf>
    <xf numFmtId="0" fontId="26" fillId="0" borderId="0" xfId="36" applyNumberFormat="1" applyFont="1" applyFill="1" applyBorder="1" applyAlignment="1" applyProtection="1">
      <alignment vertical="center"/>
      <protection hidden="1"/>
    </xf>
    <xf numFmtId="0" fontId="26" fillId="0" borderId="0" xfId="36" applyNumberFormat="1" applyFont="1" applyFill="1" applyBorder="1" applyAlignment="1" applyProtection="1">
      <alignment vertical="center" wrapText="1"/>
      <protection hidden="1"/>
    </xf>
    <xf numFmtId="0" fontId="14" fillId="0" borderId="0" xfId="36" applyNumberFormat="1" applyFont="1" applyFill="1" applyBorder="1" applyAlignment="1" applyProtection="1">
      <alignment horizontal="left" vertical="center"/>
      <protection hidden="1"/>
    </xf>
    <xf numFmtId="0" fontId="14" fillId="0" borderId="12"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protection hidden="1"/>
    </xf>
    <xf numFmtId="0" fontId="15" fillId="0" borderId="0" xfId="0" applyFont="1" applyProtection="1">
      <protection hidden="1"/>
    </xf>
    <xf numFmtId="0" fontId="15" fillId="0" borderId="0" xfId="36" applyNumberFormat="1" applyFill="1" applyBorder="1" applyAlignment="1" applyProtection="1">
      <alignment horizontal="center" vertical="center"/>
      <protection hidden="1"/>
    </xf>
    <xf numFmtId="0" fontId="14" fillId="0" borderId="0" xfId="36" applyNumberFormat="1" applyFont="1" applyFill="1" applyBorder="1" applyAlignment="1" applyProtection="1">
      <alignment vertical="center" wrapText="1"/>
      <protection hidden="1"/>
    </xf>
    <xf numFmtId="176" fontId="14" fillId="0" borderId="0" xfId="0" applyNumberFormat="1" applyFont="1" applyAlignment="1" applyProtection="1">
      <alignment horizontal="left" vertical="center"/>
      <protection hidden="1"/>
    </xf>
    <xf numFmtId="0" fontId="27" fillId="0" borderId="0" xfId="0" applyFont="1" applyAlignment="1" applyProtection="1">
      <alignment vertical="center" wrapText="1"/>
      <protection hidden="1"/>
    </xf>
    <xf numFmtId="0" fontId="24" fillId="0" borderId="0" xfId="0" applyFont="1" applyAlignment="1" applyProtection="1">
      <alignment vertical="center"/>
      <protection hidden="1"/>
    </xf>
    <xf numFmtId="0" fontId="26" fillId="0" borderId="0" xfId="36" applyNumberFormat="1" applyFont="1" applyFill="1" applyBorder="1" applyAlignment="1" applyProtection="1">
      <alignment horizontal="center" vertical="center"/>
      <protection hidden="1"/>
    </xf>
    <xf numFmtId="0" fontId="16" fillId="0" borderId="0" xfId="36" applyNumberFormat="1" applyFont="1" applyFill="1" applyBorder="1" applyAlignment="1" applyProtection="1">
      <alignment horizontal="center" vertical="center"/>
      <protection hidden="1"/>
    </xf>
    <xf numFmtId="2" fontId="30" fillId="0" borderId="0" xfId="0" applyNumberFormat="1" applyFont="1" applyAlignment="1" applyProtection="1">
      <alignment vertical="center"/>
      <protection hidden="1"/>
    </xf>
    <xf numFmtId="0" fontId="0" fillId="3" borderId="0" xfId="0" applyFill="1" applyAlignment="1" applyProtection="1">
      <alignment horizontal="center" vertical="center"/>
      <protection hidden="1"/>
    </xf>
    <xf numFmtId="0" fontId="15" fillId="3" borderId="0" xfId="0" applyFont="1" applyFill="1" applyAlignment="1" applyProtection="1">
      <alignment vertical="center"/>
      <protection hidden="1"/>
    </xf>
    <xf numFmtId="0" fontId="0" fillId="3" borderId="0" xfId="0" applyFill="1" applyProtection="1">
      <protection hidden="1"/>
    </xf>
    <xf numFmtId="0" fontId="14" fillId="3" borderId="0" xfId="0" applyFont="1" applyFill="1" applyAlignment="1" applyProtection="1">
      <alignment horizontal="center" vertical="center"/>
      <protection hidden="1"/>
    </xf>
    <xf numFmtId="0" fontId="41" fillId="3" borderId="0" xfId="0" applyFont="1" applyFill="1" applyAlignment="1" applyProtection="1">
      <alignment vertical="center"/>
      <protection hidden="1"/>
    </xf>
    <xf numFmtId="0" fontId="14" fillId="3" borderId="0" xfId="0" applyFont="1" applyFill="1" applyAlignment="1" applyProtection="1">
      <alignment horizontal="center" vertical="top"/>
      <protection hidden="1"/>
    </xf>
    <xf numFmtId="0" fontId="14" fillId="3" borderId="0" xfId="0" applyFont="1" applyFill="1" applyAlignment="1" applyProtection="1">
      <alignment vertical="top"/>
      <protection hidden="1"/>
    </xf>
    <xf numFmtId="0" fontId="14" fillId="3" borderId="0" xfId="0" applyFont="1" applyFill="1" applyAlignment="1" applyProtection="1">
      <alignment vertical="center"/>
      <protection hidden="1"/>
    </xf>
    <xf numFmtId="0" fontId="42" fillId="3" borderId="0" xfId="0" applyFont="1" applyFill="1" applyAlignment="1" applyProtection="1">
      <alignment vertical="center"/>
      <protection hidden="1"/>
    </xf>
    <xf numFmtId="0" fontId="14" fillId="3" borderId="16" xfId="0" applyFont="1" applyFill="1" applyBorder="1" applyAlignment="1" applyProtection="1">
      <alignment vertical="center"/>
      <protection hidden="1"/>
    </xf>
    <xf numFmtId="0" fontId="42" fillId="0" borderId="17" xfId="0" applyFont="1" applyBorder="1" applyAlignment="1" applyProtection="1">
      <alignment horizontal="center" vertical="center"/>
      <protection locked="0"/>
    </xf>
    <xf numFmtId="0" fontId="42" fillId="0" borderId="18" xfId="0" applyFont="1" applyBorder="1" applyAlignment="1" applyProtection="1">
      <alignment vertical="center"/>
      <protection locked="0"/>
    </xf>
    <xf numFmtId="0" fontId="42" fillId="0" borderId="19" xfId="0" applyFont="1" applyBorder="1" applyAlignment="1" applyProtection="1">
      <alignment horizontal="center" vertical="center"/>
      <protection locked="0"/>
    </xf>
    <xf numFmtId="0" fontId="42" fillId="0" borderId="20" xfId="0" applyFont="1" applyBorder="1" applyAlignment="1" applyProtection="1">
      <alignment horizontal="center" vertical="center"/>
      <protection locked="0"/>
    </xf>
    <xf numFmtId="0" fontId="42" fillId="0" borderId="21" xfId="0" applyFont="1" applyBorder="1" applyAlignment="1" applyProtection="1">
      <alignment vertical="center"/>
      <protection locked="0"/>
    </xf>
    <xf numFmtId="0" fontId="42" fillId="0" borderId="22" xfId="0" applyFont="1" applyBorder="1" applyAlignment="1" applyProtection="1">
      <alignment horizontal="center" vertical="center"/>
      <protection locked="0"/>
    </xf>
    <xf numFmtId="0" fontId="42" fillId="0" borderId="23" xfId="0" applyFont="1" applyBorder="1" applyAlignment="1" applyProtection="1">
      <alignment horizontal="center" vertical="center"/>
      <protection locked="0"/>
    </xf>
    <xf numFmtId="0" fontId="42" fillId="0" borderId="24" xfId="0" applyFont="1" applyBorder="1" applyAlignment="1" applyProtection="1">
      <alignment vertical="center"/>
      <protection locked="0"/>
    </xf>
    <xf numFmtId="0" fontId="42" fillId="0" borderId="25" xfId="0" applyFont="1" applyBorder="1" applyAlignment="1" applyProtection="1">
      <alignment horizontal="center" vertical="center"/>
      <protection locked="0"/>
    </xf>
    <xf numFmtId="0" fontId="45" fillId="0" borderId="0" xfId="38" applyNumberFormat="1" applyFont="1" applyFill="1" applyBorder="1" applyAlignment="1" applyProtection="1">
      <alignment horizontal="center" vertical="center"/>
      <protection hidden="1"/>
    </xf>
    <xf numFmtId="0" fontId="46" fillId="0" borderId="0" xfId="38" applyNumberFormat="1" applyFont="1" applyFill="1" applyBorder="1" applyAlignment="1" applyProtection="1">
      <alignment horizontal="center" vertical="center"/>
      <protection hidden="1"/>
    </xf>
    <xf numFmtId="0" fontId="46" fillId="0" borderId="0" xfId="38" applyNumberFormat="1" applyFont="1" applyFill="1" applyBorder="1" applyAlignment="1" applyProtection="1">
      <alignment horizontal="center" vertical="top"/>
      <protection hidden="1"/>
    </xf>
    <xf numFmtId="0" fontId="47" fillId="0" borderId="0" xfId="38" applyNumberFormat="1" applyFont="1" applyFill="1" applyBorder="1" applyAlignment="1" applyProtection="1">
      <alignment vertical="center"/>
      <protection hidden="1"/>
    </xf>
    <xf numFmtId="0" fontId="48" fillId="0" borderId="0" xfId="38" applyNumberFormat="1" applyFont="1" applyFill="1" applyBorder="1" applyAlignment="1" applyProtection="1">
      <alignment vertical="center"/>
      <protection hidden="1"/>
    </xf>
    <xf numFmtId="0" fontId="48" fillId="0" borderId="0" xfId="38" applyNumberFormat="1" applyFont="1" applyFill="1" applyBorder="1" applyAlignment="1" applyProtection="1">
      <alignment vertical="top"/>
      <protection hidden="1"/>
    </xf>
    <xf numFmtId="0" fontId="47" fillId="0" borderId="0" xfId="38" applyNumberFormat="1" applyFont="1" applyFill="1" applyBorder="1" applyAlignment="1" applyProtection="1">
      <alignment vertical="top"/>
      <protection hidden="1"/>
    </xf>
    <xf numFmtId="0" fontId="47" fillId="0" borderId="0" xfId="0" applyFont="1" applyAlignment="1" applyProtection="1">
      <alignment horizontal="justify" vertical="center"/>
      <protection hidden="1"/>
    </xf>
    <xf numFmtId="0" fontId="47" fillId="0" borderId="0" xfId="33" applyFont="1" applyAlignment="1" applyProtection="1">
      <alignment horizontal="left" vertical="center"/>
      <protection hidden="1"/>
    </xf>
    <xf numFmtId="0" fontId="47" fillId="0" borderId="0" xfId="33" applyFont="1" applyAlignment="1" applyProtection="1">
      <alignment vertical="center"/>
      <protection hidden="1"/>
    </xf>
    <xf numFmtId="4" fontId="15" fillId="2" borderId="12" xfId="38" applyNumberFormat="1" applyFont="1" applyFill="1" applyBorder="1" applyAlignment="1" applyProtection="1">
      <alignment horizontal="right" vertical="center"/>
      <protection locked="0"/>
    </xf>
    <xf numFmtId="2" fontId="48" fillId="0" borderId="0" xfId="38" applyNumberFormat="1" applyFont="1" applyFill="1" applyBorder="1" applyAlignment="1" applyProtection="1">
      <alignment vertical="center"/>
      <protection hidden="1"/>
    </xf>
    <xf numFmtId="2" fontId="47" fillId="0" borderId="0" xfId="38" applyNumberFormat="1" applyFont="1" applyFill="1" applyBorder="1" applyAlignment="1" applyProtection="1">
      <alignment vertical="center"/>
      <protection hidden="1"/>
    </xf>
    <xf numFmtId="10" fontId="48" fillId="0" borderId="0" xfId="38" applyNumberFormat="1" applyFont="1" applyFill="1" applyBorder="1" applyAlignment="1" applyProtection="1">
      <alignment vertical="top"/>
      <protection hidden="1"/>
    </xf>
    <xf numFmtId="10" fontId="47" fillId="0" borderId="0" xfId="38" applyNumberFormat="1" applyFont="1" applyFill="1" applyBorder="1" applyAlignment="1" applyProtection="1">
      <alignment vertical="top"/>
      <protection hidden="1"/>
    </xf>
    <xf numFmtId="0" fontId="48" fillId="0" borderId="0" xfId="38" applyNumberFormat="1" applyFont="1" applyFill="1" applyBorder="1" applyAlignment="1" applyProtection="1">
      <alignment vertical="top" wrapText="1"/>
      <protection hidden="1"/>
    </xf>
    <xf numFmtId="0" fontId="0" fillId="0" borderId="26" xfId="35" applyFont="1" applyBorder="1" applyAlignment="1" applyProtection="1">
      <alignment vertical="center" wrapText="1"/>
      <protection hidden="1"/>
    </xf>
    <xf numFmtId="0" fontId="0" fillId="0" borderId="0" xfId="40" applyFont="1" applyAlignment="1" applyProtection="1">
      <alignment horizontal="left" vertical="center" indent="1"/>
      <protection hidden="1"/>
    </xf>
    <xf numFmtId="0" fontId="4" fillId="0" borderId="0" xfId="33" applyFont="1" applyAlignment="1" applyProtection="1">
      <alignment vertical="top"/>
      <protection hidden="1"/>
    </xf>
    <xf numFmtId="0" fontId="0" fillId="0" borderId="0" xfId="33" applyFont="1" applyAlignment="1" applyProtection="1">
      <alignment vertical="top"/>
      <protection hidden="1"/>
    </xf>
    <xf numFmtId="179" fontId="47" fillId="0" borderId="0" xfId="38" applyNumberFormat="1" applyFont="1" applyFill="1" applyBorder="1" applyAlignment="1" applyProtection="1">
      <alignment vertical="top"/>
      <protection hidden="1"/>
    </xf>
    <xf numFmtId="14" fontId="0" fillId="0" borderId="0" xfId="0" applyNumberFormat="1"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0" fillId="0" borderId="0" xfId="0" applyAlignment="1">
      <alignment horizontal="justify" vertical="center"/>
    </xf>
    <xf numFmtId="0" fontId="0" fillId="0" borderId="0" xfId="0" applyAlignment="1">
      <alignment horizontal="center" vertical="center"/>
    </xf>
    <xf numFmtId="0" fontId="33" fillId="0" borderId="0" xfId="38" applyNumberFormat="1" applyFont="1" applyFill="1" applyBorder="1" applyAlignment="1" applyProtection="1">
      <alignment vertical="top"/>
      <protection hidden="1"/>
    </xf>
    <xf numFmtId="0" fontId="17" fillId="0" borderId="0" xfId="33" applyFont="1" applyProtection="1">
      <protection hidden="1"/>
    </xf>
    <xf numFmtId="0" fontId="0" fillId="0" borderId="12" xfId="38" applyFont="1" applyBorder="1" applyAlignment="1" applyProtection="1">
      <alignment horizontal="center" vertical="top" wrapText="1"/>
      <protection hidden="1"/>
    </xf>
    <xf numFmtId="0" fontId="15" fillId="0" borderId="0" xfId="34" applyAlignment="1" applyProtection="1">
      <alignment horizontal="left" vertical="center" indent="1"/>
      <protection hidden="1"/>
    </xf>
    <xf numFmtId="0" fontId="14" fillId="0" borderId="0" xfId="0" applyFont="1" applyAlignment="1" applyProtection="1">
      <alignment vertical="center"/>
      <protection hidden="1"/>
    </xf>
    <xf numFmtId="0" fontId="14" fillId="0" borderId="0" xfId="38" applyNumberFormat="1" applyFont="1" applyFill="1" applyBorder="1" applyAlignment="1" applyProtection="1">
      <alignment horizontal="left" vertical="top"/>
      <protection hidden="1"/>
    </xf>
    <xf numFmtId="0" fontId="14" fillId="0" borderId="0" xfId="33" applyFont="1" applyAlignment="1" applyProtection="1">
      <alignment vertical="center"/>
      <protection hidden="1"/>
    </xf>
    <xf numFmtId="166" fontId="14" fillId="0" borderId="0" xfId="0" applyNumberFormat="1" applyFont="1" applyAlignment="1" applyProtection="1">
      <alignment horizontal="center" vertical="center"/>
      <protection hidden="1"/>
    </xf>
    <xf numFmtId="0" fontId="14" fillId="0" borderId="0" xfId="35" applyFont="1" applyAlignment="1" applyProtection="1">
      <alignment horizontal="center" vertical="center" wrapText="1"/>
      <protection hidden="1"/>
    </xf>
    <xf numFmtId="0" fontId="17" fillId="0" borderId="0" xfId="35" applyFont="1" applyProtection="1">
      <protection hidden="1"/>
    </xf>
    <xf numFmtId="0" fontId="72" fillId="0" borderId="0" xfId="33" applyFont="1" applyProtection="1">
      <protection hidden="1"/>
    </xf>
    <xf numFmtId="0" fontId="15" fillId="0" borderId="12" xfId="39" applyFont="1" applyBorder="1" applyAlignment="1" applyProtection="1">
      <alignment horizontal="center" vertical="center"/>
      <protection hidden="1"/>
    </xf>
    <xf numFmtId="0" fontId="14" fillId="0" borderId="12" xfId="43" applyNumberFormat="1" applyFont="1" applyFill="1" applyBorder="1" applyAlignment="1" applyProtection="1">
      <alignment vertical="center" wrapText="1"/>
      <protection hidden="1"/>
    </xf>
    <xf numFmtId="0" fontId="0" fillId="0" borderId="12" xfId="0" applyBorder="1" applyAlignment="1" applyProtection="1">
      <alignment horizontal="center" vertical="center"/>
      <protection hidden="1"/>
    </xf>
    <xf numFmtId="0" fontId="14" fillId="0" borderId="12" xfId="39" applyFont="1" applyBorder="1" applyAlignment="1" applyProtection="1">
      <alignment horizontal="justify" vertical="top" wrapText="1"/>
      <protection hidden="1"/>
    </xf>
    <xf numFmtId="0" fontId="14" fillId="0" borderId="12" xfId="39" applyFont="1" applyBorder="1" applyAlignment="1" applyProtection="1">
      <alignment horizontal="right" vertical="center" wrapText="1" indent="5"/>
      <protection hidden="1"/>
    </xf>
    <xf numFmtId="175" fontId="14" fillId="0" borderId="12" xfId="39" applyNumberFormat="1" applyFont="1" applyBorder="1" applyAlignment="1" applyProtection="1">
      <alignment horizontal="center" vertical="center"/>
      <protection hidden="1"/>
    </xf>
    <xf numFmtId="4" fontId="14" fillId="0" borderId="12" xfId="39" applyNumberFormat="1" applyFont="1" applyBorder="1" applyAlignment="1" applyProtection="1">
      <alignment vertical="center"/>
      <protection hidden="1"/>
    </xf>
    <xf numFmtId="0" fontId="15" fillId="0" borderId="12" xfId="39" applyFont="1" applyBorder="1" applyAlignment="1" applyProtection="1">
      <alignment vertical="center"/>
      <protection hidden="1"/>
    </xf>
    <xf numFmtId="0" fontId="14" fillId="0" borderId="12" xfId="39" applyFont="1" applyBorder="1" applyAlignment="1" applyProtection="1">
      <alignment horizontal="center" vertical="center"/>
      <protection hidden="1"/>
    </xf>
    <xf numFmtId="0" fontId="69" fillId="0" borderId="0" xfId="29"/>
    <xf numFmtId="165" fontId="69" fillId="0" borderId="0" xfId="17" applyFont="1"/>
    <xf numFmtId="0" fontId="4" fillId="0" borderId="27" xfId="35" applyFont="1" applyBorder="1" applyAlignment="1" applyProtection="1">
      <alignment vertical="center"/>
      <protection hidden="1"/>
    </xf>
    <xf numFmtId="0" fontId="4" fillId="0" borderId="28" xfId="35" applyFont="1" applyBorder="1" applyAlignment="1" applyProtection="1">
      <alignment vertical="center"/>
      <protection hidden="1"/>
    </xf>
    <xf numFmtId="0" fontId="4" fillId="2" borderId="29" xfId="35" applyFont="1" applyFill="1" applyBorder="1" applyAlignment="1" applyProtection="1">
      <alignment vertical="center" wrapText="1"/>
      <protection locked="0"/>
    </xf>
    <xf numFmtId="0" fontId="4" fillId="0" borderId="15" xfId="35" applyFont="1" applyBorder="1" applyAlignment="1" applyProtection="1">
      <alignment vertical="center"/>
      <protection hidden="1"/>
    </xf>
    <xf numFmtId="0" fontId="4" fillId="0" borderId="30" xfId="35" applyFont="1" applyBorder="1" applyAlignment="1" applyProtection="1">
      <alignment vertical="center"/>
      <protection hidden="1"/>
    </xf>
    <xf numFmtId="0" fontId="4" fillId="0" borderId="31" xfId="35" applyFont="1" applyBorder="1" applyAlignment="1" applyProtection="1">
      <alignment vertical="center"/>
      <protection hidden="1"/>
    </xf>
    <xf numFmtId="0" fontId="4" fillId="0" borderId="32" xfId="35" applyFont="1" applyBorder="1" applyAlignment="1" applyProtection="1">
      <alignment vertical="center"/>
      <protection hidden="1"/>
    </xf>
    <xf numFmtId="0" fontId="4" fillId="0" borderId="33" xfId="35" applyFont="1" applyBorder="1" applyAlignment="1" applyProtection="1">
      <alignment vertical="center"/>
      <protection hidden="1"/>
    </xf>
    <xf numFmtId="0" fontId="4" fillId="0" borderId="7" xfId="35" applyFont="1" applyBorder="1" applyAlignment="1" applyProtection="1">
      <alignment vertical="center"/>
      <protection hidden="1"/>
    </xf>
    <xf numFmtId="0" fontId="4" fillId="0" borderId="0" xfId="35" applyFont="1" applyAlignment="1" applyProtection="1">
      <alignment vertical="center"/>
      <protection hidden="1"/>
    </xf>
    <xf numFmtId="0" fontId="4" fillId="0" borderId="0" xfId="35" applyFont="1" applyAlignment="1" applyProtection="1">
      <alignment vertical="center" wrapText="1"/>
      <protection hidden="1"/>
    </xf>
    <xf numFmtId="0" fontId="4" fillId="0" borderId="26" xfId="35" applyFont="1" applyBorder="1" applyAlignment="1" applyProtection="1">
      <alignment horizontal="left" vertical="center"/>
      <protection hidden="1"/>
    </xf>
    <xf numFmtId="0" fontId="4" fillId="0" borderId="14" xfId="35" applyFont="1" applyBorder="1" applyAlignment="1" applyProtection="1">
      <alignment horizontal="left" vertical="center"/>
      <protection hidden="1"/>
    </xf>
    <xf numFmtId="0" fontId="4" fillId="0" borderId="0" xfId="35" applyFont="1" applyAlignment="1" applyProtection="1">
      <alignment horizontal="left" vertical="center"/>
      <protection hidden="1"/>
    </xf>
    <xf numFmtId="180" fontId="4" fillId="2" borderId="29" xfId="35" applyNumberFormat="1" applyFont="1" applyFill="1" applyBorder="1" applyAlignment="1" applyProtection="1">
      <alignment vertical="center" wrapText="1"/>
      <protection locked="0"/>
    </xf>
    <xf numFmtId="0" fontId="0" fillId="0" borderId="0" xfId="0" applyAlignment="1" applyProtection="1">
      <alignment horizontal="left" vertical="center"/>
      <protection hidden="1"/>
    </xf>
    <xf numFmtId="179" fontId="48" fillId="0" borderId="0" xfId="38" applyNumberFormat="1" applyFont="1" applyFill="1" applyBorder="1" applyAlignment="1" applyProtection="1">
      <alignment vertical="top"/>
      <protection hidden="1"/>
    </xf>
    <xf numFmtId="0" fontId="17" fillId="0" borderId="0" xfId="33" applyFont="1" applyAlignment="1" applyProtection="1">
      <alignment horizontal="justify"/>
      <protection hidden="1"/>
    </xf>
    <xf numFmtId="0" fontId="17" fillId="0" borderId="0" xfId="33" quotePrefix="1" applyFont="1" applyAlignment="1" applyProtection="1">
      <alignment horizontal="justify"/>
      <protection hidden="1"/>
    </xf>
    <xf numFmtId="4" fontId="21" fillId="0" borderId="0" xfId="33" applyNumberFormat="1" applyFont="1" applyAlignment="1" applyProtection="1">
      <alignment vertical="center"/>
      <protection hidden="1"/>
    </xf>
    <xf numFmtId="0" fontId="21" fillId="0" borderId="0" xfId="33" applyFont="1" applyAlignment="1" applyProtection="1">
      <alignment horizontal="justify" vertical="center"/>
      <protection hidden="1"/>
    </xf>
    <xf numFmtId="0" fontId="17" fillId="0" borderId="0" xfId="33" applyFont="1" applyAlignment="1" applyProtection="1">
      <alignment vertical="center"/>
      <protection hidden="1"/>
    </xf>
    <xf numFmtId="10" fontId="4" fillId="0" borderId="0" xfId="39" applyNumberFormat="1" applyFont="1" applyAlignment="1" applyProtection="1">
      <alignment vertical="top"/>
      <protection hidden="1"/>
    </xf>
    <xf numFmtId="178" fontId="47" fillId="0" borderId="0" xfId="38" applyNumberFormat="1" applyFont="1" applyFill="1" applyBorder="1" applyAlignment="1" applyProtection="1">
      <alignment horizontal="right" vertical="center"/>
      <protection hidden="1"/>
    </xf>
    <xf numFmtId="10" fontId="48" fillId="0" borderId="0" xfId="38" applyNumberFormat="1" applyFont="1" applyFill="1" applyBorder="1" applyAlignment="1" applyProtection="1">
      <alignment horizontal="right" vertical="top"/>
      <protection hidden="1"/>
    </xf>
    <xf numFmtId="0" fontId="51" fillId="0" borderId="0" xfId="38" applyNumberFormat="1" applyFont="1" applyFill="1" applyBorder="1" applyAlignment="1" applyProtection="1">
      <alignment horizontal="right" vertical="top" wrapText="1"/>
      <protection hidden="1"/>
    </xf>
    <xf numFmtId="0" fontId="51" fillId="0" borderId="0" xfId="38" applyNumberFormat="1" applyFont="1" applyFill="1" applyBorder="1" applyAlignment="1" applyProtection="1">
      <alignment vertical="top" wrapText="1"/>
      <protection hidden="1"/>
    </xf>
    <xf numFmtId="10" fontId="15" fillId="9" borderId="12" xfId="44" applyNumberFormat="1" applyFont="1" applyFill="1" applyBorder="1" applyAlignment="1" applyProtection="1">
      <alignment horizontal="center" vertical="center"/>
      <protection locked="0"/>
    </xf>
    <xf numFmtId="0" fontId="52" fillId="0" borderId="12" xfId="0" applyFont="1" applyBorder="1" applyAlignment="1">
      <alignment horizontal="center" vertical="center" wrapText="1"/>
    </xf>
    <xf numFmtId="49" fontId="49" fillId="0" borderId="12" xfId="0" applyNumberFormat="1" applyFont="1" applyBorder="1" applyAlignment="1">
      <alignment horizontal="center" vertical="center" wrapText="1"/>
    </xf>
    <xf numFmtId="0" fontId="14" fillId="0" borderId="10" xfId="39" applyFont="1" applyBorder="1" applyAlignment="1" applyProtection="1">
      <alignment horizontal="center" vertical="center"/>
      <protection hidden="1"/>
    </xf>
    <xf numFmtId="0" fontId="4" fillId="0" borderId="0" xfId="33" applyFont="1" applyAlignment="1" applyProtection="1">
      <alignment horizontal="left" vertical="top"/>
      <protection hidden="1"/>
    </xf>
    <xf numFmtId="0" fontId="0" fillId="0" borderId="0" xfId="0" applyAlignment="1">
      <alignment vertical="top" wrapText="1"/>
    </xf>
    <xf numFmtId="0" fontId="0" fillId="0" borderId="0" xfId="40" applyFont="1" applyAlignment="1" applyProtection="1">
      <alignment horizontal="left" vertical="center"/>
      <protection hidden="1"/>
    </xf>
    <xf numFmtId="0" fontId="15" fillId="0" borderId="0" xfId="34" applyAlignment="1" applyProtection="1">
      <alignment horizontal="left" vertical="center"/>
      <protection hidden="1"/>
    </xf>
    <xf numFmtId="0" fontId="15" fillId="0" borderId="0" xfId="40" applyAlignment="1" applyProtection="1">
      <alignment horizontal="right" vertical="center"/>
      <protection hidden="1"/>
    </xf>
    <xf numFmtId="0" fontId="14" fillId="0" borderId="12" xfId="0" applyFont="1" applyBorder="1" applyAlignment="1" applyProtection="1">
      <alignment horizontal="right" vertical="center" wrapText="1"/>
      <protection hidden="1"/>
    </xf>
    <xf numFmtId="0" fontId="14" fillId="0" borderId="12" xfId="0" applyFont="1" applyBorder="1" applyAlignment="1" applyProtection="1">
      <alignment horizontal="right" vertical="center"/>
      <protection hidden="1"/>
    </xf>
    <xf numFmtId="0" fontId="15" fillId="0" borderId="0" xfId="36" applyNumberFormat="1" applyFill="1" applyBorder="1" applyAlignment="1" applyProtection="1">
      <alignment horizontal="right" vertical="center"/>
      <protection hidden="1"/>
    </xf>
    <xf numFmtId="169" fontId="49" fillId="0" borderId="1" xfId="0" applyNumberFormat="1" applyFont="1" applyBorder="1" applyAlignment="1">
      <alignment horizontal="center" vertical="center" wrapText="1"/>
    </xf>
    <xf numFmtId="0" fontId="26" fillId="0" borderId="0" xfId="0" applyFont="1" applyAlignment="1" applyProtection="1">
      <alignment horizontal="right" vertical="center"/>
      <protection hidden="1"/>
    </xf>
    <xf numFmtId="0" fontId="54" fillId="0" borderId="12" xfId="37" applyNumberFormat="1" applyFont="1" applyFill="1" applyBorder="1" applyAlignment="1" applyProtection="1">
      <alignment horizontal="left" vertical="center" wrapText="1"/>
      <protection hidden="1"/>
    </xf>
    <xf numFmtId="177" fontId="54" fillId="0" borderId="12" xfId="7" applyNumberFormat="1" applyFont="1" applyFill="1" applyBorder="1" applyAlignment="1" applyProtection="1">
      <alignment horizontal="right" vertical="center"/>
      <protection hidden="1"/>
    </xf>
    <xf numFmtId="0" fontId="4" fillId="2" borderId="12" xfId="35" applyFont="1" applyFill="1" applyBorder="1" applyAlignment="1" applyProtection="1">
      <alignment vertical="center" wrapText="1"/>
      <protection locked="0"/>
    </xf>
    <xf numFmtId="0" fontId="0" fillId="0" borderId="0" xfId="40" applyFont="1" applyAlignment="1" applyProtection="1">
      <alignment horizontal="center" vertical="center"/>
      <protection hidden="1"/>
    </xf>
    <xf numFmtId="0" fontId="15" fillId="0" borderId="0" xfId="34" applyAlignment="1" applyProtection="1">
      <alignment horizontal="center" vertical="center"/>
      <protection hidden="1"/>
    </xf>
    <xf numFmtId="0" fontId="15" fillId="0" borderId="0" xfId="40" applyAlignment="1" applyProtection="1">
      <alignment horizontal="center" vertical="center"/>
      <protection hidden="1"/>
    </xf>
    <xf numFmtId="0" fontId="14" fillId="0" borderId="0" xfId="40" applyFont="1" applyAlignment="1" applyProtection="1">
      <alignment horizontal="center" vertical="top"/>
      <protection hidden="1"/>
    </xf>
    <xf numFmtId="0" fontId="14" fillId="0" borderId="0" xfId="40" applyFont="1" applyAlignment="1" applyProtection="1">
      <alignment horizontal="center" vertical="center"/>
      <protection hidden="1"/>
    </xf>
    <xf numFmtId="0" fontId="14" fillId="0" borderId="4" xfId="0" applyFont="1" applyBorder="1" applyAlignment="1" applyProtection="1">
      <alignment horizontal="left" vertical="top"/>
      <protection hidden="1"/>
    </xf>
    <xf numFmtId="0" fontId="15" fillId="0" borderId="0" xfId="0" applyFont="1" applyAlignment="1" applyProtection="1">
      <alignment horizontal="left" vertical="top"/>
      <protection hidden="1"/>
    </xf>
    <xf numFmtId="0" fontId="15" fillId="0" borderId="0" xfId="0" applyFont="1" applyAlignment="1" applyProtection="1">
      <alignment horizontal="center" vertical="top"/>
      <protection hidden="1"/>
    </xf>
    <xf numFmtId="0" fontId="15" fillId="0" borderId="0" xfId="40" applyAlignment="1" applyProtection="1">
      <alignment vertical="top"/>
      <protection hidden="1"/>
    </xf>
    <xf numFmtId="0" fontId="14" fillId="0" borderId="12" xfId="0" applyFont="1" applyBorder="1" applyAlignment="1" applyProtection="1">
      <alignment horizontal="center" vertical="top" wrapText="1"/>
      <protection hidden="1"/>
    </xf>
    <xf numFmtId="0" fontId="14" fillId="0" borderId="12" xfId="0" applyFont="1" applyBorder="1" applyAlignment="1" applyProtection="1">
      <alignment horizontal="center" vertical="top"/>
      <protection hidden="1"/>
    </xf>
    <xf numFmtId="49" fontId="49" fillId="0" borderId="12" xfId="0" applyNumberFormat="1" applyFont="1" applyBorder="1" applyAlignment="1">
      <alignment horizontal="center" vertical="top" wrapText="1"/>
    </xf>
    <xf numFmtId="0" fontId="27" fillId="0" borderId="0" xfId="0" applyFont="1" applyAlignment="1" applyProtection="1">
      <alignment vertical="top" wrapText="1"/>
      <protection hidden="1"/>
    </xf>
    <xf numFmtId="0" fontId="14" fillId="0" borderId="0" xfId="0" applyFont="1" applyAlignment="1" applyProtection="1">
      <alignment horizontal="justify" vertical="top"/>
      <protection hidden="1"/>
    </xf>
    <xf numFmtId="0" fontId="15" fillId="0" borderId="4" xfId="0" applyFont="1" applyBorder="1" applyAlignment="1" applyProtection="1">
      <alignment horizontal="left" vertical="top"/>
      <protection hidden="1"/>
    </xf>
    <xf numFmtId="0" fontId="26" fillId="0" borderId="0" xfId="0" applyFont="1" applyAlignment="1" applyProtection="1">
      <alignment horizontal="center" vertical="top"/>
      <protection hidden="1"/>
    </xf>
    <xf numFmtId="0" fontId="14" fillId="0" borderId="10" xfId="0" applyFont="1" applyBorder="1" applyAlignment="1" applyProtection="1">
      <alignment horizontal="left" vertical="top"/>
      <protection hidden="1"/>
    </xf>
    <xf numFmtId="0" fontId="14" fillId="0" borderId="12" xfId="0" applyFont="1" applyBorder="1" applyAlignment="1" applyProtection="1">
      <alignment horizontal="left" vertical="top" wrapText="1"/>
      <protection hidden="1"/>
    </xf>
    <xf numFmtId="0" fontId="14" fillId="0" borderId="12" xfId="43" applyNumberFormat="1" applyFont="1" applyFill="1" applyBorder="1" applyAlignment="1" applyProtection="1">
      <alignment horizontal="left" vertical="top" wrapText="1"/>
      <protection hidden="1"/>
    </xf>
    <xf numFmtId="176" fontId="14" fillId="0" borderId="0" xfId="0" applyNumberFormat="1" applyFont="1" applyAlignment="1" applyProtection="1">
      <alignment horizontal="justify" vertical="top"/>
      <protection hidden="1"/>
    </xf>
    <xf numFmtId="0" fontId="26" fillId="0" borderId="0" xfId="0" applyFont="1" applyAlignment="1" applyProtection="1">
      <alignment horizontal="justify" vertical="top"/>
      <protection hidden="1"/>
    </xf>
    <xf numFmtId="0" fontId="0" fillId="0" borderId="4" xfId="0" applyBorder="1" applyAlignment="1" applyProtection="1">
      <alignment vertical="center"/>
      <protection hidden="1"/>
    </xf>
    <xf numFmtId="0" fontId="0" fillId="0" borderId="4" xfId="0" applyBorder="1" applyAlignment="1" applyProtection="1">
      <alignment horizontal="right" vertical="center"/>
      <protection hidden="1"/>
    </xf>
    <xf numFmtId="0" fontId="0" fillId="0" borderId="12" xfId="0" applyBorder="1" applyAlignment="1" applyProtection="1">
      <alignment horizontal="center" vertical="center" wrapText="1"/>
      <protection hidden="1"/>
    </xf>
    <xf numFmtId="0" fontId="0" fillId="0" borderId="10" xfId="0" applyBorder="1" applyAlignment="1" applyProtection="1">
      <alignment horizontal="center" vertical="center"/>
      <protection hidden="1"/>
    </xf>
    <xf numFmtId="164" fontId="15" fillId="0" borderId="12" xfId="7" applyFont="1" applyFill="1" applyBorder="1" applyAlignment="1" applyProtection="1">
      <alignment vertical="center"/>
      <protection hidden="1"/>
    </xf>
    <xf numFmtId="164" fontId="14" fillId="0" borderId="12" xfId="7" applyFont="1" applyFill="1" applyBorder="1" applyAlignment="1" applyProtection="1">
      <alignment vertical="center"/>
      <protection hidden="1"/>
    </xf>
    <xf numFmtId="176" fontId="0" fillId="0" borderId="0" xfId="0" applyNumberFormat="1" applyAlignment="1" applyProtection="1">
      <alignment horizontal="justify" vertical="center"/>
      <protection hidden="1"/>
    </xf>
    <xf numFmtId="166" fontId="14" fillId="0" borderId="12" xfId="0" applyNumberFormat="1" applyFont="1" applyBorder="1" applyAlignment="1" applyProtection="1">
      <alignment vertical="center"/>
      <protection hidden="1"/>
    </xf>
    <xf numFmtId="2" fontId="0" fillId="0" borderId="12" xfId="0" applyNumberFormat="1" applyBorder="1" applyAlignment="1" applyProtection="1">
      <alignment horizontal="right" vertical="center"/>
      <protection hidden="1"/>
    </xf>
    <xf numFmtId="2" fontId="0" fillId="2" borderId="12" xfId="36" applyNumberFormat="1" applyFont="1" applyFill="1" applyBorder="1" applyAlignment="1" applyProtection="1">
      <alignment horizontal="center" vertical="center"/>
      <protection locked="0" hidden="1"/>
    </xf>
    <xf numFmtId="0" fontId="14" fillId="0" borderId="4" xfId="0" applyFont="1" applyBorder="1" applyAlignment="1" applyProtection="1">
      <alignment horizontal="justify" vertical="top"/>
      <protection hidden="1"/>
    </xf>
    <xf numFmtId="0" fontId="14" fillId="0" borderId="0" xfId="36" applyNumberFormat="1" applyFont="1" applyFill="1" applyBorder="1" applyAlignment="1" applyProtection="1">
      <alignment vertical="top" wrapText="1"/>
      <protection hidden="1"/>
    </xf>
    <xf numFmtId="176" fontId="14" fillId="0" borderId="0" xfId="0" applyNumberFormat="1" applyFont="1" applyAlignment="1" applyProtection="1">
      <alignment horizontal="left" vertical="top"/>
      <protection hidden="1"/>
    </xf>
    <xf numFmtId="0" fontId="73" fillId="0" borderId="12" xfId="0" applyFont="1" applyBorder="1" applyAlignment="1">
      <alignment horizontal="center" vertical="center"/>
    </xf>
    <xf numFmtId="0" fontId="15" fillId="0" borderId="0" xfId="0" applyFont="1" applyAlignment="1" applyProtection="1">
      <alignment horizontal="left" vertical="center" wrapText="1"/>
      <protection hidden="1"/>
    </xf>
    <xf numFmtId="0" fontId="14" fillId="0" borderId="26" xfId="0" applyFont="1" applyBorder="1" applyAlignment="1" applyProtection="1">
      <alignment horizontal="center" vertical="top"/>
      <protection hidden="1"/>
    </xf>
    <xf numFmtId="0" fontId="14" fillId="0" borderId="3" xfId="0" applyFont="1" applyBorder="1" applyAlignment="1" applyProtection="1">
      <alignment horizontal="center" vertical="center"/>
      <protection hidden="1"/>
    </xf>
    <xf numFmtId="0" fontId="14" fillId="0" borderId="14" xfId="0" applyFont="1" applyBorder="1" applyAlignment="1" applyProtection="1">
      <alignment horizontal="center" vertical="top"/>
      <protection hidden="1"/>
    </xf>
    <xf numFmtId="49" fontId="14" fillId="0" borderId="26" xfId="0" applyNumberFormat="1" applyFont="1" applyBorder="1" applyAlignment="1">
      <alignment vertical="center"/>
    </xf>
    <xf numFmtId="49" fontId="14" fillId="0" borderId="14" xfId="0" applyNumberFormat="1" applyFont="1" applyBorder="1" applyAlignment="1">
      <alignment vertical="center"/>
    </xf>
    <xf numFmtId="166" fontId="14" fillId="0" borderId="12" xfId="0" applyNumberFormat="1" applyFont="1" applyBorder="1" applyAlignment="1" applyProtection="1">
      <alignment horizontal="center" vertical="center"/>
      <protection hidden="1"/>
    </xf>
    <xf numFmtId="49" fontId="74" fillId="0" borderId="12" xfId="0" applyNumberFormat="1" applyFont="1" applyBorder="1" applyAlignment="1">
      <alignment horizontal="center" vertical="center"/>
    </xf>
    <xf numFmtId="3" fontId="55" fillId="0" borderId="12" xfId="43" applyNumberFormat="1" applyFont="1" applyBorder="1" applyAlignment="1" applyProtection="1">
      <alignment horizontal="center" vertical="center" wrapText="1"/>
      <protection hidden="1"/>
    </xf>
    <xf numFmtId="3" fontId="54" fillId="0" borderId="12" xfId="43" applyNumberFormat="1" applyFont="1" applyFill="1" applyBorder="1" applyAlignment="1" applyProtection="1">
      <alignment horizontal="center" vertical="center" wrapText="1"/>
      <protection hidden="1"/>
    </xf>
    <xf numFmtId="2" fontId="54" fillId="0" borderId="12" xfId="36" applyNumberFormat="1" applyFont="1" applyFill="1" applyBorder="1" applyAlignment="1" applyProtection="1">
      <alignment horizontal="right" vertical="center"/>
      <protection hidden="1"/>
    </xf>
    <xf numFmtId="0" fontId="14" fillId="0" borderId="0" xfId="0" applyFont="1" applyProtection="1">
      <protection hidden="1"/>
    </xf>
    <xf numFmtId="0" fontId="24" fillId="0" borderId="0" xfId="0" applyFont="1" applyProtection="1">
      <protection hidden="1"/>
    </xf>
    <xf numFmtId="164" fontId="4" fillId="0" borderId="0" xfId="39" applyNumberFormat="1" applyFont="1" applyAlignment="1" applyProtection="1">
      <alignment vertical="top"/>
      <protection hidden="1"/>
    </xf>
    <xf numFmtId="0" fontId="4" fillId="0" borderId="0" xfId="39" applyFont="1" applyAlignment="1" applyProtection="1">
      <alignment horizontal="right" vertical="top" wrapText="1"/>
      <protection hidden="1"/>
    </xf>
    <xf numFmtId="0" fontId="25" fillId="0" borderId="12" xfId="0" applyFont="1" applyBorder="1" applyAlignment="1">
      <alignment horizontal="center" vertical="center"/>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2" fontId="25" fillId="0" borderId="12" xfId="0" applyNumberFormat="1" applyFont="1" applyBorder="1" applyAlignment="1">
      <alignment horizontal="center" vertical="center"/>
    </xf>
    <xf numFmtId="2" fontId="25" fillId="0" borderId="12" xfId="0" applyNumberFormat="1" applyFont="1" applyBorder="1" applyAlignment="1">
      <alignment horizontal="center" vertical="center" wrapText="1"/>
    </xf>
    <xf numFmtId="0" fontId="25" fillId="0" borderId="12" xfId="0" applyFont="1" applyBorder="1" applyAlignment="1">
      <alignment horizontal="left" vertical="top" wrapText="1"/>
    </xf>
    <xf numFmtId="0" fontId="14" fillId="0" borderId="4" xfId="0" applyFont="1" applyBorder="1" applyAlignment="1" applyProtection="1">
      <alignment horizontal="center" vertical="top"/>
      <protection hidden="1"/>
    </xf>
    <xf numFmtId="0" fontId="14" fillId="0" borderId="4" xfId="0" applyFont="1" applyBorder="1" applyAlignment="1" applyProtection="1">
      <alignment horizontal="right" vertical="top"/>
      <protection hidden="1"/>
    </xf>
    <xf numFmtId="0" fontId="30" fillId="0" borderId="0" xfId="0" applyFont="1" applyAlignment="1" applyProtection="1">
      <alignment vertical="top"/>
      <protection hidden="1"/>
    </xf>
    <xf numFmtId="0" fontId="14" fillId="0" borderId="0" xfId="0" applyFont="1" applyAlignment="1" applyProtection="1">
      <alignment horizontal="center" vertical="top" wrapText="1"/>
      <protection hidden="1"/>
    </xf>
    <xf numFmtId="0" fontId="30" fillId="0" borderId="0" xfId="0" applyFont="1" applyAlignment="1" applyProtection="1">
      <alignment horizontal="left" vertical="top"/>
      <protection hidden="1"/>
    </xf>
    <xf numFmtId="10" fontId="30" fillId="0" borderId="0" xfId="0" applyNumberFormat="1" applyFont="1" applyAlignment="1" applyProtection="1">
      <alignment horizontal="center" vertical="top"/>
      <protection hidden="1"/>
    </xf>
    <xf numFmtId="0" fontId="24" fillId="0" borderId="0" xfId="0" applyFont="1" applyAlignment="1" applyProtection="1">
      <alignment vertical="top"/>
      <protection hidden="1"/>
    </xf>
    <xf numFmtId="0" fontId="14" fillId="0" borderId="0" xfId="36" applyNumberFormat="1" applyFont="1" applyFill="1" applyBorder="1" applyAlignment="1" applyProtection="1">
      <alignment horizontal="left" vertical="top"/>
      <protection hidden="1"/>
    </xf>
    <xf numFmtId="0" fontId="24" fillId="0" borderId="0" xfId="36" applyNumberFormat="1" applyFont="1" applyFill="1" applyBorder="1" applyAlignment="1" applyProtection="1">
      <alignment horizontal="center" vertical="top" wrapText="1"/>
      <protection hidden="1"/>
    </xf>
    <xf numFmtId="0" fontId="14" fillId="0" borderId="0" xfId="0" applyFont="1" applyAlignment="1" applyProtection="1">
      <alignment horizontal="center" vertical="top"/>
      <protection hidden="1"/>
    </xf>
    <xf numFmtId="0" fontId="24" fillId="0" borderId="0" xfId="0" applyFont="1" applyAlignment="1" applyProtection="1">
      <alignment horizontal="center" vertical="top"/>
      <protection hidden="1"/>
    </xf>
    <xf numFmtId="166" fontId="14" fillId="0" borderId="12" xfId="0" applyNumberFormat="1" applyFont="1" applyBorder="1" applyAlignment="1" applyProtection="1">
      <alignment horizontal="center" vertical="top"/>
      <protection hidden="1"/>
    </xf>
    <xf numFmtId="0" fontId="14" fillId="0" borderId="0" xfId="0" applyFont="1" applyAlignment="1" applyProtection="1">
      <alignment vertical="top"/>
      <protection hidden="1"/>
    </xf>
    <xf numFmtId="14" fontId="0" fillId="0" borderId="0" xfId="0" applyNumberFormat="1" applyAlignment="1" applyProtection="1">
      <alignment horizontal="left" vertical="top"/>
      <protection hidden="1"/>
    </xf>
    <xf numFmtId="0" fontId="0" fillId="0" borderId="0" xfId="0" applyAlignment="1" applyProtection="1">
      <alignment horizontal="center" vertical="top"/>
      <protection hidden="1"/>
    </xf>
    <xf numFmtId="0" fontId="14" fillId="0" borderId="0" xfId="0" applyFont="1" applyAlignment="1" applyProtection="1">
      <alignment horizontal="right" vertical="top"/>
      <protection hidden="1"/>
    </xf>
    <xf numFmtId="2" fontId="30" fillId="0" borderId="0" xfId="0" applyNumberFormat="1" applyFont="1" applyAlignment="1" applyProtection="1">
      <alignment vertical="top"/>
      <protection hidden="1"/>
    </xf>
    <xf numFmtId="0" fontId="0" fillId="0" borderId="0" xfId="0" applyAlignment="1" applyProtection="1">
      <alignment vertical="top"/>
      <protection hidden="1"/>
    </xf>
    <xf numFmtId="0" fontId="0" fillId="0" borderId="0" xfId="0" applyAlignment="1" applyProtection="1">
      <alignment horizontal="left" vertical="top"/>
      <protection hidden="1"/>
    </xf>
    <xf numFmtId="10" fontId="0" fillId="0" borderId="0" xfId="0" applyNumberFormat="1" applyAlignment="1" applyProtection="1">
      <alignment horizontal="center" vertical="top"/>
      <protection hidden="1"/>
    </xf>
    <xf numFmtId="0" fontId="14" fillId="0" borderId="0" xfId="36" applyNumberFormat="1" applyFont="1" applyFill="1" applyBorder="1" applyAlignment="1" applyProtection="1">
      <alignment horizontal="center" vertical="top" wrapText="1"/>
      <protection hidden="1"/>
    </xf>
    <xf numFmtId="0" fontId="0" fillId="0" borderId="0" xfId="0" applyAlignment="1" applyProtection="1">
      <alignment horizontal="justify" vertical="top"/>
      <protection hidden="1"/>
    </xf>
    <xf numFmtId="0" fontId="0" fillId="0" borderId="0" xfId="0" applyAlignment="1" applyProtection="1">
      <alignment horizontal="right" vertical="top"/>
      <protection hidden="1"/>
    </xf>
    <xf numFmtId="0" fontId="0" fillId="0" borderId="0" xfId="36" applyNumberFormat="1" applyFont="1" applyFill="1" applyBorder="1" applyProtection="1">
      <alignment vertical="top"/>
      <protection hidden="1"/>
    </xf>
    <xf numFmtId="0" fontId="0" fillId="0" borderId="0" xfId="36" applyNumberFormat="1" applyFont="1" applyFill="1" applyBorder="1" applyAlignment="1" applyProtection="1">
      <alignment vertical="top" wrapText="1"/>
      <protection hidden="1"/>
    </xf>
    <xf numFmtId="0" fontId="0" fillId="0" borderId="0" xfId="36" applyNumberFormat="1" applyFont="1" applyFill="1" applyBorder="1" applyAlignment="1" applyProtection="1">
      <alignment horizontal="right" vertical="top"/>
      <protection hidden="1"/>
    </xf>
    <xf numFmtId="0" fontId="0" fillId="0" borderId="0" xfId="40" applyFont="1" applyAlignment="1" applyProtection="1">
      <alignment vertical="top"/>
      <protection hidden="1"/>
    </xf>
    <xf numFmtId="0" fontId="0" fillId="0" borderId="0" xfId="40" applyFont="1" applyAlignment="1" applyProtection="1">
      <alignment horizontal="right" vertical="top"/>
      <protection hidden="1"/>
    </xf>
    <xf numFmtId="0" fontId="0" fillId="0" borderId="0" xfId="36" applyNumberFormat="1" applyFont="1" applyFill="1" applyBorder="1" applyAlignment="1" applyProtection="1">
      <alignment horizontal="center" vertical="top"/>
      <protection hidden="1"/>
    </xf>
    <xf numFmtId="0" fontId="0" fillId="0" borderId="0" xfId="0" applyAlignment="1" applyProtection="1">
      <alignment horizontal="left" vertical="top" wrapText="1"/>
      <protection hidden="1"/>
    </xf>
    <xf numFmtId="49" fontId="75" fillId="0" borderId="12" xfId="0" applyNumberFormat="1" applyFont="1" applyBorder="1" applyAlignment="1">
      <alignment horizontal="center" vertical="top"/>
    </xf>
    <xf numFmtId="0" fontId="14" fillId="0" borderId="0" xfId="36" applyNumberFormat="1" applyFont="1" applyFill="1" applyBorder="1" applyAlignment="1" applyProtection="1">
      <alignment horizontal="center" vertical="top"/>
      <protection hidden="1"/>
    </xf>
    <xf numFmtId="0" fontId="0" fillId="0" borderId="0" xfId="40" applyFont="1" applyAlignment="1" applyProtection="1">
      <alignment horizontal="center" vertical="top"/>
      <protection hidden="1"/>
    </xf>
    <xf numFmtId="0" fontId="0" fillId="0" borderId="0" xfId="34" applyFont="1" applyAlignment="1" applyProtection="1">
      <alignment horizontal="right" vertical="top"/>
      <protection hidden="1"/>
    </xf>
    <xf numFmtId="0" fontId="14" fillId="0" borderId="0" xfId="40" applyFont="1" applyAlignment="1" applyProtection="1">
      <alignment horizontal="right" vertical="top"/>
      <protection hidden="1"/>
    </xf>
    <xf numFmtId="0" fontId="14" fillId="0" borderId="0" xfId="40" applyFont="1" applyAlignment="1" applyProtection="1">
      <alignment vertical="top" wrapText="1"/>
      <protection hidden="1"/>
    </xf>
    <xf numFmtId="0" fontId="0" fillId="10" borderId="0" xfId="0" applyFill="1" applyAlignment="1" applyProtection="1">
      <alignment vertical="top"/>
      <protection hidden="1"/>
    </xf>
    <xf numFmtId="0" fontId="5" fillId="0" borderId="4" xfId="0" applyFont="1" applyBorder="1" applyAlignment="1" applyProtection="1">
      <alignment horizontal="right" vertical="top"/>
      <protection hidden="1"/>
    </xf>
    <xf numFmtId="0" fontId="4" fillId="0" borderId="0" xfId="0" applyFont="1" applyAlignment="1" applyProtection="1">
      <alignment horizontal="right" vertical="top"/>
      <protection hidden="1"/>
    </xf>
    <xf numFmtId="0" fontId="4" fillId="0" borderId="0" xfId="36" applyNumberFormat="1" applyFont="1" applyFill="1" applyBorder="1" applyAlignment="1" applyProtection="1">
      <alignment horizontal="right" vertical="top"/>
      <protection hidden="1"/>
    </xf>
    <xf numFmtId="0" fontId="4" fillId="0" borderId="0" xfId="40" applyFont="1" applyAlignment="1" applyProtection="1">
      <alignment horizontal="right" vertical="top"/>
      <protection hidden="1"/>
    </xf>
    <xf numFmtId="0" fontId="4" fillId="0" borderId="0" xfId="34" applyFont="1" applyAlignment="1" applyProtection="1">
      <alignment horizontal="right" vertical="top"/>
      <protection hidden="1"/>
    </xf>
    <xf numFmtId="0" fontId="5" fillId="0" borderId="0" xfId="40" applyFont="1" applyAlignment="1" applyProtection="1">
      <alignment horizontal="right" vertical="top"/>
      <protection hidden="1"/>
    </xf>
    <xf numFmtId="0" fontId="18" fillId="0" borderId="0" xfId="0" applyFont="1" applyAlignment="1">
      <alignment horizontal="center" vertical="top"/>
    </xf>
    <xf numFmtId="0" fontId="3" fillId="0" borderId="0" xfId="0" applyFont="1" applyAlignment="1">
      <alignment vertical="top" wrapText="1"/>
    </xf>
    <xf numFmtId="0" fontId="18" fillId="0" borderId="0" xfId="0" applyFont="1" applyAlignment="1">
      <alignment horizontal="justify" vertical="top" wrapText="1"/>
    </xf>
    <xf numFmtId="0" fontId="18" fillId="0" borderId="0" xfId="0" applyFont="1" applyAlignment="1">
      <alignment horizontal="center" vertical="top" wrapText="1"/>
    </xf>
    <xf numFmtId="0" fontId="58" fillId="0" borderId="0" xfId="0" applyFont="1" applyAlignment="1">
      <alignment horizontal="justify" vertical="top" wrapText="1"/>
    </xf>
    <xf numFmtId="0" fontId="3" fillId="0" borderId="0" xfId="0" applyFont="1" applyAlignment="1">
      <alignment horizontal="center" vertical="top" wrapText="1"/>
    </xf>
    <xf numFmtId="0" fontId="18" fillId="0" borderId="0" xfId="0" applyFont="1" applyAlignment="1">
      <alignment vertical="top" wrapText="1"/>
    </xf>
    <xf numFmtId="0" fontId="52" fillId="0" borderId="0" xfId="0" applyFont="1" applyAlignment="1">
      <alignment horizontal="justify" vertical="top" wrapText="1"/>
    </xf>
    <xf numFmtId="0" fontId="59" fillId="0" borderId="0" xfId="0" applyFont="1" applyAlignment="1">
      <alignment horizontal="justify" vertical="top" wrapText="1"/>
    </xf>
    <xf numFmtId="0" fontId="18" fillId="0" borderId="0" xfId="0" applyFont="1" applyAlignment="1">
      <alignment vertical="top"/>
    </xf>
    <xf numFmtId="0" fontId="18" fillId="11" borderId="0" xfId="0" applyFont="1" applyFill="1" applyAlignment="1">
      <alignment horizontal="center" vertical="top" wrapText="1"/>
    </xf>
    <xf numFmtId="0" fontId="3" fillId="11" borderId="0" xfId="0" applyFont="1" applyFill="1" applyAlignment="1">
      <alignment horizontal="justify" vertical="top" wrapText="1"/>
    </xf>
    <xf numFmtId="0" fontId="18" fillId="11" borderId="0" xfId="0" applyFont="1" applyFill="1" applyAlignment="1">
      <alignment horizontal="justify" vertical="top" wrapText="1"/>
    </xf>
    <xf numFmtId="0" fontId="18" fillId="11" borderId="12" xfId="0" applyFont="1" applyFill="1" applyBorder="1" applyAlignment="1">
      <alignment horizontal="center" vertical="top"/>
    </xf>
    <xf numFmtId="177" fontId="0" fillId="0" borderId="0" xfId="0" applyNumberFormat="1" applyAlignment="1" applyProtection="1">
      <alignment vertical="top"/>
      <protection hidden="1"/>
    </xf>
    <xf numFmtId="0" fontId="5" fillId="0" borderId="12" xfId="0" applyFont="1" applyBorder="1" applyAlignment="1" applyProtection="1">
      <alignment horizontal="right" vertical="top"/>
      <protection hidden="1"/>
    </xf>
    <xf numFmtId="181" fontId="18" fillId="11" borderId="12" xfId="0" applyNumberFormat="1" applyFont="1" applyFill="1" applyBorder="1" applyAlignment="1">
      <alignment horizontal="center" vertical="top" wrapText="1"/>
    </xf>
    <xf numFmtId="181" fontId="18" fillId="0" borderId="0" xfId="0" applyNumberFormat="1" applyFont="1" applyAlignment="1">
      <alignment horizontal="center" vertical="top" wrapText="1"/>
    </xf>
    <xf numFmtId="1" fontId="18" fillId="0" borderId="0" xfId="0" applyNumberFormat="1" applyFont="1" applyAlignment="1">
      <alignment horizontal="center" vertical="top" wrapText="1"/>
    </xf>
    <xf numFmtId="0" fontId="58" fillId="0" borderId="0" xfId="0" applyFont="1" applyAlignment="1">
      <alignment horizontal="center" vertical="top"/>
    </xf>
    <xf numFmtId="1" fontId="58" fillId="0" borderId="0" xfId="0" applyNumberFormat="1" applyFont="1" applyAlignment="1">
      <alignment vertical="top" wrapText="1"/>
    </xf>
    <xf numFmtId="0" fontId="18" fillId="0" borderId="0" xfId="0" applyFont="1" applyAlignment="1">
      <alignment horizontal="left" vertical="top" wrapText="1"/>
    </xf>
    <xf numFmtId="1" fontId="58" fillId="5" borderId="0" xfId="0" applyNumberFormat="1" applyFont="1" applyFill="1" applyAlignment="1">
      <alignment vertical="top" wrapText="1"/>
    </xf>
    <xf numFmtId="0" fontId="76" fillId="0" borderId="12" xfId="0" applyFont="1" applyBorder="1" applyAlignment="1">
      <alignment horizontal="center" vertical="top"/>
    </xf>
    <xf numFmtId="0" fontId="62" fillId="0" borderId="0" xfId="0" applyFont="1" applyAlignment="1">
      <alignment vertical="top"/>
    </xf>
    <xf numFmtId="4" fontId="14" fillId="0" borderId="12" xfId="39" applyNumberFormat="1" applyFont="1" applyBorder="1" applyAlignment="1" applyProtection="1">
      <alignment horizontal="right" vertical="center"/>
      <protection hidden="1"/>
    </xf>
    <xf numFmtId="0" fontId="18" fillId="0" borderId="12" xfId="0" applyFont="1" applyBorder="1" applyAlignment="1">
      <alignment horizontal="center" vertical="top"/>
    </xf>
    <xf numFmtId="0" fontId="14" fillId="0" borderId="0" xfId="40" applyFont="1" applyAlignment="1" applyProtection="1">
      <alignment horizontal="center" vertical="top" wrapText="1"/>
      <protection hidden="1"/>
    </xf>
    <xf numFmtId="14" fontId="0" fillId="0" borderId="0" xfId="0" applyNumberFormat="1" applyAlignment="1" applyProtection="1">
      <alignment horizontal="center" vertical="top"/>
      <protection hidden="1"/>
    </xf>
    <xf numFmtId="183" fontId="14" fillId="0" borderId="12" xfId="0" applyNumberFormat="1" applyFont="1" applyBorder="1" applyAlignment="1">
      <alignment horizontal="center" vertical="center" wrapText="1"/>
    </xf>
    <xf numFmtId="2" fontId="77" fillId="0" borderId="12" xfId="0" applyNumberFormat="1" applyFont="1" applyBorder="1" applyAlignment="1">
      <alignment horizontal="center" vertical="center"/>
    </xf>
    <xf numFmtId="0" fontId="77" fillId="0" borderId="12" xfId="0" applyFont="1" applyBorder="1" applyAlignment="1">
      <alignment horizontal="center" vertical="top" wrapText="1"/>
    </xf>
    <xf numFmtId="49" fontId="17" fillId="0" borderId="12" xfId="0" applyNumberFormat="1" applyFont="1" applyBorder="1" applyAlignment="1">
      <alignment horizontal="center" vertical="center"/>
    </xf>
    <xf numFmtId="0" fontId="15" fillId="11" borderId="0" xfId="36" applyNumberFormat="1" applyFill="1" applyBorder="1" applyProtection="1">
      <alignment vertical="top"/>
      <protection hidden="1"/>
    </xf>
    <xf numFmtId="0" fontId="65" fillId="11" borderId="0" xfId="36" applyNumberFormat="1" applyFont="1" applyFill="1" applyBorder="1" applyAlignment="1" applyProtection="1">
      <alignment horizontal="center" vertical="top" wrapText="1"/>
      <protection hidden="1"/>
    </xf>
    <xf numFmtId="0" fontId="4" fillId="11" borderId="0" xfId="36" applyNumberFormat="1" applyFont="1" applyFill="1" applyBorder="1" applyAlignment="1" applyProtection="1">
      <alignment horizontal="right" vertical="top"/>
      <protection hidden="1"/>
    </xf>
    <xf numFmtId="0" fontId="0" fillId="11" borderId="0" xfId="0" applyFill="1" applyAlignment="1" applyProtection="1">
      <alignment vertical="top"/>
      <protection hidden="1"/>
    </xf>
    <xf numFmtId="0" fontId="0" fillId="11" borderId="0" xfId="0" applyFill="1" applyAlignment="1" applyProtection="1">
      <alignment horizontal="left" vertical="top"/>
      <protection hidden="1"/>
    </xf>
    <xf numFmtId="10" fontId="0" fillId="11" borderId="0" xfId="0" applyNumberFormat="1" applyFill="1" applyAlignment="1" applyProtection="1">
      <alignment horizontal="center" vertical="top"/>
      <protection hidden="1"/>
    </xf>
    <xf numFmtId="0" fontId="18" fillId="11" borderId="12" xfId="0" applyFont="1" applyFill="1" applyBorder="1" applyAlignment="1">
      <alignment vertical="top" wrapText="1"/>
    </xf>
    <xf numFmtId="0" fontId="33" fillId="0" borderId="12" xfId="0" applyFont="1" applyBorder="1" applyAlignment="1">
      <alignment horizontal="center" vertical="center" wrapText="1"/>
    </xf>
    <xf numFmtId="2" fontId="17" fillId="12"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78" fillId="0" borderId="12" xfId="0" applyFont="1" applyBorder="1" applyAlignment="1">
      <alignment horizontal="center" vertical="center" wrapText="1"/>
    </xf>
    <xf numFmtId="0" fontId="5" fillId="0" borderId="12" xfId="0" applyFont="1" applyBorder="1" applyAlignment="1" applyProtection="1">
      <alignment horizontal="center" vertical="top" wrapText="1"/>
      <protection hidden="1"/>
    </xf>
    <xf numFmtId="0" fontId="14" fillId="0" borderId="12" xfId="0" applyFont="1" applyBorder="1" applyAlignment="1">
      <alignment vertical="center" wrapText="1"/>
    </xf>
    <xf numFmtId="0" fontId="74" fillId="0" borderId="12" xfId="0" applyFont="1" applyBorder="1" applyAlignment="1">
      <alignment horizontal="center" vertical="center" wrapText="1"/>
    </xf>
    <xf numFmtId="0" fontId="0" fillId="0" borderId="0" xfId="36" applyNumberFormat="1" applyFont="1" applyFill="1" applyBorder="1" applyAlignment="1" applyProtection="1">
      <alignment horizontal="center" vertical="center"/>
      <protection hidden="1"/>
    </xf>
    <xf numFmtId="0" fontId="0" fillId="0" borderId="12" xfId="0" applyBorder="1" applyAlignment="1">
      <alignment horizontal="center" vertical="center"/>
    </xf>
    <xf numFmtId="0" fontId="71" fillId="0" borderId="12" xfId="0" applyFont="1" applyBorder="1" applyAlignment="1">
      <alignment horizontal="center" vertical="center"/>
    </xf>
    <xf numFmtId="169" fontId="79" fillId="12" borderId="12" xfId="32" applyNumberFormat="1"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15" fillId="0" borderId="0" xfId="40" applyAlignment="1" applyProtection="1">
      <alignment horizontal="center" vertical="center" wrapText="1"/>
      <protection hidden="1"/>
    </xf>
    <xf numFmtId="169" fontId="73" fillId="0" borderId="12" xfId="0" applyNumberFormat="1" applyFont="1" applyBorder="1" applyAlignment="1">
      <alignment horizontal="center" vertical="top" wrapText="1"/>
    </xf>
    <xf numFmtId="0" fontId="67" fillId="0" borderId="12" xfId="30" applyFont="1" applyBorder="1" applyAlignment="1">
      <alignment horizontal="center" vertical="center" wrapText="1"/>
    </xf>
    <xf numFmtId="2" fontId="80" fillId="0" borderId="12" xfId="0" applyNumberFormat="1" applyFont="1" applyBorder="1" applyAlignment="1">
      <alignment horizontal="center" vertical="center"/>
    </xf>
    <xf numFmtId="0" fontId="80" fillId="0" borderId="12" xfId="0" applyFont="1" applyBorder="1"/>
    <xf numFmtId="0" fontId="81" fillId="0" borderId="12" xfId="30" applyFont="1" applyBorder="1" applyAlignment="1">
      <alignment horizontal="left" vertical="center" wrapText="1"/>
    </xf>
    <xf numFmtId="0" fontId="0" fillId="0" borderId="4" xfId="0" applyBorder="1" applyAlignment="1" applyProtection="1">
      <alignment horizontal="left" vertical="top" wrapText="1"/>
      <protection hidden="1"/>
    </xf>
    <xf numFmtId="0" fontId="0" fillId="0" borderId="0" xfId="40" applyFont="1" applyAlignment="1" applyProtection="1">
      <alignment vertical="top" wrapText="1"/>
      <protection hidden="1"/>
    </xf>
    <xf numFmtId="0" fontId="0" fillId="0" borderId="0" xfId="0" applyAlignment="1" applyProtection="1">
      <alignment horizontal="center" vertical="top" wrapText="1"/>
      <protection hidden="1"/>
    </xf>
    <xf numFmtId="0" fontId="50" fillId="12" borderId="12" xfId="0" applyFont="1" applyFill="1" applyBorder="1" applyAlignment="1" applyProtection="1">
      <alignment horizontal="left" vertical="top" wrapText="1"/>
      <protection hidden="1"/>
    </xf>
    <xf numFmtId="176" fontId="14" fillId="0" borderId="0" xfId="0" applyNumberFormat="1" applyFont="1" applyAlignment="1" applyProtection="1">
      <alignment horizontal="justify" vertical="top" wrapText="1"/>
      <protection hidden="1"/>
    </xf>
    <xf numFmtId="0" fontId="0" fillId="0" borderId="0" xfId="0" applyAlignment="1" applyProtection="1">
      <alignment horizontal="justify" vertical="top" wrapText="1"/>
      <protection hidden="1"/>
    </xf>
    <xf numFmtId="2" fontId="4" fillId="2" borderId="12" xfId="36" applyNumberFormat="1" applyFont="1" applyFill="1" applyBorder="1" applyAlignment="1" applyProtection="1">
      <alignment horizontal="center" vertical="center"/>
      <protection locked="0" hidden="1"/>
    </xf>
    <xf numFmtId="2" fontId="80" fillId="13" borderId="12" xfId="0" applyNumberFormat="1" applyFont="1" applyFill="1" applyBorder="1" applyAlignment="1">
      <alignment vertical="top" wrapText="1"/>
    </xf>
    <xf numFmtId="2" fontId="86" fillId="13" borderId="12" xfId="0" applyNumberFormat="1" applyFont="1" applyFill="1" applyBorder="1" applyAlignment="1">
      <alignment horizontal="center" vertical="center" wrapText="1"/>
    </xf>
    <xf numFmtId="2" fontId="87" fillId="13" borderId="12" xfId="0" applyNumberFormat="1" applyFont="1" applyFill="1" applyBorder="1" applyAlignment="1">
      <alignment horizontal="center" vertical="center" wrapText="1"/>
    </xf>
    <xf numFmtId="1" fontId="85" fillId="13" borderId="12" xfId="0" applyNumberFormat="1" applyFont="1" applyFill="1" applyBorder="1" applyAlignment="1" applyProtection="1">
      <alignment horizontal="center" vertical="center" wrapText="1"/>
      <protection hidden="1"/>
    </xf>
    <xf numFmtId="49" fontId="80" fillId="13" borderId="12" xfId="0" applyNumberFormat="1" applyFont="1" applyFill="1" applyBorder="1" applyAlignment="1">
      <alignment horizontal="center" vertical="top" wrapText="1"/>
    </xf>
    <xf numFmtId="0" fontId="4" fillId="2" borderId="12" xfId="36" applyFont="1" applyFill="1" applyBorder="1" applyAlignment="1" applyProtection="1">
      <alignment horizontal="center" vertical="center"/>
      <protection locked="0" hidden="1"/>
    </xf>
    <xf numFmtId="0" fontId="14" fillId="0" borderId="4" xfId="0" applyFont="1" applyBorder="1" applyAlignment="1" applyProtection="1">
      <alignment vertical="top"/>
      <protection hidden="1"/>
    </xf>
    <xf numFmtId="0" fontId="83" fillId="0" borderId="12" xfId="0" applyFont="1" applyBorder="1" applyAlignment="1">
      <alignment vertical="center"/>
    </xf>
    <xf numFmtId="0" fontId="1" fillId="13" borderId="12" xfId="0" applyFont="1" applyFill="1" applyBorder="1" applyAlignment="1">
      <alignment horizontal="center" vertical="center" wrapText="1"/>
    </xf>
    <xf numFmtId="0" fontId="88" fillId="13" borderId="12" xfId="0" applyFont="1" applyFill="1" applyBorder="1" applyAlignment="1">
      <alignment vertical="center" wrapText="1"/>
    </xf>
    <xf numFmtId="0" fontId="14" fillId="13" borderId="12" xfId="0" applyFont="1" applyFill="1" applyBorder="1" applyAlignment="1">
      <alignment horizontal="center" vertical="center" wrapText="1"/>
    </xf>
    <xf numFmtId="0" fontId="0" fillId="13" borderId="12" xfId="0" applyFill="1" applyBorder="1" applyAlignment="1">
      <alignment horizontal="center" vertical="center" wrapText="1"/>
    </xf>
    <xf numFmtId="181" fontId="0" fillId="13" borderId="12" xfId="0" applyNumberFormat="1" applyFill="1" applyBorder="1" applyAlignment="1">
      <alignment horizontal="center" vertical="center" wrapText="1"/>
    </xf>
    <xf numFmtId="1" fontId="0" fillId="13" borderId="12" xfId="0" applyNumberFormat="1" applyFill="1" applyBorder="1" applyAlignment="1">
      <alignment horizontal="center" vertical="center" wrapText="1"/>
    </xf>
    <xf numFmtId="1" fontId="14" fillId="13" borderId="12" xfId="0" applyNumberFormat="1" applyFont="1" applyFill="1" applyBorder="1" applyAlignment="1">
      <alignment horizontal="center" vertical="center" wrapText="1"/>
    </xf>
    <xf numFmtId="1" fontId="4" fillId="2" borderId="12" xfId="36" applyNumberFormat="1" applyFont="1" applyFill="1" applyBorder="1" applyAlignment="1" applyProtection="1">
      <alignment horizontal="center" vertical="center"/>
      <protection locked="0" hidden="1"/>
    </xf>
    <xf numFmtId="0" fontId="5" fillId="0" borderId="12" xfId="0" applyFont="1" applyBorder="1" applyAlignment="1">
      <alignment horizontal="center" vertical="center" wrapText="1" shrinkToFit="1"/>
    </xf>
    <xf numFmtId="0" fontId="5" fillId="0" borderId="12" xfId="0" applyFont="1" applyBorder="1" applyAlignment="1">
      <alignment horizontal="center" vertical="center" wrapText="1"/>
    </xf>
    <xf numFmtId="0" fontId="5" fillId="0" borderId="12" xfId="0" applyFont="1" applyBorder="1" applyAlignment="1">
      <alignment horizontal="left" vertical="center" wrapText="1" shrinkToFit="1"/>
    </xf>
    <xf numFmtId="184" fontId="4" fillId="2" borderId="12" xfId="36" applyNumberFormat="1" applyFont="1" applyFill="1" applyBorder="1" applyAlignment="1" applyProtection="1">
      <alignment horizontal="center" vertical="center"/>
      <protection locked="0" hidden="1"/>
    </xf>
    <xf numFmtId="4" fontId="14" fillId="0" borderId="12" xfId="39" applyNumberFormat="1" applyFont="1" applyBorder="1" applyAlignment="1" applyProtection="1">
      <alignment vertical="center" wrapText="1"/>
      <protection hidden="1"/>
    </xf>
    <xf numFmtId="2" fontId="0" fillId="0" borderId="4" xfId="0" applyNumberFormat="1" applyBorder="1" applyAlignment="1" applyProtection="1">
      <alignment horizontal="right" vertical="top"/>
      <protection hidden="1"/>
    </xf>
    <xf numFmtId="2" fontId="0" fillId="0" borderId="0" xfId="0" applyNumberFormat="1" applyAlignment="1" applyProtection="1">
      <alignment horizontal="right" vertical="top"/>
      <protection hidden="1"/>
    </xf>
    <xf numFmtId="2" fontId="0" fillId="0" borderId="0" xfId="40" applyNumberFormat="1" applyFont="1" applyAlignment="1" applyProtection="1">
      <alignment horizontal="right" vertical="top"/>
      <protection hidden="1"/>
    </xf>
    <xf numFmtId="2" fontId="0" fillId="0" borderId="12" xfId="0" applyNumberFormat="1" applyBorder="1" applyAlignment="1" applyProtection="1">
      <alignment horizontal="right" vertical="top" wrapText="1"/>
      <protection hidden="1"/>
    </xf>
    <xf numFmtId="2" fontId="0" fillId="0" borderId="12" xfId="0" applyNumberFormat="1" applyBorder="1" applyAlignment="1" applyProtection="1">
      <alignment horizontal="right" vertical="top"/>
      <protection hidden="1"/>
    </xf>
    <xf numFmtId="2" fontId="82" fillId="0" borderId="12" xfId="0" applyNumberFormat="1" applyFont="1" applyBorder="1" applyAlignment="1">
      <alignment horizontal="right" vertical="center" wrapText="1"/>
    </xf>
    <xf numFmtId="2" fontId="80" fillId="0" borderId="12" xfId="0" applyNumberFormat="1" applyFont="1" applyBorder="1" applyAlignment="1">
      <alignment horizontal="right" vertical="center"/>
    </xf>
    <xf numFmtId="49" fontId="58" fillId="0" borderId="12" xfId="0" applyNumberFormat="1" applyFont="1" applyBorder="1" applyAlignment="1">
      <alignment horizontal="center" vertical="center"/>
    </xf>
    <xf numFmtId="0" fontId="58" fillId="13" borderId="12" xfId="0" applyFont="1" applyFill="1" applyBorder="1" applyAlignment="1">
      <alignment horizontal="justify" vertical="center" wrapText="1"/>
    </xf>
    <xf numFmtId="0" fontId="58" fillId="13" borderId="12" xfId="0" applyFont="1" applyFill="1" applyBorder="1" applyAlignment="1">
      <alignment horizontal="center" vertical="center"/>
    </xf>
    <xf numFmtId="1" fontId="58" fillId="13" borderId="12" xfId="0" applyNumberFormat="1" applyFont="1" applyFill="1" applyBorder="1" applyAlignment="1">
      <alignment horizontal="center" vertical="center"/>
    </xf>
    <xf numFmtId="166" fontId="58" fillId="13" borderId="12" xfId="0" applyNumberFormat="1" applyFont="1" applyFill="1" applyBorder="1" applyAlignment="1">
      <alignment horizontal="justify" vertical="center" wrapText="1"/>
    </xf>
    <xf numFmtId="0" fontId="15" fillId="0" borderId="12" xfId="0" applyFont="1" applyBorder="1" applyAlignment="1">
      <alignment horizontal="center" vertical="center"/>
    </xf>
    <xf numFmtId="182" fontId="89" fillId="0" borderId="12" xfId="0" applyNumberFormat="1" applyFont="1" applyBorder="1" applyAlignment="1">
      <alignment horizontal="left" vertical="top" wrapText="1"/>
    </xf>
    <xf numFmtId="1" fontId="15" fillId="13" borderId="12" xfId="0" applyNumberFormat="1" applyFont="1" applyFill="1" applyBorder="1" applyAlignment="1">
      <alignment horizontal="center" vertical="center"/>
    </xf>
    <xf numFmtId="181" fontId="15" fillId="13" borderId="12" xfId="0" applyNumberFormat="1" applyFont="1" applyFill="1" applyBorder="1" applyAlignment="1">
      <alignment horizontal="center" vertical="center"/>
    </xf>
    <xf numFmtId="0" fontId="15" fillId="13" borderId="12" xfId="0" applyFont="1" applyFill="1" applyBorder="1" applyAlignment="1">
      <alignment horizontal="center" vertical="center"/>
    </xf>
    <xf numFmtId="0" fontId="14" fillId="0" borderId="12" xfId="0" applyFont="1" applyBorder="1" applyAlignment="1" applyProtection="1">
      <alignment vertical="top" wrapText="1"/>
      <protection hidden="1"/>
    </xf>
    <xf numFmtId="0" fontId="14" fillId="0" borderId="12" xfId="0" applyFont="1" applyBorder="1" applyAlignment="1" applyProtection="1">
      <alignment vertical="top"/>
      <protection hidden="1"/>
    </xf>
    <xf numFmtId="1" fontId="82" fillId="0" borderId="12" xfId="0" applyNumberFormat="1" applyFont="1" applyBorder="1" applyAlignment="1">
      <alignment vertical="center" wrapText="1"/>
    </xf>
    <xf numFmtId="2" fontId="82" fillId="0" borderId="12" xfId="0" applyNumberFormat="1" applyFont="1" applyBorder="1" applyAlignment="1">
      <alignment vertical="center" wrapText="1"/>
    </xf>
    <xf numFmtId="2" fontId="5" fillId="0" borderId="4" xfId="0" applyNumberFormat="1" applyFont="1" applyBorder="1" applyAlignment="1" applyProtection="1">
      <alignment horizontal="right" vertical="top"/>
      <protection hidden="1"/>
    </xf>
    <xf numFmtId="2" fontId="4" fillId="0" borderId="0" xfId="0" applyNumberFormat="1" applyFont="1" applyAlignment="1" applyProtection="1">
      <alignment horizontal="right" vertical="top"/>
      <protection hidden="1"/>
    </xf>
    <xf numFmtId="2" fontId="4" fillId="11" borderId="0" xfId="36" applyNumberFormat="1" applyFont="1" applyFill="1" applyBorder="1" applyAlignment="1" applyProtection="1">
      <alignment horizontal="right" vertical="top"/>
      <protection hidden="1"/>
    </xf>
    <xf numFmtId="2" fontId="4" fillId="0" borderId="0" xfId="40" applyNumberFormat="1" applyFont="1" applyAlignment="1" applyProtection="1">
      <alignment horizontal="right" vertical="top"/>
      <protection hidden="1"/>
    </xf>
    <xf numFmtId="2" fontId="5" fillId="0" borderId="12" xfId="0" applyNumberFormat="1" applyFont="1" applyBorder="1" applyAlignment="1" applyProtection="1">
      <alignment horizontal="right" vertical="top"/>
      <protection hidden="1"/>
    </xf>
    <xf numFmtId="2" fontId="62" fillId="0" borderId="12" xfId="0" applyNumberFormat="1" applyFont="1" applyBorder="1" applyAlignment="1">
      <alignment horizontal="right" vertical="top" wrapText="1"/>
    </xf>
    <xf numFmtId="2" fontId="4" fillId="0" borderId="12" xfId="0" applyNumberFormat="1" applyFont="1" applyBorder="1" applyAlignment="1" applyProtection="1">
      <alignment horizontal="right" vertical="top"/>
      <protection hidden="1"/>
    </xf>
    <xf numFmtId="2" fontId="4" fillId="0" borderId="0" xfId="36" applyNumberFormat="1" applyFont="1" applyFill="1" applyBorder="1" applyAlignment="1" applyProtection="1">
      <alignment horizontal="right" vertical="top"/>
      <protection hidden="1"/>
    </xf>
    <xf numFmtId="2" fontId="14" fillId="0" borderId="0" xfId="0" applyNumberFormat="1" applyFont="1" applyAlignment="1" applyProtection="1">
      <alignment horizontal="right" vertical="top"/>
      <protection hidden="1"/>
    </xf>
    <xf numFmtId="2" fontId="5" fillId="0" borderId="12" xfId="0" applyNumberFormat="1" applyFont="1" applyBorder="1" applyAlignment="1" applyProtection="1">
      <alignment horizontal="right" vertical="top" wrapText="1"/>
      <protection hidden="1"/>
    </xf>
    <xf numFmtId="164" fontId="60" fillId="12" borderId="12" xfId="7" applyFont="1" applyFill="1" applyBorder="1" applyAlignment="1">
      <alignment horizontal="right" vertical="top" wrapText="1"/>
    </xf>
    <xf numFmtId="164" fontId="64" fillId="12" borderId="12" xfId="7" applyFont="1" applyFill="1" applyBorder="1" applyAlignment="1">
      <alignment vertical="top"/>
    </xf>
    <xf numFmtId="164" fontId="68" fillId="12" borderId="12" xfId="7" applyFont="1" applyFill="1" applyBorder="1" applyAlignment="1">
      <alignment horizontal="right" vertical="top"/>
    </xf>
    <xf numFmtId="0" fontId="91" fillId="0" borderId="26" xfId="0" applyFont="1" applyBorder="1" applyAlignment="1" applyProtection="1">
      <alignment vertical="center" wrapText="1"/>
      <protection hidden="1"/>
    </xf>
    <xf numFmtId="0" fontId="91" fillId="0" borderId="3" xfId="0" applyFont="1" applyBorder="1" applyAlignment="1" applyProtection="1">
      <alignment vertical="center" wrapText="1"/>
      <protection hidden="1"/>
    </xf>
    <xf numFmtId="0" fontId="91" fillId="0" borderId="14" xfId="0" applyFont="1" applyBorder="1" applyAlignment="1" applyProtection="1">
      <alignment vertical="center" wrapText="1"/>
      <protection hidden="1"/>
    </xf>
    <xf numFmtId="0" fontId="92" fillId="0" borderId="12" xfId="0" applyFont="1" applyBorder="1" applyAlignment="1" applyProtection="1">
      <alignment horizontal="center" vertical="top"/>
      <protection hidden="1"/>
    </xf>
    <xf numFmtId="0" fontId="93" fillId="0" borderId="12" xfId="0" applyFont="1" applyBorder="1" applyAlignment="1" applyProtection="1">
      <alignment horizontal="center" vertical="center"/>
      <protection hidden="1"/>
    </xf>
    <xf numFmtId="0" fontId="94" fillId="13" borderId="12" xfId="0" applyFont="1" applyFill="1" applyBorder="1" applyAlignment="1" applyProtection="1">
      <alignment horizontal="center" vertical="center" wrapText="1"/>
      <protection hidden="1"/>
    </xf>
    <xf numFmtId="0" fontId="95" fillId="13" borderId="12" xfId="0" applyFont="1" applyFill="1" applyBorder="1" applyAlignment="1">
      <alignment horizontal="center" vertical="top" wrapText="1"/>
    </xf>
    <xf numFmtId="0" fontId="95" fillId="13" borderId="12" xfId="0" applyFont="1" applyFill="1" applyBorder="1" applyAlignment="1">
      <alignment vertical="top" wrapText="1"/>
    </xf>
    <xf numFmtId="0" fontId="96" fillId="13" borderId="12" xfId="0" applyFont="1" applyFill="1" applyBorder="1" applyAlignment="1">
      <alignment horizontal="center" vertical="center" wrapText="1"/>
    </xf>
    <xf numFmtId="0" fontId="97" fillId="13" borderId="12" xfId="0" applyFont="1" applyFill="1" applyBorder="1" applyAlignment="1">
      <alignment horizontal="center" vertical="center" wrapText="1"/>
    </xf>
    <xf numFmtId="2" fontId="97" fillId="13" borderId="12" xfId="0" applyNumberFormat="1" applyFont="1" applyFill="1" applyBorder="1" applyAlignment="1">
      <alignment horizontal="center" vertical="center" wrapText="1"/>
    </xf>
    <xf numFmtId="14" fontId="0" fillId="12" borderId="0" xfId="0" applyNumberFormat="1" applyFill="1" applyAlignment="1" applyProtection="1">
      <alignment horizontal="center" vertical="top"/>
      <protection hidden="1"/>
    </xf>
    <xf numFmtId="0" fontId="58" fillId="14" borderId="12" xfId="30" applyFont="1" applyFill="1" applyBorder="1" applyAlignment="1">
      <alignment horizontal="center" vertical="center" wrapText="1"/>
    </xf>
    <xf numFmtId="0" fontId="58" fillId="14" borderId="12" xfId="0" applyFont="1" applyFill="1" applyBorder="1" applyAlignment="1">
      <alignment horizontal="center" vertical="center" wrapText="1"/>
    </xf>
    <xf numFmtId="0" fontId="58" fillId="14" borderId="12" xfId="0" applyFont="1" applyFill="1" applyBorder="1" applyAlignment="1">
      <alignment vertical="center" wrapText="1"/>
    </xf>
    <xf numFmtId="2" fontId="67" fillId="14" borderId="12" xfId="0" applyNumberFormat="1" applyFont="1" applyFill="1" applyBorder="1" applyAlignment="1">
      <alignment horizontal="center" vertical="center" wrapText="1"/>
    </xf>
    <xf numFmtId="2" fontId="4" fillId="14" borderId="12" xfId="36" applyNumberFormat="1" applyFont="1" applyFill="1" applyBorder="1" applyAlignment="1" applyProtection="1">
      <alignment horizontal="center" vertical="center"/>
      <protection locked="0" hidden="1"/>
    </xf>
    <xf numFmtId="0" fontId="98" fillId="14" borderId="12" xfId="30" applyFont="1" applyFill="1" applyBorder="1" applyAlignment="1">
      <alignment horizontal="center" vertical="center" wrapText="1"/>
    </xf>
    <xf numFmtId="0" fontId="98" fillId="14" borderId="12" xfId="0" applyFont="1" applyFill="1" applyBorder="1" applyAlignment="1">
      <alignment horizontal="center" vertical="center" wrapText="1"/>
    </xf>
    <xf numFmtId="0" fontId="98" fillId="14" borderId="12" xfId="0" applyFont="1" applyFill="1" applyBorder="1" applyAlignment="1">
      <alignment vertical="center" wrapText="1"/>
    </xf>
    <xf numFmtId="2" fontId="95" fillId="14" borderId="12" xfId="0" applyNumberFormat="1" applyFont="1" applyFill="1" applyBorder="1" applyAlignment="1">
      <alignment horizontal="center" vertical="center" wrapText="1"/>
    </xf>
    <xf numFmtId="0" fontId="15" fillId="14" borderId="12" xfId="0" applyFont="1" applyFill="1" applyBorder="1" applyAlignment="1">
      <alignment horizontal="center" vertical="center"/>
    </xf>
    <xf numFmtId="0" fontId="58" fillId="14" borderId="12" xfId="0" applyFont="1" applyFill="1" applyBorder="1" applyAlignment="1">
      <alignment horizontal="center" vertical="center"/>
    </xf>
    <xf numFmtId="0" fontId="58" fillId="14" borderId="12" xfId="0" applyFont="1" applyFill="1" applyBorder="1" applyAlignment="1">
      <alignment horizontal="justify" vertical="center" wrapText="1"/>
    </xf>
    <xf numFmtId="2" fontId="15" fillId="14" borderId="12" xfId="0" applyNumberFormat="1" applyFont="1" applyFill="1" applyBorder="1" applyAlignment="1">
      <alignment horizontal="center" vertical="center"/>
    </xf>
    <xf numFmtId="0" fontId="94" fillId="14" borderId="12" xfId="0" applyFont="1" applyFill="1" applyBorder="1" applyAlignment="1" applyProtection="1">
      <alignment horizontal="center" vertical="center" wrapText="1"/>
      <protection hidden="1"/>
    </xf>
    <xf numFmtId="0" fontId="95" fillId="14" borderId="12" xfId="0" applyFont="1" applyFill="1" applyBorder="1" applyAlignment="1">
      <alignment horizontal="center" vertical="top" wrapText="1"/>
    </xf>
    <xf numFmtId="0" fontId="95" fillId="14" borderId="12" xfId="0" applyFont="1" applyFill="1" applyBorder="1" applyAlignment="1">
      <alignment vertical="top" wrapText="1"/>
    </xf>
    <xf numFmtId="0" fontId="96" fillId="14" borderId="12" xfId="0" applyFont="1" applyFill="1" applyBorder="1" applyAlignment="1">
      <alignment horizontal="center" vertical="center" wrapText="1"/>
    </xf>
    <xf numFmtId="2" fontId="97" fillId="14" borderId="12" xfId="0" applyNumberFormat="1" applyFont="1" applyFill="1" applyBorder="1" applyAlignment="1">
      <alignment horizontal="center" vertical="center" wrapText="1"/>
    </xf>
    <xf numFmtId="0" fontId="4" fillId="14" borderId="12" xfId="36" applyFont="1" applyFill="1" applyBorder="1" applyAlignment="1" applyProtection="1">
      <alignment horizontal="center" vertical="center"/>
      <protection locked="0" hidden="1"/>
    </xf>
    <xf numFmtId="0" fontId="97" fillId="14" borderId="12" xfId="0" applyFont="1" applyFill="1" applyBorder="1" applyAlignment="1">
      <alignment horizontal="center" vertical="center" wrapText="1"/>
    </xf>
    <xf numFmtId="2" fontId="96" fillId="14" borderId="12" xfId="0" applyNumberFormat="1" applyFont="1" applyFill="1" applyBorder="1" applyAlignment="1">
      <alignment horizontal="center" vertical="center" wrapText="1"/>
    </xf>
    <xf numFmtId="167" fontId="97" fillId="14" borderId="12" xfId="0" applyNumberFormat="1" applyFont="1" applyFill="1" applyBorder="1" applyAlignment="1">
      <alignment horizontal="center" vertical="center" wrapText="1"/>
    </xf>
    <xf numFmtId="0" fontId="0" fillId="0" borderId="34" xfId="0" applyBorder="1" applyAlignment="1" applyProtection="1">
      <alignment horizontal="left" vertical="center"/>
      <protection locked="0"/>
    </xf>
    <xf numFmtId="0" fontId="42" fillId="0" borderId="13" xfId="0" applyFont="1" applyBorder="1" applyAlignment="1" applyProtection="1">
      <alignment horizontal="left" vertical="center"/>
      <protection locked="0"/>
    </xf>
    <xf numFmtId="0" fontId="42" fillId="0" borderId="35" xfId="0" applyFont="1" applyBorder="1" applyAlignment="1" applyProtection="1">
      <alignment horizontal="left" vertical="center"/>
      <protection locked="0"/>
    </xf>
    <xf numFmtId="0" fontId="29" fillId="6" borderId="0" xfId="0" applyFont="1" applyFill="1" applyAlignment="1" applyProtection="1">
      <alignment horizontal="center" vertical="center"/>
      <protection hidden="1"/>
    </xf>
    <xf numFmtId="0" fontId="4" fillId="0" borderId="34" xfId="39" applyFont="1" applyBorder="1" applyAlignment="1" applyProtection="1">
      <alignment horizontal="justify" vertical="top" wrapText="1"/>
      <protection locked="0"/>
    </xf>
    <xf numFmtId="0" fontId="4" fillId="0" borderId="13" xfId="39" applyFont="1" applyBorder="1" applyAlignment="1" applyProtection="1">
      <alignment horizontal="justify" vertical="top" wrapText="1"/>
      <protection locked="0"/>
    </xf>
    <xf numFmtId="0" fontId="4" fillId="0" borderId="35" xfId="39" applyFont="1" applyBorder="1" applyAlignment="1" applyProtection="1">
      <alignment horizontal="justify" vertical="top" wrapText="1"/>
      <protection locked="0"/>
    </xf>
    <xf numFmtId="0" fontId="14" fillId="3" borderId="0" xfId="0" applyFont="1" applyFill="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36" xfId="0" applyFont="1" applyFill="1" applyBorder="1" applyAlignment="1" applyProtection="1">
      <alignment horizontal="center" vertical="center"/>
      <protection hidden="1"/>
    </xf>
    <xf numFmtId="0" fontId="42" fillId="0" borderId="34" xfId="0" applyFont="1" applyBorder="1" applyAlignment="1" applyProtection="1">
      <alignment horizontal="left" vertical="center"/>
      <protection locked="0"/>
    </xf>
    <xf numFmtId="0" fontId="20" fillId="0" borderId="5" xfId="39" applyFont="1" applyBorder="1" applyAlignment="1" applyProtection="1">
      <alignment horizontal="right" vertical="center"/>
      <protection hidden="1"/>
    </xf>
    <xf numFmtId="0" fontId="20" fillId="0" borderId="0" xfId="39" applyFont="1" applyAlignment="1" applyProtection="1">
      <alignment horizontal="right" vertical="center"/>
      <protection hidden="1"/>
    </xf>
    <xf numFmtId="0" fontId="22" fillId="0" borderId="33" xfId="39" applyFont="1" applyBorder="1" applyAlignment="1" applyProtection="1">
      <alignment horizontal="right" vertical="center"/>
      <protection hidden="1"/>
    </xf>
    <xf numFmtId="0" fontId="22" fillId="0" borderId="4" xfId="39" applyFont="1" applyBorder="1" applyAlignment="1" applyProtection="1">
      <alignment horizontal="right" vertical="center"/>
      <protection hidden="1"/>
    </xf>
    <xf numFmtId="0" fontId="5" fillId="7" borderId="26" xfId="39" applyFont="1" applyFill="1" applyBorder="1" applyAlignment="1" applyProtection="1">
      <alignment horizontal="center" vertical="center"/>
      <protection hidden="1"/>
    </xf>
    <xf numFmtId="0" fontId="5" fillId="7" borderId="3" xfId="39" applyFont="1" applyFill="1" applyBorder="1" applyAlignment="1" applyProtection="1">
      <alignment horizontal="center" vertical="center"/>
      <protection hidden="1"/>
    </xf>
    <xf numFmtId="0" fontId="5" fillId="7" borderId="14" xfId="39" applyFont="1" applyFill="1" applyBorder="1" applyAlignment="1" applyProtection="1">
      <alignment horizontal="center" vertical="center"/>
      <protection hidden="1"/>
    </xf>
    <xf numFmtId="0" fontId="39" fillId="0" borderId="13" xfId="39" applyFont="1" applyBorder="1" applyAlignment="1" applyProtection="1">
      <alignment horizontal="justify" vertical="center"/>
      <protection hidden="1"/>
    </xf>
    <xf numFmtId="0" fontId="39" fillId="0" borderId="30" xfId="39" applyFont="1" applyBorder="1" applyAlignment="1" applyProtection="1">
      <alignment horizontal="justify" vertical="center"/>
      <protection hidden="1"/>
    </xf>
    <xf numFmtId="0" fontId="90" fillId="0" borderId="5" xfId="39" applyFont="1" applyBorder="1" applyAlignment="1" applyProtection="1">
      <alignment horizontal="center" vertical="center" wrapText="1"/>
      <protection hidden="1"/>
    </xf>
    <xf numFmtId="0" fontId="61" fillId="0" borderId="0" xfId="39" applyFont="1" applyAlignment="1" applyProtection="1">
      <alignment horizontal="center" vertical="center" wrapText="1"/>
      <protection hidden="1"/>
    </xf>
    <xf numFmtId="0" fontId="61" fillId="0" borderId="6" xfId="39" applyFont="1" applyBorder="1" applyAlignment="1" applyProtection="1">
      <alignment horizontal="center" vertical="center" wrapText="1"/>
      <protection hidden="1"/>
    </xf>
    <xf numFmtId="0" fontId="19" fillId="12" borderId="5" xfId="39" applyFont="1" applyFill="1" applyBorder="1" applyAlignment="1" applyProtection="1">
      <alignment horizontal="center" vertical="center" wrapText="1"/>
      <protection hidden="1"/>
    </xf>
    <xf numFmtId="0" fontId="19" fillId="12" borderId="0" xfId="39" applyFont="1" applyFill="1" applyAlignment="1" applyProtection="1">
      <alignment horizontal="center" vertical="center" wrapText="1"/>
      <protection hidden="1"/>
    </xf>
    <xf numFmtId="0" fontId="19" fillId="12" borderId="6" xfId="39" applyFont="1" applyFill="1" applyBorder="1" applyAlignment="1" applyProtection="1">
      <alignment horizontal="center" vertical="center" wrapText="1"/>
      <protection hidden="1"/>
    </xf>
    <xf numFmtId="0" fontId="1" fillId="0" borderId="5" xfId="39" applyBorder="1"/>
    <xf numFmtId="0" fontId="1" fillId="0" borderId="0" xfId="39"/>
    <xf numFmtId="0" fontId="1" fillId="0" borderId="6" xfId="39" applyBorder="1"/>
    <xf numFmtId="0" fontId="39" fillId="0" borderId="13" xfId="39" applyFont="1" applyBorder="1" applyAlignment="1" applyProtection="1">
      <alignment horizontal="justify"/>
      <protection hidden="1"/>
    </xf>
    <xf numFmtId="0" fontId="39" fillId="0" borderId="30" xfId="39" applyFont="1" applyBorder="1" applyAlignment="1" applyProtection="1">
      <alignment horizontal="justify"/>
      <protection hidden="1"/>
    </xf>
    <xf numFmtId="0" fontId="22" fillId="0" borderId="5" xfId="39" applyFont="1" applyBorder="1" applyAlignment="1" applyProtection="1">
      <alignment horizontal="right" vertical="center"/>
      <protection hidden="1"/>
    </xf>
    <xf numFmtId="0" fontId="22" fillId="0" borderId="0" xfId="39" applyFont="1" applyAlignment="1" applyProtection="1">
      <alignment horizontal="right" vertical="center"/>
      <protection hidden="1"/>
    </xf>
    <xf numFmtId="0" fontId="4" fillId="0" borderId="26" xfId="35" applyFont="1" applyBorder="1" applyAlignment="1" applyProtection="1">
      <alignment horizontal="left" vertical="center"/>
      <protection hidden="1"/>
    </xf>
    <xf numFmtId="0" fontId="4" fillId="0" borderId="14" xfId="35" applyFont="1" applyBorder="1" applyAlignment="1" applyProtection="1">
      <alignment horizontal="left" vertical="center"/>
      <protection hidden="1"/>
    </xf>
    <xf numFmtId="0" fontId="24" fillId="6" borderId="0" xfId="35" applyFont="1" applyFill="1" applyAlignment="1" applyProtection="1">
      <alignment horizontal="center" vertical="center"/>
      <protection hidden="1"/>
    </xf>
    <xf numFmtId="0" fontId="37" fillId="0" borderId="4" xfId="35" applyFont="1" applyBorder="1" applyAlignment="1" applyProtection="1">
      <alignment horizontal="center" vertical="center" wrapText="1"/>
      <protection hidden="1"/>
    </xf>
    <xf numFmtId="0" fontId="14" fillId="0" borderId="3" xfId="35" applyFont="1" applyBorder="1" applyAlignment="1" applyProtection="1">
      <alignment horizontal="center" vertical="center"/>
      <protection hidden="1"/>
    </xf>
    <xf numFmtId="0" fontId="54" fillId="0" borderId="0" xfId="0" applyFont="1" applyAlignment="1" applyProtection="1">
      <alignment horizontal="center" vertical="top" wrapText="1"/>
      <protection hidden="1"/>
    </xf>
    <xf numFmtId="0" fontId="29" fillId="6" borderId="0" xfId="0" applyFont="1" applyFill="1" applyAlignment="1" applyProtection="1">
      <alignment horizontal="center" vertical="top" wrapText="1"/>
      <protection hidden="1"/>
    </xf>
    <xf numFmtId="0" fontId="29" fillId="6" borderId="0" xfId="0" applyFont="1" applyFill="1" applyAlignment="1" applyProtection="1">
      <alignment horizontal="center" vertical="top"/>
      <protection hidden="1"/>
    </xf>
    <xf numFmtId="0" fontId="95" fillId="14" borderId="26" xfId="0" applyFont="1" applyFill="1" applyBorder="1" applyAlignment="1">
      <alignment horizontal="center" vertical="top" wrapText="1"/>
    </xf>
    <xf numFmtId="0" fontId="95" fillId="14" borderId="14" xfId="0" applyFont="1" applyFill="1" applyBorder="1" applyAlignment="1">
      <alignment horizontal="center" vertical="top" wrapText="1"/>
    </xf>
    <xf numFmtId="0" fontId="50" fillId="12" borderId="26" xfId="0" applyFont="1" applyFill="1" applyBorder="1" applyAlignment="1" applyProtection="1">
      <alignment horizontal="left" vertical="top" wrapText="1"/>
      <protection hidden="1"/>
    </xf>
    <xf numFmtId="0" fontId="50" fillId="12" borderId="3" xfId="0" applyFont="1" applyFill="1" applyBorder="1" applyAlignment="1" applyProtection="1">
      <alignment horizontal="left" vertical="top" wrapText="1"/>
      <protection hidden="1"/>
    </xf>
    <xf numFmtId="0" fontId="50" fillId="12" borderId="14" xfId="0" applyFont="1" applyFill="1" applyBorder="1" applyAlignment="1" applyProtection="1">
      <alignment horizontal="left" vertical="top" wrapText="1"/>
      <protection hidden="1"/>
    </xf>
    <xf numFmtId="0" fontId="14" fillId="0" borderId="0" xfId="40" applyFont="1" applyAlignment="1" applyProtection="1">
      <alignment horizontal="left" vertical="top" wrapText="1"/>
      <protection hidden="1"/>
    </xf>
    <xf numFmtId="0" fontId="14" fillId="0" borderId="0" xfId="0" applyFont="1" applyAlignment="1" applyProtection="1">
      <alignment horizontal="center" vertical="center" wrapText="1"/>
      <protection hidden="1"/>
    </xf>
    <xf numFmtId="0" fontId="24" fillId="6" borderId="0" xfId="0" applyFont="1" applyFill="1" applyAlignment="1" applyProtection="1">
      <alignment horizontal="center" vertical="center" wrapText="1"/>
      <protection hidden="1"/>
    </xf>
    <xf numFmtId="0" fontId="24" fillId="6" borderId="0" xfId="0" applyFont="1" applyFill="1" applyAlignment="1" applyProtection="1">
      <alignment horizontal="center" vertical="center"/>
      <protection hidden="1"/>
    </xf>
    <xf numFmtId="1" fontId="63" fillId="12" borderId="26" xfId="0" applyNumberFormat="1" applyFont="1" applyFill="1" applyBorder="1" applyAlignment="1" applyProtection="1">
      <alignment horizontal="left" vertical="top" wrapText="1"/>
      <protection hidden="1"/>
    </xf>
    <xf numFmtId="1" fontId="63" fillId="12" borderId="3" xfId="0" applyNumberFormat="1" applyFont="1" applyFill="1" applyBorder="1" applyAlignment="1" applyProtection="1">
      <alignment horizontal="left" vertical="top" wrapText="1"/>
      <protection hidden="1"/>
    </xf>
    <xf numFmtId="1" fontId="63" fillId="12" borderId="14" xfId="0" applyNumberFormat="1" applyFont="1" applyFill="1" applyBorder="1" applyAlignment="1" applyProtection="1">
      <alignment horizontal="left" vertical="top" wrapText="1"/>
      <protection hidden="1"/>
    </xf>
    <xf numFmtId="0" fontId="56" fillId="0" borderId="26" xfId="0" applyFont="1" applyBorder="1" applyAlignment="1" applyProtection="1">
      <alignment horizontal="left" vertical="top" wrapText="1"/>
      <protection hidden="1"/>
    </xf>
    <xf numFmtId="0" fontId="56" fillId="0" borderId="3" xfId="0" applyFont="1" applyBorder="1" applyAlignment="1" applyProtection="1">
      <alignment horizontal="left" vertical="top"/>
      <protection hidden="1"/>
    </xf>
    <xf numFmtId="0" fontId="56" fillId="0" borderId="14" xfId="0" applyFont="1" applyBorder="1" applyAlignment="1" applyProtection="1">
      <alignment horizontal="left" vertical="top"/>
      <protection hidden="1"/>
    </xf>
    <xf numFmtId="49" fontId="49" fillId="0" borderId="12" xfId="0" applyNumberFormat="1" applyFont="1" applyBorder="1" applyAlignment="1">
      <alignment horizontal="center" vertical="center" wrapText="1"/>
    </xf>
    <xf numFmtId="0" fontId="27" fillId="0" borderId="0" xfId="0" applyFont="1" applyAlignment="1" applyProtection="1">
      <alignment horizontal="justify" vertical="center" wrapText="1"/>
      <protection hidden="1"/>
    </xf>
    <xf numFmtId="0" fontId="14" fillId="0" borderId="0" xfId="40" applyFont="1" applyAlignment="1" applyProtection="1">
      <alignment horizontal="left" vertical="center" wrapText="1"/>
      <protection hidden="1"/>
    </xf>
    <xf numFmtId="0" fontId="14" fillId="0" borderId="0" xfId="0" applyFont="1" applyAlignment="1" applyProtection="1">
      <alignment horizontal="center" vertical="top" wrapText="1"/>
      <protection hidden="1"/>
    </xf>
    <xf numFmtId="0" fontId="18" fillId="11" borderId="0" xfId="0" applyFont="1" applyFill="1" applyAlignment="1">
      <alignment horizontal="center" vertical="top" wrapText="1"/>
    </xf>
    <xf numFmtId="0" fontId="18" fillId="0" borderId="0" xfId="0" applyFont="1" applyAlignment="1">
      <alignment horizontal="center" vertical="top" wrapText="1"/>
    </xf>
    <xf numFmtId="1" fontId="18" fillId="0" borderId="0" xfId="0" applyNumberFormat="1" applyFont="1" applyAlignment="1">
      <alignment horizontal="center" vertical="top" wrapText="1"/>
    </xf>
    <xf numFmtId="0" fontId="3" fillId="0" borderId="0" xfId="0" applyFont="1" applyAlignment="1">
      <alignment horizontal="center" vertical="top" wrapText="1"/>
    </xf>
    <xf numFmtId="0" fontId="88" fillId="13" borderId="26" xfId="0" applyFont="1" applyFill="1" applyBorder="1" applyAlignment="1">
      <alignment horizontal="center" vertical="center" wrapText="1"/>
    </xf>
    <xf numFmtId="0" fontId="88" fillId="13" borderId="14" xfId="0" applyFont="1" applyFill="1" applyBorder="1" applyAlignment="1">
      <alignment horizontal="center" vertical="center" wrapText="1"/>
    </xf>
    <xf numFmtId="0" fontId="14" fillId="0" borderId="12" xfId="39" applyFont="1" applyBorder="1" applyAlignment="1" applyProtection="1">
      <alignment horizontal="justify" vertical="center" wrapText="1"/>
      <protection hidden="1"/>
    </xf>
    <xf numFmtId="0" fontId="0" fillId="0" borderId="12" xfId="39" applyFont="1" applyBorder="1" applyAlignment="1" applyProtection="1">
      <alignment horizontal="justify" vertical="center" wrapText="1"/>
      <protection hidden="1"/>
    </xf>
    <xf numFmtId="0" fontId="15" fillId="0" borderId="12" xfId="39" applyFont="1" applyBorder="1" applyAlignment="1" applyProtection="1">
      <alignment horizontal="justify" vertical="center" wrapText="1"/>
      <protection hidden="1"/>
    </xf>
    <xf numFmtId="0" fontId="14" fillId="0" borderId="0" xfId="39" applyFont="1" applyAlignment="1" applyProtection="1">
      <alignment horizontal="left" vertical="top" wrapText="1"/>
      <protection hidden="1"/>
    </xf>
    <xf numFmtId="0" fontId="14" fillId="4" borderId="12" xfId="39" applyFont="1" applyFill="1" applyBorder="1" applyAlignment="1" applyProtection="1">
      <alignment horizontal="left" vertical="center" wrapText="1"/>
      <protection hidden="1"/>
    </xf>
    <xf numFmtId="0" fontId="54" fillId="0" borderId="0" xfId="39" applyFont="1" applyAlignment="1" applyProtection="1">
      <alignment horizontal="center" vertical="center" wrapText="1"/>
      <protection hidden="1"/>
    </xf>
    <xf numFmtId="0" fontId="24" fillId="6" borderId="0" xfId="39" applyFont="1" applyFill="1" applyAlignment="1" applyProtection="1">
      <alignment horizontal="center" vertical="center"/>
      <protection hidden="1"/>
    </xf>
    <xf numFmtId="0" fontId="14" fillId="0" borderId="12" xfId="39" applyFont="1" applyBorder="1" applyAlignment="1" applyProtection="1">
      <alignment horizontal="center" vertical="center" wrapText="1"/>
      <protection hidden="1"/>
    </xf>
    <xf numFmtId="0" fontId="14" fillId="0" borderId="26" xfId="39" applyFont="1" applyBorder="1" applyAlignment="1" applyProtection="1">
      <alignment horizontal="left" vertical="center" wrapText="1"/>
      <protection hidden="1"/>
    </xf>
    <xf numFmtId="0" fontId="14" fillId="0" borderId="14" xfId="39" applyFont="1" applyBorder="1" applyAlignment="1" applyProtection="1">
      <alignment horizontal="left" vertical="center" wrapText="1"/>
      <protection hidden="1"/>
    </xf>
    <xf numFmtId="0" fontId="14" fillId="0" borderId="26" xfId="39" applyFont="1" applyBorder="1" applyAlignment="1" applyProtection="1">
      <alignment horizontal="center" vertical="center" wrapText="1"/>
      <protection hidden="1"/>
    </xf>
    <xf numFmtId="0" fontId="14" fillId="0" borderId="14" xfId="39" applyFont="1" applyBorder="1" applyAlignment="1" applyProtection="1">
      <alignment horizontal="center" vertical="center" wrapText="1"/>
      <protection hidden="1"/>
    </xf>
    <xf numFmtId="0" fontId="14" fillId="0" borderId="0" xfId="33" applyFont="1" applyAlignment="1" applyProtection="1">
      <alignment horizontal="left" vertical="center" indent="2"/>
      <protection hidden="1"/>
    </xf>
    <xf numFmtId="0" fontId="14" fillId="0" borderId="26" xfId="38" applyFont="1" applyBorder="1" applyAlignment="1" applyProtection="1">
      <alignment horizontal="justify" vertical="top" wrapText="1"/>
      <protection hidden="1"/>
    </xf>
    <xf numFmtId="0" fontId="15" fillId="0" borderId="3" xfId="38" applyFont="1" applyBorder="1" applyAlignment="1" applyProtection="1">
      <alignment horizontal="justify" vertical="top"/>
      <protection hidden="1"/>
    </xf>
    <xf numFmtId="0" fontId="15" fillId="0" borderId="14" xfId="38" applyFont="1" applyBorder="1" applyAlignment="1" applyProtection="1">
      <alignment horizontal="justify" vertical="top"/>
      <protection hidden="1"/>
    </xf>
    <xf numFmtId="0" fontId="0" fillId="0" borderId="8" xfId="38" applyFont="1" applyBorder="1" applyAlignment="1" applyProtection="1">
      <alignment horizontal="left" vertical="center" wrapText="1"/>
      <protection hidden="1"/>
    </xf>
    <xf numFmtId="0" fontId="15" fillId="0" borderId="8" xfId="38" applyFont="1" applyBorder="1" applyAlignment="1" applyProtection="1">
      <alignment horizontal="left" vertical="center" wrapText="1"/>
      <protection hidden="1"/>
    </xf>
    <xf numFmtId="0" fontId="14" fillId="8" borderId="0" xfId="38" applyNumberFormat="1" applyFont="1" applyFill="1" applyBorder="1" applyAlignment="1" applyProtection="1">
      <alignment horizontal="center" vertical="center" wrapText="1"/>
      <protection hidden="1"/>
    </xf>
    <xf numFmtId="0" fontId="36" fillId="0" borderId="0" xfId="0" applyFont="1" applyAlignment="1" applyProtection="1">
      <alignment horizontal="justify" vertical="top" wrapText="1"/>
      <protection hidden="1"/>
    </xf>
    <xf numFmtId="0" fontId="36" fillId="0" borderId="0" xfId="38" applyFont="1" applyAlignment="1" applyProtection="1">
      <alignment horizontal="justify" vertical="center"/>
      <protection hidden="1"/>
    </xf>
    <xf numFmtId="0" fontId="14" fillId="0" borderId="0" xfId="0" applyFont="1" applyAlignment="1" applyProtection="1">
      <alignment horizontal="center" vertical="center"/>
      <protection hidden="1"/>
    </xf>
    <xf numFmtId="0" fontId="0" fillId="0" borderId="12" xfId="38" applyFont="1" applyBorder="1" applyAlignment="1" applyProtection="1">
      <alignment horizontal="left" vertical="top" wrapText="1"/>
      <protection hidden="1"/>
    </xf>
    <xf numFmtId="0" fontId="15" fillId="0" borderId="12" xfId="38" applyFont="1" applyBorder="1" applyAlignment="1" applyProtection="1">
      <alignment horizontal="left" vertical="top" wrapText="1"/>
      <protection hidden="1"/>
    </xf>
    <xf numFmtId="0" fontId="0" fillId="0" borderId="26" xfId="38" applyFont="1" applyBorder="1" applyAlignment="1" applyProtection="1">
      <alignment horizontal="left" vertical="top" wrapText="1"/>
      <protection hidden="1"/>
    </xf>
    <xf numFmtId="0" fontId="15" fillId="0" borderId="3" xfId="38" applyFont="1" applyBorder="1" applyAlignment="1" applyProtection="1">
      <alignment horizontal="left" vertical="top" wrapText="1"/>
      <protection hidden="1"/>
    </xf>
    <xf numFmtId="0" fontId="15" fillId="0" borderId="14" xfId="38" applyFont="1" applyBorder="1" applyAlignment="1" applyProtection="1">
      <alignment horizontal="left" vertical="top" wrapText="1"/>
      <protection hidden="1"/>
    </xf>
    <xf numFmtId="10" fontId="15" fillId="2" borderId="26" xfId="38" applyNumberFormat="1" applyFont="1" applyFill="1" applyBorder="1" applyAlignment="1" applyProtection="1">
      <alignment horizontal="center" vertical="center"/>
      <protection locked="0"/>
    </xf>
    <xf numFmtId="10" fontId="15" fillId="2" borderId="3" xfId="38" applyNumberFormat="1" applyFont="1" applyFill="1" applyBorder="1" applyAlignment="1" applyProtection="1">
      <alignment horizontal="center" vertical="center"/>
      <protection locked="0"/>
    </xf>
    <xf numFmtId="10" fontId="15" fillId="2" borderId="14" xfId="38" applyNumberFormat="1" applyFont="1" applyFill="1" applyBorder="1" applyAlignment="1" applyProtection="1">
      <alignment horizontal="center" vertical="center"/>
      <protection locked="0"/>
    </xf>
    <xf numFmtId="0" fontId="14" fillId="0" borderId="0" xfId="38" applyNumberFormat="1" applyFont="1" applyFill="1" applyBorder="1" applyAlignment="1" applyProtection="1">
      <alignment horizontal="left" vertical="top"/>
      <protection hidden="1"/>
    </xf>
    <xf numFmtId="0" fontId="50" fillId="0" borderId="3" xfId="38" applyFont="1" applyBorder="1" applyAlignment="1" applyProtection="1">
      <alignment horizontal="center" vertical="center" wrapText="1"/>
      <protection hidden="1"/>
    </xf>
    <xf numFmtId="0" fontId="84" fillId="0" borderId="0" xfId="33" applyFont="1" applyAlignment="1" applyProtection="1">
      <alignment horizontal="center" vertical="center"/>
      <protection hidden="1"/>
    </xf>
    <xf numFmtId="0" fontId="4" fillId="0" borderId="0" xfId="33" applyFont="1" applyAlignment="1" applyProtection="1">
      <alignment horizontal="justify" vertical="top"/>
      <protection hidden="1"/>
    </xf>
    <xf numFmtId="0" fontId="15" fillId="0" borderId="37" xfId="0" applyFont="1" applyBorder="1" applyAlignment="1" applyProtection="1">
      <alignment horizontal="left" vertical="center" indent="2"/>
      <protection hidden="1"/>
    </xf>
    <xf numFmtId="176" fontId="14" fillId="0" borderId="0" xfId="33" applyNumberFormat="1" applyFont="1" applyAlignment="1" applyProtection="1">
      <alignment horizontal="left" vertical="center" indent="1"/>
      <protection hidden="1"/>
    </xf>
    <xf numFmtId="0" fontId="5" fillId="0" borderId="0" xfId="33" applyFont="1" applyAlignment="1" applyProtection="1">
      <alignment horizontal="justify" vertical="center"/>
      <protection hidden="1"/>
    </xf>
    <xf numFmtId="0" fontId="0" fillId="0" borderId="0" xfId="33" applyFont="1" applyAlignment="1" applyProtection="1">
      <alignment vertical="top" wrapText="1"/>
      <protection hidden="1"/>
    </xf>
    <xf numFmtId="0" fontId="0" fillId="0" borderId="0" xfId="0" applyAlignment="1">
      <alignment vertical="top" wrapText="1"/>
    </xf>
    <xf numFmtId="0" fontId="4" fillId="0" borderId="0" xfId="33" applyFont="1" applyAlignment="1" applyProtection="1">
      <alignment horizontal="left" vertical="top"/>
      <protection hidden="1"/>
    </xf>
    <xf numFmtId="0" fontId="4" fillId="0" borderId="0" xfId="33" applyFont="1" applyAlignment="1" applyProtection="1">
      <alignment horizontal="justify" vertical="center"/>
      <protection hidden="1"/>
    </xf>
    <xf numFmtId="0" fontId="15" fillId="2" borderId="13" xfId="0" applyFont="1" applyFill="1" applyBorder="1" applyAlignment="1" applyProtection="1">
      <alignment horizontal="left" vertical="center"/>
      <protection locked="0"/>
    </xf>
    <xf numFmtId="0" fontId="15" fillId="0" borderId="11" xfId="0" applyFont="1" applyBorder="1" applyAlignment="1" applyProtection="1">
      <alignment horizontal="left" vertical="center" indent="2"/>
      <protection hidden="1"/>
    </xf>
    <xf numFmtId="0" fontId="15" fillId="0" borderId="0" xfId="0" applyFont="1" applyAlignment="1" applyProtection="1">
      <alignment horizontal="left" vertical="center" indent="2"/>
      <protection hidden="1"/>
    </xf>
    <xf numFmtId="0" fontId="15" fillId="0" borderId="13" xfId="0" applyFont="1" applyBorder="1" applyAlignment="1" applyProtection="1">
      <alignment horizontal="left" vertical="center" indent="2"/>
      <protection hidden="1"/>
    </xf>
    <xf numFmtId="0" fontId="0" fillId="0" borderId="0" xfId="33" applyFont="1" applyAlignment="1" applyProtection="1">
      <alignment horizontal="left" vertical="top" wrapText="1"/>
      <protection hidden="1"/>
    </xf>
    <xf numFmtId="0" fontId="0" fillId="0" borderId="0" xfId="33" applyFont="1" applyAlignment="1" applyProtection="1">
      <alignment horizontal="justify" vertical="top"/>
      <protection hidden="1"/>
    </xf>
    <xf numFmtId="0" fontId="15" fillId="0" borderId="0" xfId="33" applyFont="1" applyAlignment="1" applyProtection="1">
      <alignment horizontal="justify" vertical="top"/>
      <protection hidden="1"/>
    </xf>
    <xf numFmtId="0" fontId="14" fillId="0" borderId="0" xfId="33" applyFont="1" applyAlignment="1" applyProtection="1">
      <alignment horizontal="center" vertical="center"/>
      <protection hidden="1"/>
    </xf>
    <xf numFmtId="0" fontId="0" fillId="2" borderId="0" xfId="33" applyFont="1" applyFill="1" applyAlignment="1" applyProtection="1">
      <alignment horizontal="left" vertical="center"/>
      <protection locked="0"/>
    </xf>
    <xf numFmtId="0" fontId="15" fillId="2" borderId="0" xfId="33" applyFont="1" applyFill="1" applyAlignment="1" applyProtection="1">
      <alignment horizontal="left" vertical="center"/>
      <protection locked="0"/>
    </xf>
    <xf numFmtId="176" fontId="15" fillId="0" borderId="0" xfId="33" applyNumberFormat="1" applyFont="1" applyAlignment="1" applyProtection="1">
      <alignment horizontal="left" vertical="center"/>
      <protection hidden="1"/>
    </xf>
    <xf numFmtId="0" fontId="5" fillId="0" borderId="0" xfId="33" applyFont="1" applyAlignment="1" applyProtection="1">
      <alignment horizontal="justify" vertical="top"/>
      <protection hidden="1"/>
    </xf>
    <xf numFmtId="0" fontId="0" fillId="0" borderId="0" xfId="34" applyFont="1" applyAlignment="1" applyProtection="1">
      <alignment horizontal="left" vertical="top"/>
      <protection hidden="1"/>
    </xf>
    <xf numFmtId="0" fontId="0" fillId="0" borderId="0" xfId="40" applyFont="1" applyAlignment="1" applyProtection="1">
      <alignment horizontal="left" vertical="top"/>
      <protection hidden="1"/>
    </xf>
    <xf numFmtId="0" fontId="4" fillId="2" borderId="12" xfId="36" applyFont="1" applyFill="1" applyBorder="1" applyAlignment="1" applyProtection="1">
      <alignment horizontal="right" vertical="center"/>
      <protection locked="0" hidden="1"/>
    </xf>
    <xf numFmtId="2" fontId="88" fillId="13" borderId="12" xfId="0" applyNumberFormat="1" applyFont="1" applyFill="1" applyBorder="1" applyAlignment="1">
      <alignment vertical="center" wrapText="1"/>
    </xf>
    <xf numFmtId="0" fontId="66" fillId="12" borderId="26" xfId="0" applyFont="1" applyFill="1" applyBorder="1" applyAlignment="1">
      <alignment horizontal="center" vertical="top" wrapText="1"/>
    </xf>
    <xf numFmtId="0" fontId="66" fillId="12" borderId="3" xfId="0" applyFont="1" applyFill="1" applyBorder="1" applyAlignment="1">
      <alignment horizontal="center" vertical="top" wrapText="1"/>
    </xf>
    <xf numFmtId="0" fontId="66" fillId="12" borderId="14" xfId="0" applyFont="1" applyFill="1" applyBorder="1" applyAlignment="1">
      <alignment horizontal="center" vertical="top" wrapText="1"/>
    </xf>
  </cellXfs>
  <cellStyles count="48">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3" xfId="17" xr:uid="{00000000-0005-0000-0000-000010000000}"/>
    <cellStyle name="Excel Built-in Normal" xfId="18" xr:uid="{00000000-0005-0000-0000-000011000000}"/>
    <cellStyle name="Formula" xfId="19" xr:uid="{00000000-0005-0000-0000-000012000000}"/>
    <cellStyle name="Header1" xfId="20" xr:uid="{00000000-0005-0000-0000-000013000000}"/>
    <cellStyle name="Header2" xfId="21" xr:uid="{00000000-0005-0000-0000-000014000000}"/>
    <cellStyle name="Hypertextový odkaz" xfId="22" xr:uid="{00000000-0005-0000-0000-000015000000}"/>
    <cellStyle name="no dec" xfId="23" xr:uid="{00000000-0005-0000-0000-000016000000}"/>
    <cellStyle name="Normal" xfId="0" builtinId="0"/>
    <cellStyle name="Normal - Style1" xfId="24" xr:uid="{00000000-0005-0000-0000-000018000000}"/>
    <cellStyle name="Normal 10" xfId="25" xr:uid="{00000000-0005-0000-0000-000019000000}"/>
    <cellStyle name="Normal 11" xfId="26" xr:uid="{00000000-0005-0000-0000-00001A000000}"/>
    <cellStyle name="Normal 13" xfId="27" xr:uid="{00000000-0005-0000-0000-00001B000000}"/>
    <cellStyle name="Normal 18" xfId="28" xr:uid="{00000000-0005-0000-0000-00001C000000}"/>
    <cellStyle name="Normal 2" xfId="29" xr:uid="{00000000-0005-0000-0000-00001D000000}"/>
    <cellStyle name="Normal 2 2" xfId="30" xr:uid="{00000000-0005-0000-0000-00001E000000}"/>
    <cellStyle name="Normal 3" xfId="31" xr:uid="{00000000-0005-0000-0000-00001F000000}"/>
    <cellStyle name="Normal 4" xfId="32" xr:uid="{00000000-0005-0000-0000-000020000000}"/>
    <cellStyle name="Normal_Annexures TW 04" xfId="33" xr:uid="{00000000-0005-0000-0000-000021000000}"/>
    <cellStyle name="Normal_Attach 3(JV)" xfId="34" xr:uid="{00000000-0005-0000-0000-000022000000}"/>
    <cellStyle name="Normal_Attacments TW 04" xfId="35" xr:uid="{00000000-0005-0000-0000-000023000000}"/>
    <cellStyle name="Normal_pgcil-tivim-pricesched" xfId="36" xr:uid="{00000000-0005-0000-0000-000024000000}"/>
    <cellStyle name="Normal_pgcil-tivim-pricesched_Sch-1" xfId="37" xr:uid="{00000000-0005-0000-0000-000025000000}"/>
    <cellStyle name="Normal_PRICE SCHEDULE-4 to 6-A4" xfId="38" xr:uid="{00000000-0005-0000-0000-000026000000}"/>
    <cellStyle name="Normal_Price_Schedules for Insulator Package Rev-01" xfId="39" xr:uid="{00000000-0005-0000-0000-000027000000}"/>
    <cellStyle name="Normal_PRICE-SCHE Bihar-Rev-2-corrections" xfId="40" xr:uid="{00000000-0005-0000-0000-000028000000}"/>
    <cellStyle name="Normal_PRICE-SCHE Bihar-Rev-2-corrections_Annexures TW 04" xfId="41" xr:uid="{00000000-0005-0000-0000-000029000000}"/>
    <cellStyle name="Normal_PRICE-SCHE Bihar-Rev-2-corrections_Price_Schedules for Insulator Package Rev-01" xfId="42" xr:uid="{00000000-0005-0000-0000-00002A000000}"/>
    <cellStyle name="Normal_Sch-1" xfId="43" xr:uid="{00000000-0005-0000-0000-00002B000000}"/>
    <cellStyle name="Percent" xfId="44" builtinId="5"/>
    <cellStyle name="Popis" xfId="45" xr:uid="{00000000-0005-0000-0000-00002D000000}"/>
    <cellStyle name="Sledovaný hypertextový odkaz" xfId="46" xr:uid="{00000000-0005-0000-0000-00002E000000}"/>
    <cellStyle name="Standard_BS14" xfId="47" xr:uid="{00000000-0005-0000-0000-00002F000000}"/>
  </cellStyles>
  <dxfs count="3">
    <dxf>
      <font>
        <color theme="0"/>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mes of Bidder'!A1"/></Relationships>
</file>

<file path=xl/drawings/_rels/drawing10.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1.xml.rels><?xml version="1.0" encoding="UTF-8" standalone="yes"?>
<Relationships xmlns="http://schemas.openxmlformats.org/package/2006/relationships"><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hyperlink" Target="#'  Sch-1'!A1"/><Relationship Id="rId1" Type="http://schemas.openxmlformats.org/officeDocument/2006/relationships/hyperlink" Target="#'Sch-1'!A1"/></Relationships>
</file>

<file path=xl/drawings/_rels/drawing3.xml.rels><?xml version="1.0" encoding="UTF-8" standalone="yes"?>
<Relationships xmlns="http://schemas.openxmlformats.org/package/2006/relationships"><Relationship Id="rId1" Type="http://schemas.openxmlformats.org/officeDocument/2006/relationships/hyperlink" Target="#'  Sch-2'!A1"/></Relationships>
</file>

<file path=xl/drawings/_rels/drawing4.xml.rels><?xml version="1.0" encoding="UTF-8" standalone="yes"?>
<Relationships xmlns="http://schemas.openxmlformats.org/package/2006/relationships"><Relationship Id="rId2" Type="http://schemas.openxmlformats.org/officeDocument/2006/relationships/hyperlink" Target="#'Sch-3'!A1"/><Relationship Id="rId1" Type="http://schemas.openxmlformats.org/officeDocument/2006/relationships/hyperlink" Target="#'Sch-3(Part-I) '!Print_Area"/></Relationships>
</file>

<file path=xl/drawings/_rels/drawing5.xml.rels><?xml version="1.0" encoding="UTF-8" standalone="yes"?>
<Relationships xmlns="http://schemas.openxmlformats.org/package/2006/relationships"><Relationship Id="rId1" Type="http://schemas.openxmlformats.org/officeDocument/2006/relationships/hyperlink" Target="#'Sch-2(Part-I)'!A1"/></Relationships>
</file>

<file path=xl/drawings/_rels/drawing6.xml.rels><?xml version="1.0" encoding="UTF-8" standalone="yes"?>
<Relationships xmlns="http://schemas.openxmlformats.org/package/2006/relationships"><Relationship Id="rId2" Type="http://schemas.openxmlformats.org/officeDocument/2006/relationships/hyperlink" Target="#'Sch-3(Part-I) '!A1"/><Relationship Id="rId1" Type="http://schemas.openxmlformats.org/officeDocument/2006/relationships/hyperlink" Target="#'Sch-3(Part-I) '!Print_Area"/></Relationships>
</file>

<file path=xl/drawings/_rels/drawing7.xml.rels><?xml version="1.0" encoding="UTF-8" standalone="yes"?>
<Relationships xmlns="http://schemas.openxmlformats.org/package/2006/relationships"><Relationship Id="rId1" Type="http://schemas.openxmlformats.org/officeDocument/2006/relationships/hyperlink" Target="#'Sch-4'!A1"/></Relationships>
</file>

<file path=xl/drawings/_rels/drawing8.xml.rels><?xml version="1.0" encoding="UTF-8" standalone="yes"?>
<Relationships xmlns="http://schemas.openxmlformats.org/package/2006/relationships"><Relationship Id="rId1" Type="http://schemas.openxmlformats.org/officeDocument/2006/relationships/hyperlink" Target="#Discount!A1"/></Relationships>
</file>

<file path=xl/drawings/_rels/drawing9.xml.rels><?xml version="1.0" encoding="UTF-8" standalone="yes"?>
<Relationships xmlns="http://schemas.openxmlformats.org/package/2006/relationships"><Relationship Id="rId1" Type="http://schemas.openxmlformats.org/officeDocument/2006/relationships/hyperlink" Target="#Discount!A1"/></Relationships>
</file>

<file path=xl/drawings/drawing1.xml><?xml version="1.0" encoding="utf-8"?>
<xdr:wsDr xmlns:xdr="http://schemas.openxmlformats.org/drawingml/2006/spreadsheetDrawing" xmlns:a="http://schemas.openxmlformats.org/drawingml/2006/main">
  <xdr:twoCellAnchor>
    <xdr:from>
      <xdr:col>1</xdr:col>
      <xdr:colOff>1904</xdr:colOff>
      <xdr:row>7</xdr:row>
      <xdr:rowOff>50006</xdr:rowOff>
    </xdr:from>
    <xdr:to>
      <xdr:col>4</xdr:col>
      <xdr:colOff>1131651</xdr:colOff>
      <xdr:row>8</xdr:row>
      <xdr:rowOff>195262</xdr:rowOff>
    </xdr:to>
    <xdr:sp macro="" textlink="">
      <xdr:nvSpPr>
        <xdr:cNvPr id="1026" name="Text Box 2">
          <a:hlinkClick xmlns:r="http://schemas.openxmlformats.org/officeDocument/2006/relationships" r:id="rId1" tooltip="Click to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657224" y="2507456"/>
          <a:ext cx="7858125" cy="297656"/>
        </a:xfrm>
        <a:prstGeom prst="rect">
          <a:avLst/>
        </a:prstGeom>
        <a:solidFill>
          <a:srgbClr val="FFFF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xdr:from>
      <xdr:col>3</xdr:col>
      <xdr:colOff>2714625</xdr:colOff>
      <xdr:row>10</xdr:row>
      <xdr:rowOff>219075</xdr:rowOff>
    </xdr:from>
    <xdr:to>
      <xdr:col>5</xdr:col>
      <xdr:colOff>57150</xdr:colOff>
      <xdr:row>12</xdr:row>
      <xdr:rowOff>190500</xdr:rowOff>
    </xdr:to>
    <xdr:pic>
      <xdr:nvPicPr>
        <xdr:cNvPr id="105477" name="Picture 3">
          <a:extLst>
            <a:ext uri="{FF2B5EF4-FFF2-40B4-BE49-F238E27FC236}">
              <a16:creationId xmlns:a16="http://schemas.microsoft.com/office/drawing/2014/main" id="{00000000-0008-0000-0100-0000059C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62800" y="3371850"/>
          <a:ext cx="14192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685800</xdr:colOff>
      <xdr:row>0</xdr:row>
      <xdr:rowOff>0</xdr:rowOff>
    </xdr:from>
    <xdr:to>
      <xdr:col>13</xdr:col>
      <xdr:colOff>504825</xdr:colOff>
      <xdr:row>2</xdr:row>
      <xdr:rowOff>123825</xdr:rowOff>
    </xdr:to>
    <xdr:grpSp>
      <xdr:nvGrpSpPr>
        <xdr:cNvPr id="114694" name="Group 7">
          <a:extLst>
            <a:ext uri="{FF2B5EF4-FFF2-40B4-BE49-F238E27FC236}">
              <a16:creationId xmlns:a16="http://schemas.microsoft.com/office/drawing/2014/main" id="{00000000-0008-0000-0A00-000006C00100}"/>
            </a:ext>
          </a:extLst>
        </xdr:cNvPr>
        <xdr:cNvGrpSpPr>
          <a:grpSpLocks/>
        </xdr:cNvGrpSpPr>
      </xdr:nvGrpSpPr>
      <xdr:grpSpPr bwMode="auto">
        <a:xfrm>
          <a:off x="8558996" y="0"/>
          <a:ext cx="1302032" cy="859300"/>
          <a:chOff x="4776511" y="0"/>
          <a:chExt cx="1896595" cy="854286"/>
        </a:xfrm>
      </xdr:grpSpPr>
      <xdr:sp macro="" textlink="">
        <xdr:nvSpPr>
          <xdr:cNvPr id="114695" name="AutoShape 2">
            <a:extLst>
              <a:ext uri="{FF2B5EF4-FFF2-40B4-BE49-F238E27FC236}">
                <a16:creationId xmlns:a16="http://schemas.microsoft.com/office/drawing/2014/main" id="{00000000-0008-0000-0A00-000007C00100}"/>
              </a:ext>
            </a:extLst>
          </xdr:cNvPr>
          <xdr:cNvSpPr>
            <a:spLocks noChangeArrowheads="1"/>
          </xdr:cNvSpPr>
        </xdr:nvSpPr>
        <xdr:spPr bwMode="auto">
          <a:xfrm>
            <a:off x="4776511" y="0"/>
            <a:ext cx="1896595" cy="8542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8" name="Text Box 3">
            <a:hlinkClick xmlns:r="http://schemas.openxmlformats.org/officeDocument/2006/relationships" r:id="rId1"/>
            <a:extLst>
              <a:ext uri="{FF2B5EF4-FFF2-40B4-BE49-F238E27FC236}">
                <a16:creationId xmlns:a16="http://schemas.microsoft.com/office/drawing/2014/main" id="{00000000-0008-0000-0A00-000008000000}"/>
              </a:ext>
            </a:extLst>
          </xdr:cNvPr>
          <xdr:cNvSpPr txBox="1">
            <a:spLocks noChangeArrowheads="1"/>
          </xdr:cNvSpPr>
        </xdr:nvSpPr>
        <xdr:spPr bwMode="auto">
          <a:xfrm>
            <a:off x="5025699" y="180349"/>
            <a:ext cx="1647407" cy="465111"/>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342900</xdr:colOff>
      <xdr:row>0</xdr:row>
      <xdr:rowOff>47625</xdr:rowOff>
    </xdr:from>
    <xdr:to>
      <xdr:col>8</xdr:col>
      <xdr:colOff>228600</xdr:colOff>
      <xdr:row>3</xdr:row>
      <xdr:rowOff>133350</xdr:rowOff>
    </xdr:to>
    <xdr:grpSp>
      <xdr:nvGrpSpPr>
        <xdr:cNvPr id="104455" name="Group 5">
          <a:hlinkClick xmlns:r="http://schemas.openxmlformats.org/officeDocument/2006/relationships" r:id="rId1" tooltip="Back to Cover Page"/>
          <a:extLst>
            <a:ext uri="{FF2B5EF4-FFF2-40B4-BE49-F238E27FC236}">
              <a16:creationId xmlns:a16="http://schemas.microsoft.com/office/drawing/2014/main" id="{00000000-0008-0000-0B00-000007980100}"/>
            </a:ext>
          </a:extLst>
        </xdr:cNvPr>
        <xdr:cNvGrpSpPr>
          <a:grpSpLocks/>
        </xdr:cNvGrpSpPr>
      </xdr:nvGrpSpPr>
      <xdr:grpSpPr bwMode="auto">
        <a:xfrm>
          <a:off x="7335644" y="47625"/>
          <a:ext cx="1093749" cy="689749"/>
          <a:chOff x="762" y="5"/>
          <a:chExt cx="116" cy="73"/>
        </a:xfrm>
      </xdr:grpSpPr>
      <xdr:sp macro="" textlink="">
        <xdr:nvSpPr>
          <xdr:cNvPr id="104456" name="AutoShape 2">
            <a:extLst>
              <a:ext uri="{FF2B5EF4-FFF2-40B4-BE49-F238E27FC236}">
                <a16:creationId xmlns:a16="http://schemas.microsoft.com/office/drawing/2014/main" id="{00000000-0008-0000-0B00-000008980100}"/>
              </a:ext>
            </a:extLst>
          </xdr:cNvPr>
          <xdr:cNvSpPr>
            <a:spLocks noChangeArrowheads="1"/>
          </xdr:cNvSpPr>
        </xdr:nvSpPr>
        <xdr:spPr bwMode="auto">
          <a:xfrm flipH="1">
            <a:off x="762"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87" name="Text Box 3">
            <a:extLst>
              <a:ext uri="{FF2B5EF4-FFF2-40B4-BE49-F238E27FC236}">
                <a16:creationId xmlns:a16="http://schemas.microsoft.com/office/drawing/2014/main" id="{00000000-0008-0000-0B00-000003400000}"/>
              </a:ext>
            </a:extLst>
          </xdr:cNvPr>
          <xdr:cNvSpPr txBox="1">
            <a:spLocks noChangeArrowheads="1"/>
          </xdr:cNvSpPr>
        </xdr:nvSpPr>
        <xdr:spPr bwMode="auto">
          <a:xfrm>
            <a:off x="776" y="21"/>
            <a:ext cx="82"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Back to Cover Page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542925</xdr:colOff>
      <xdr:row>0</xdr:row>
      <xdr:rowOff>209550</xdr:rowOff>
    </xdr:from>
    <xdr:to>
      <xdr:col>6</xdr:col>
      <xdr:colOff>66675</xdr:colOff>
      <xdr:row>1</xdr:row>
      <xdr:rowOff>209550</xdr:rowOff>
    </xdr:to>
    <xdr:grpSp>
      <xdr:nvGrpSpPr>
        <xdr:cNvPr id="106502" name="Group 6">
          <a:hlinkClick xmlns:r="http://schemas.openxmlformats.org/officeDocument/2006/relationships" r:id="rId1" tooltip="Click for Sch-1"/>
          <a:extLst>
            <a:ext uri="{FF2B5EF4-FFF2-40B4-BE49-F238E27FC236}">
              <a16:creationId xmlns:a16="http://schemas.microsoft.com/office/drawing/2014/main" id="{00000000-0008-0000-0200-000006A00100}"/>
            </a:ext>
          </a:extLst>
        </xdr:cNvPr>
        <xdr:cNvGrpSpPr>
          <a:grpSpLocks/>
        </xdr:cNvGrpSpPr>
      </xdr:nvGrpSpPr>
      <xdr:grpSpPr bwMode="auto">
        <a:xfrm>
          <a:off x="8004175" y="209550"/>
          <a:ext cx="1111250" cy="846667"/>
          <a:chOff x="804" y="5"/>
          <a:chExt cx="116" cy="73"/>
        </a:xfrm>
      </xdr:grpSpPr>
      <xdr:sp macro="" textlink="">
        <xdr:nvSpPr>
          <xdr:cNvPr id="106503" name="AutoShape 2">
            <a:extLst>
              <a:ext uri="{FF2B5EF4-FFF2-40B4-BE49-F238E27FC236}">
                <a16:creationId xmlns:a16="http://schemas.microsoft.com/office/drawing/2014/main" id="{00000000-0008-0000-0200-000007A0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hlinkClick xmlns:r="http://schemas.openxmlformats.org/officeDocument/2006/relationships" r:id="rId2"/>
            <a:extLst>
              <a:ext uri="{FF2B5EF4-FFF2-40B4-BE49-F238E27FC236}">
                <a16:creationId xmlns:a16="http://schemas.microsoft.com/office/drawing/2014/main" id="{00000000-0008-0000-0200-0000032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a:t>
            </a:r>
          </a:p>
          <a:p>
            <a:pPr algn="ctr" rtl="1">
              <a:defRPr sz="1000"/>
            </a:pPr>
            <a:r>
              <a:rPr lang="en-US" sz="1000" b="1" i="0" strike="noStrike">
                <a:solidFill>
                  <a:srgbClr val="000000"/>
                </a:solidFill>
                <a:latin typeface="Book Antiqua"/>
              </a:rPr>
              <a:t>Sch-1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266700</xdr:colOff>
      <xdr:row>0</xdr:row>
      <xdr:rowOff>0</xdr:rowOff>
    </xdr:from>
    <xdr:to>
      <xdr:col>6</xdr:col>
      <xdr:colOff>1333500</xdr:colOff>
      <xdr:row>2</xdr:row>
      <xdr:rowOff>228600</xdr:rowOff>
    </xdr:to>
    <xdr:sp macro="" textlink="">
      <xdr:nvSpPr>
        <xdr:cNvPr id="107524" name="AutoShape 39">
          <a:extLst>
            <a:ext uri="{FF2B5EF4-FFF2-40B4-BE49-F238E27FC236}">
              <a16:creationId xmlns:a16="http://schemas.microsoft.com/office/drawing/2014/main" id="{00000000-0008-0000-0300-000004A40100}"/>
            </a:ext>
          </a:extLst>
        </xdr:cNvPr>
        <xdr:cNvSpPr>
          <a:spLocks noChangeArrowheads="1"/>
        </xdr:cNvSpPr>
      </xdr:nvSpPr>
      <xdr:spPr bwMode="auto">
        <a:xfrm>
          <a:off x="9705975" y="0"/>
          <a:ext cx="2457450" cy="64770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clientData/>
  </xdr:twoCellAnchor>
  <xdr:twoCellAnchor>
    <xdr:from>
      <xdr:col>5</xdr:col>
      <xdr:colOff>842090</xdr:colOff>
      <xdr:row>0</xdr:row>
      <xdr:rowOff>131674</xdr:rowOff>
    </xdr:from>
    <xdr:to>
      <xdr:col>6</xdr:col>
      <xdr:colOff>913507</xdr:colOff>
      <xdr:row>2</xdr:row>
      <xdr:rowOff>109156</xdr:rowOff>
    </xdr:to>
    <xdr:sp macro="" textlink="">
      <xdr:nvSpPr>
        <xdr:cNvPr id="6" name="Text Box 3">
          <a:hlinkClick xmlns:r="http://schemas.openxmlformats.org/officeDocument/2006/relationships" r:id="rId1"/>
          <a:extLst>
            <a:ext uri="{FF2B5EF4-FFF2-40B4-BE49-F238E27FC236}">
              <a16:creationId xmlns:a16="http://schemas.microsoft.com/office/drawing/2014/main" id="{00000000-0008-0000-0300-000006000000}"/>
            </a:ext>
          </a:extLst>
        </xdr:cNvPr>
        <xdr:cNvSpPr txBox="1">
          <a:spLocks noChangeArrowheads="1"/>
        </xdr:cNvSpPr>
      </xdr:nvSpPr>
      <xdr:spPr bwMode="auto">
        <a:xfrm>
          <a:off x="7680731" y="124054"/>
          <a:ext cx="1192966" cy="449587"/>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r>
            <a:rPr lang="en-US" sz="1000" b="1" i="0" strike="noStrike" baseline="0">
              <a:solidFill>
                <a:srgbClr val="000000"/>
              </a:solidFill>
              <a:latin typeface="Book Antiqua"/>
            </a:rPr>
            <a:t> </a:t>
          </a:r>
        </a:p>
        <a:p>
          <a:pPr algn="ctr" rtl="1">
            <a:lnSpc>
              <a:spcPts val="1000"/>
            </a:lnSpc>
            <a:defRPr sz="1000"/>
          </a:pPr>
          <a:r>
            <a:rPr lang="en-US" sz="1000" b="1" i="0" strike="noStrike" baseline="0">
              <a:solidFill>
                <a:srgbClr val="000000"/>
              </a:solidFill>
              <a:latin typeface="Book Antiqua"/>
            </a:rPr>
            <a:t>Sch-2</a:t>
          </a:r>
          <a:endParaRPr lang="en-US" sz="1000" b="1" i="0" strike="noStrike">
            <a:solidFill>
              <a:srgbClr val="000000"/>
            </a:solidFill>
            <a:latin typeface="Book Antiqu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76200</xdr:colOff>
      <xdr:row>0</xdr:row>
      <xdr:rowOff>0</xdr:rowOff>
    </xdr:from>
    <xdr:to>
      <xdr:col>9</xdr:col>
      <xdr:colOff>533400</xdr:colOff>
      <xdr:row>2</xdr:row>
      <xdr:rowOff>238125</xdr:rowOff>
    </xdr:to>
    <xdr:grpSp>
      <xdr:nvGrpSpPr>
        <xdr:cNvPr id="108550" name="Group 5">
          <a:extLst>
            <a:ext uri="{FF2B5EF4-FFF2-40B4-BE49-F238E27FC236}">
              <a16:creationId xmlns:a16="http://schemas.microsoft.com/office/drawing/2014/main" id="{00000000-0008-0000-0400-000006A80100}"/>
            </a:ext>
          </a:extLst>
        </xdr:cNvPr>
        <xdr:cNvGrpSpPr>
          <a:grpSpLocks/>
        </xdr:cNvGrpSpPr>
      </xdr:nvGrpSpPr>
      <xdr:grpSpPr bwMode="auto">
        <a:xfrm>
          <a:off x="11087519" y="0"/>
          <a:ext cx="2414535" cy="628231"/>
          <a:chOff x="5992911" y="0"/>
          <a:chExt cx="2419036" cy="769027"/>
        </a:xfrm>
      </xdr:grpSpPr>
      <xdr:sp macro="" textlink="">
        <xdr:nvSpPr>
          <xdr:cNvPr id="108551" name="AutoShape 2">
            <a:hlinkClick xmlns:r="http://schemas.openxmlformats.org/officeDocument/2006/relationships" r:id="rId1"/>
            <a:extLst>
              <a:ext uri="{FF2B5EF4-FFF2-40B4-BE49-F238E27FC236}">
                <a16:creationId xmlns:a16="http://schemas.microsoft.com/office/drawing/2014/main" id="{00000000-0008-0000-0400-000007A80100}"/>
              </a:ext>
            </a:extLst>
          </xdr:cNvPr>
          <xdr:cNvSpPr>
            <a:spLocks noChangeArrowheads="1"/>
          </xdr:cNvSpPr>
        </xdr:nvSpPr>
        <xdr:spPr bwMode="auto">
          <a:xfrm>
            <a:off x="5992911" y="0"/>
            <a:ext cx="2419036" cy="769027"/>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6" name="Text Box 3">
            <a:hlinkClick xmlns:r="http://schemas.openxmlformats.org/officeDocument/2006/relationships" r:id="rId2"/>
            <a:extLst>
              <a:ext uri="{FF2B5EF4-FFF2-40B4-BE49-F238E27FC236}">
                <a16:creationId xmlns:a16="http://schemas.microsoft.com/office/drawing/2014/main" id="{00000000-0008-0000-0400-000006000000}"/>
              </a:ext>
            </a:extLst>
          </xdr:cNvPr>
          <xdr:cNvSpPr txBox="1">
            <a:spLocks noChangeArrowheads="1"/>
          </xdr:cNvSpPr>
        </xdr:nvSpPr>
        <xdr:spPr bwMode="auto">
          <a:xfrm>
            <a:off x="6459575" y="182644"/>
            <a:ext cx="1466660" cy="432578"/>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p>
          <a:p>
            <a:pPr algn="ctr" rtl="1">
              <a:lnSpc>
                <a:spcPts val="1000"/>
              </a:lnSpc>
              <a:defRPr sz="1000"/>
            </a:pPr>
            <a:r>
              <a:rPr lang="en-US" sz="1000" b="1" i="0" strike="noStrike">
                <a:solidFill>
                  <a:srgbClr val="000000"/>
                </a:solidFill>
                <a:latin typeface="Book Antiqua"/>
              </a:rPr>
              <a:t>Sch-3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266700</xdr:colOff>
      <xdr:row>0</xdr:row>
      <xdr:rowOff>0</xdr:rowOff>
    </xdr:from>
    <xdr:to>
      <xdr:col>6</xdr:col>
      <xdr:colOff>1333500</xdr:colOff>
      <xdr:row>2</xdr:row>
      <xdr:rowOff>228600</xdr:rowOff>
    </xdr:to>
    <xdr:sp macro="" textlink="">
      <xdr:nvSpPr>
        <xdr:cNvPr id="109572" name="AutoShape 39">
          <a:extLst>
            <a:ext uri="{FF2B5EF4-FFF2-40B4-BE49-F238E27FC236}">
              <a16:creationId xmlns:a16="http://schemas.microsoft.com/office/drawing/2014/main" id="{00000000-0008-0000-0500-000004AC0100}"/>
            </a:ext>
          </a:extLst>
        </xdr:cNvPr>
        <xdr:cNvSpPr>
          <a:spLocks noChangeArrowheads="1"/>
        </xdr:cNvSpPr>
      </xdr:nvSpPr>
      <xdr:spPr bwMode="auto">
        <a:xfrm>
          <a:off x="7534275" y="0"/>
          <a:ext cx="1933575" cy="68580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clientData/>
  </xdr:twoCellAnchor>
  <xdr:twoCellAnchor>
    <xdr:from>
      <xdr:col>5</xdr:col>
      <xdr:colOff>849710</xdr:colOff>
      <xdr:row>0</xdr:row>
      <xdr:rowOff>124054</xdr:rowOff>
    </xdr:from>
    <xdr:to>
      <xdr:col>6</xdr:col>
      <xdr:colOff>895486</xdr:colOff>
      <xdr:row>2</xdr:row>
      <xdr:rowOff>110263</xdr:rowOff>
    </xdr:to>
    <xdr:sp macro="" textlink="">
      <xdr:nvSpPr>
        <xdr:cNvPr id="3" name="Text Box 3">
          <a:hlinkClick xmlns:r="http://schemas.openxmlformats.org/officeDocument/2006/relationships" r:id="rId1"/>
          <a:extLst>
            <a:ext uri="{FF2B5EF4-FFF2-40B4-BE49-F238E27FC236}">
              <a16:creationId xmlns:a16="http://schemas.microsoft.com/office/drawing/2014/main" id="{00000000-0008-0000-0500-000003000000}"/>
            </a:ext>
          </a:extLst>
        </xdr:cNvPr>
        <xdr:cNvSpPr txBox="1">
          <a:spLocks noChangeArrowheads="1"/>
        </xdr:cNvSpPr>
      </xdr:nvSpPr>
      <xdr:spPr bwMode="auto">
        <a:xfrm>
          <a:off x="8113475" y="124054"/>
          <a:ext cx="927038" cy="443409"/>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r>
            <a:rPr lang="en-US" sz="1000" b="1" i="0" strike="noStrike" baseline="0">
              <a:solidFill>
                <a:srgbClr val="000000"/>
              </a:solidFill>
              <a:latin typeface="Book Antiqua"/>
            </a:rPr>
            <a:t> </a:t>
          </a:r>
        </a:p>
        <a:p>
          <a:pPr algn="ctr" rtl="1">
            <a:lnSpc>
              <a:spcPts val="1000"/>
            </a:lnSpc>
            <a:defRPr sz="1000"/>
          </a:pPr>
          <a:r>
            <a:rPr lang="en-US" sz="1000" b="1" i="0" strike="noStrike" baseline="0">
              <a:solidFill>
                <a:srgbClr val="000000"/>
              </a:solidFill>
              <a:latin typeface="Book Antiqua"/>
            </a:rPr>
            <a:t>Sch-2(Part-I)</a:t>
          </a:r>
          <a:endParaRPr lang="en-US" sz="1000" b="1" i="0" strike="noStrike">
            <a:solidFill>
              <a:srgbClr val="000000"/>
            </a:solidFill>
            <a:latin typeface="Book Antiqu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0</xdr:rowOff>
    </xdr:from>
    <xdr:to>
      <xdr:col>9</xdr:col>
      <xdr:colOff>533400</xdr:colOff>
      <xdr:row>2</xdr:row>
      <xdr:rowOff>238125</xdr:rowOff>
    </xdr:to>
    <xdr:grpSp>
      <xdr:nvGrpSpPr>
        <xdr:cNvPr id="110598" name="Group 5">
          <a:extLst>
            <a:ext uri="{FF2B5EF4-FFF2-40B4-BE49-F238E27FC236}">
              <a16:creationId xmlns:a16="http://schemas.microsoft.com/office/drawing/2014/main" id="{00000000-0008-0000-0600-000006B00100}"/>
            </a:ext>
          </a:extLst>
        </xdr:cNvPr>
        <xdr:cNvGrpSpPr>
          <a:grpSpLocks/>
        </xdr:cNvGrpSpPr>
      </xdr:nvGrpSpPr>
      <xdr:grpSpPr bwMode="auto">
        <a:xfrm>
          <a:off x="9182100" y="0"/>
          <a:ext cx="2419350" cy="762000"/>
          <a:chOff x="5992911" y="0"/>
          <a:chExt cx="2419036" cy="769027"/>
        </a:xfrm>
      </xdr:grpSpPr>
      <xdr:sp macro="" textlink="">
        <xdr:nvSpPr>
          <xdr:cNvPr id="110599" name="AutoShape 2">
            <a:hlinkClick xmlns:r="http://schemas.openxmlformats.org/officeDocument/2006/relationships" r:id="rId1"/>
            <a:extLst>
              <a:ext uri="{FF2B5EF4-FFF2-40B4-BE49-F238E27FC236}">
                <a16:creationId xmlns:a16="http://schemas.microsoft.com/office/drawing/2014/main" id="{00000000-0008-0000-0600-000007B00100}"/>
              </a:ext>
            </a:extLst>
          </xdr:cNvPr>
          <xdr:cNvSpPr>
            <a:spLocks noChangeArrowheads="1"/>
          </xdr:cNvSpPr>
        </xdr:nvSpPr>
        <xdr:spPr bwMode="auto">
          <a:xfrm>
            <a:off x="5992911" y="0"/>
            <a:ext cx="2419036" cy="769027"/>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a:spLocks noChangeArrowheads="1"/>
          </xdr:cNvSpPr>
        </xdr:nvSpPr>
        <xdr:spPr bwMode="auto">
          <a:xfrm>
            <a:off x="6459575" y="182644"/>
            <a:ext cx="1466660" cy="432578"/>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p>
          <a:p>
            <a:pPr algn="ctr" rtl="1">
              <a:lnSpc>
                <a:spcPts val="1000"/>
              </a:lnSpc>
              <a:defRPr sz="1000"/>
            </a:pPr>
            <a:r>
              <a:rPr lang="en-US" sz="1000" b="1" i="0" strike="noStrike">
                <a:solidFill>
                  <a:srgbClr val="000000"/>
                </a:solidFill>
                <a:latin typeface="Book Antiqua"/>
              </a:rPr>
              <a:t>Sch-3(Part-I)</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257175</xdr:colOff>
      <xdr:row>0</xdr:row>
      <xdr:rowOff>19050</xdr:rowOff>
    </xdr:from>
    <xdr:to>
      <xdr:col>9</xdr:col>
      <xdr:colOff>676275</xdr:colOff>
      <xdr:row>5</xdr:row>
      <xdr:rowOff>28575</xdr:rowOff>
    </xdr:to>
    <xdr:grpSp>
      <xdr:nvGrpSpPr>
        <xdr:cNvPr id="111622" name="Group 1">
          <a:hlinkClick xmlns:r="http://schemas.openxmlformats.org/officeDocument/2006/relationships" r:id="rId1" tooltip="Click for Sch-4"/>
          <a:extLst>
            <a:ext uri="{FF2B5EF4-FFF2-40B4-BE49-F238E27FC236}">
              <a16:creationId xmlns:a16="http://schemas.microsoft.com/office/drawing/2014/main" id="{00000000-0008-0000-0700-000006B40100}"/>
            </a:ext>
          </a:extLst>
        </xdr:cNvPr>
        <xdr:cNvGrpSpPr>
          <a:grpSpLocks/>
        </xdr:cNvGrpSpPr>
      </xdr:nvGrpSpPr>
      <xdr:grpSpPr bwMode="auto">
        <a:xfrm>
          <a:off x="13535025" y="19050"/>
          <a:ext cx="0" cy="1314450"/>
          <a:chOff x="804" y="5"/>
          <a:chExt cx="116" cy="73"/>
        </a:xfrm>
      </xdr:grpSpPr>
      <xdr:sp macro="" textlink="">
        <xdr:nvSpPr>
          <xdr:cNvPr id="111623" name="AutoShape 2">
            <a:extLst>
              <a:ext uri="{FF2B5EF4-FFF2-40B4-BE49-F238E27FC236}">
                <a16:creationId xmlns:a16="http://schemas.microsoft.com/office/drawing/2014/main" id="{00000000-0008-0000-0700-000007B4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hlinkClick xmlns:r="http://schemas.openxmlformats.org/officeDocument/2006/relationships" r:id="rId1"/>
            <a:extLst>
              <a:ext uri="{FF2B5EF4-FFF2-40B4-BE49-F238E27FC236}">
                <a16:creationId xmlns:a16="http://schemas.microsoft.com/office/drawing/2014/main" id="{00000000-0008-0000-0700-0000032C0000}"/>
              </a:ext>
            </a:extLst>
          </xdr:cNvPr>
          <xdr:cNvSpPr txBox="1">
            <a:spLocks noChangeArrowheads="1"/>
          </xdr:cNvSpPr>
        </xdr:nvSpPr>
        <xdr:spPr bwMode="auto">
          <a:xfrm>
            <a:off x="11449050" y="171440475"/>
            <a:ext cx="0" cy="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a:t>
            </a:r>
          </a:p>
          <a:p>
            <a:pPr algn="ctr" rtl="1">
              <a:defRPr sz="1000"/>
            </a:pPr>
            <a:r>
              <a:rPr lang="en-US" sz="1000" b="1" i="0" strike="noStrike">
                <a:solidFill>
                  <a:srgbClr val="000000"/>
                </a:solidFill>
                <a:latin typeface="Book Antiqua"/>
              </a:rPr>
              <a:t>Sch-4</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123825</xdr:colOff>
      <xdr:row>0</xdr:row>
      <xdr:rowOff>19050</xdr:rowOff>
    </xdr:from>
    <xdr:to>
      <xdr:col>6</xdr:col>
      <xdr:colOff>314325</xdr:colOff>
      <xdr:row>2</xdr:row>
      <xdr:rowOff>257175</xdr:rowOff>
    </xdr:to>
    <xdr:grpSp>
      <xdr:nvGrpSpPr>
        <xdr:cNvPr id="112646" name="Group 5">
          <a:hlinkClick xmlns:r="http://schemas.openxmlformats.org/officeDocument/2006/relationships" r:id="rId1"/>
          <a:extLst>
            <a:ext uri="{FF2B5EF4-FFF2-40B4-BE49-F238E27FC236}">
              <a16:creationId xmlns:a16="http://schemas.microsoft.com/office/drawing/2014/main" id="{00000000-0008-0000-0800-000006B80100}"/>
            </a:ext>
          </a:extLst>
        </xdr:cNvPr>
        <xdr:cNvGrpSpPr>
          <a:grpSpLocks/>
        </xdr:cNvGrpSpPr>
      </xdr:nvGrpSpPr>
      <xdr:grpSpPr bwMode="auto">
        <a:xfrm>
          <a:off x="7772400" y="19050"/>
          <a:ext cx="1714500" cy="695325"/>
          <a:chOff x="7341417" y="19050"/>
          <a:chExt cx="1701982" cy="687619"/>
        </a:xfrm>
      </xdr:grpSpPr>
      <xdr:sp macro="" textlink="">
        <xdr:nvSpPr>
          <xdr:cNvPr id="112647" name="AutoShape 2">
            <a:extLst>
              <a:ext uri="{FF2B5EF4-FFF2-40B4-BE49-F238E27FC236}">
                <a16:creationId xmlns:a16="http://schemas.microsoft.com/office/drawing/2014/main" id="{00000000-0008-0000-0800-000007B80100}"/>
              </a:ext>
            </a:extLst>
          </xdr:cNvPr>
          <xdr:cNvSpPr>
            <a:spLocks noChangeArrowheads="1"/>
          </xdr:cNvSpPr>
        </xdr:nvSpPr>
        <xdr:spPr bwMode="auto">
          <a:xfrm>
            <a:off x="7391614" y="19050"/>
            <a:ext cx="1598274" cy="687619"/>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800-000003340000}"/>
              </a:ext>
            </a:extLst>
          </xdr:cNvPr>
          <xdr:cNvSpPr txBox="1">
            <a:spLocks noChangeArrowheads="1"/>
          </xdr:cNvSpPr>
        </xdr:nvSpPr>
        <xdr:spPr bwMode="auto">
          <a:xfrm>
            <a:off x="7341417" y="188600"/>
            <a:ext cx="1701982" cy="367358"/>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Discout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113670" name="Group 1">
          <a:hlinkClick xmlns:r="http://schemas.openxmlformats.org/officeDocument/2006/relationships" r:id="rId1"/>
          <a:extLst>
            <a:ext uri="{FF2B5EF4-FFF2-40B4-BE49-F238E27FC236}">
              <a16:creationId xmlns:a16="http://schemas.microsoft.com/office/drawing/2014/main" id="{00000000-0008-0000-0900-000006BC0100}"/>
            </a:ext>
          </a:extLst>
        </xdr:cNvPr>
        <xdr:cNvGrpSpPr>
          <a:grpSpLocks/>
        </xdr:cNvGrpSpPr>
      </xdr:nvGrpSpPr>
      <xdr:grpSpPr bwMode="auto">
        <a:xfrm>
          <a:off x="7627284" y="19050"/>
          <a:ext cx="530598" cy="686360"/>
          <a:chOff x="804" y="5"/>
          <a:chExt cx="116" cy="73"/>
        </a:xfrm>
      </xdr:grpSpPr>
      <xdr:sp macro="" textlink="">
        <xdr:nvSpPr>
          <xdr:cNvPr id="113671" name="AutoShape 2">
            <a:extLst>
              <a:ext uri="{FF2B5EF4-FFF2-40B4-BE49-F238E27FC236}">
                <a16:creationId xmlns:a16="http://schemas.microsoft.com/office/drawing/2014/main" id="{00000000-0008-0000-0900-000007BC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821" y="23"/>
            <a:ext cx="99"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Discount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50.bin"/><Relationship Id="rId13" Type="http://schemas.openxmlformats.org/officeDocument/2006/relationships/printerSettings" Target="../printerSettings/printerSettings155.bin"/><Relationship Id="rId18" Type="http://schemas.openxmlformats.org/officeDocument/2006/relationships/drawing" Target="../drawings/drawing9.xml"/><Relationship Id="rId3" Type="http://schemas.openxmlformats.org/officeDocument/2006/relationships/printerSettings" Target="../printerSettings/printerSettings145.bin"/><Relationship Id="rId7" Type="http://schemas.openxmlformats.org/officeDocument/2006/relationships/printerSettings" Target="../printerSettings/printerSettings149.bin"/><Relationship Id="rId12" Type="http://schemas.openxmlformats.org/officeDocument/2006/relationships/printerSettings" Target="../printerSettings/printerSettings154.bin"/><Relationship Id="rId17" Type="http://schemas.openxmlformats.org/officeDocument/2006/relationships/printerSettings" Target="../printerSettings/printerSettings159.bin"/><Relationship Id="rId2" Type="http://schemas.openxmlformats.org/officeDocument/2006/relationships/printerSettings" Target="../printerSettings/printerSettings144.bin"/><Relationship Id="rId16" Type="http://schemas.openxmlformats.org/officeDocument/2006/relationships/printerSettings" Target="../printerSettings/printerSettings158.bin"/><Relationship Id="rId1" Type="http://schemas.openxmlformats.org/officeDocument/2006/relationships/printerSettings" Target="../printerSettings/printerSettings143.bin"/><Relationship Id="rId6" Type="http://schemas.openxmlformats.org/officeDocument/2006/relationships/printerSettings" Target="../printerSettings/printerSettings148.bin"/><Relationship Id="rId11" Type="http://schemas.openxmlformats.org/officeDocument/2006/relationships/printerSettings" Target="../printerSettings/printerSettings153.bin"/><Relationship Id="rId5" Type="http://schemas.openxmlformats.org/officeDocument/2006/relationships/printerSettings" Target="../printerSettings/printerSettings147.bin"/><Relationship Id="rId15" Type="http://schemas.openxmlformats.org/officeDocument/2006/relationships/printerSettings" Target="../printerSettings/printerSettings157.bin"/><Relationship Id="rId10" Type="http://schemas.openxmlformats.org/officeDocument/2006/relationships/printerSettings" Target="../printerSettings/printerSettings152.bin"/><Relationship Id="rId4" Type="http://schemas.openxmlformats.org/officeDocument/2006/relationships/printerSettings" Target="../printerSettings/printerSettings146.bin"/><Relationship Id="rId9" Type="http://schemas.openxmlformats.org/officeDocument/2006/relationships/printerSettings" Target="../printerSettings/printerSettings151.bin"/><Relationship Id="rId14" Type="http://schemas.openxmlformats.org/officeDocument/2006/relationships/printerSettings" Target="../printerSettings/printerSettings15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67.bin"/><Relationship Id="rId13" Type="http://schemas.openxmlformats.org/officeDocument/2006/relationships/printerSettings" Target="../printerSettings/printerSettings172.bin"/><Relationship Id="rId18" Type="http://schemas.openxmlformats.org/officeDocument/2006/relationships/drawing" Target="../drawings/drawing10.xml"/><Relationship Id="rId3" Type="http://schemas.openxmlformats.org/officeDocument/2006/relationships/printerSettings" Target="../printerSettings/printerSettings162.bin"/><Relationship Id="rId7" Type="http://schemas.openxmlformats.org/officeDocument/2006/relationships/printerSettings" Target="../printerSettings/printerSettings166.bin"/><Relationship Id="rId12" Type="http://schemas.openxmlformats.org/officeDocument/2006/relationships/printerSettings" Target="../printerSettings/printerSettings171.bin"/><Relationship Id="rId17" Type="http://schemas.openxmlformats.org/officeDocument/2006/relationships/printerSettings" Target="../printerSettings/printerSettings176.bin"/><Relationship Id="rId2" Type="http://schemas.openxmlformats.org/officeDocument/2006/relationships/printerSettings" Target="../printerSettings/printerSettings161.bin"/><Relationship Id="rId16" Type="http://schemas.openxmlformats.org/officeDocument/2006/relationships/printerSettings" Target="../printerSettings/printerSettings175.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11" Type="http://schemas.openxmlformats.org/officeDocument/2006/relationships/printerSettings" Target="../printerSettings/printerSettings170.bin"/><Relationship Id="rId5" Type="http://schemas.openxmlformats.org/officeDocument/2006/relationships/printerSettings" Target="../printerSettings/printerSettings164.bin"/><Relationship Id="rId15" Type="http://schemas.openxmlformats.org/officeDocument/2006/relationships/printerSettings" Target="../printerSettings/printerSettings174.bin"/><Relationship Id="rId10" Type="http://schemas.openxmlformats.org/officeDocument/2006/relationships/printerSettings" Target="../printerSettings/printerSettings169.bin"/><Relationship Id="rId4" Type="http://schemas.openxmlformats.org/officeDocument/2006/relationships/printerSettings" Target="../printerSettings/printerSettings163.bin"/><Relationship Id="rId9" Type="http://schemas.openxmlformats.org/officeDocument/2006/relationships/printerSettings" Target="../printerSettings/printerSettings168.bin"/><Relationship Id="rId14" Type="http://schemas.openxmlformats.org/officeDocument/2006/relationships/printerSettings" Target="../printerSettings/printerSettings17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84.bin"/><Relationship Id="rId13" Type="http://schemas.openxmlformats.org/officeDocument/2006/relationships/printerSettings" Target="../printerSettings/printerSettings189.bin"/><Relationship Id="rId18" Type="http://schemas.openxmlformats.org/officeDocument/2006/relationships/drawing" Target="../drawings/drawing11.xml"/><Relationship Id="rId3" Type="http://schemas.openxmlformats.org/officeDocument/2006/relationships/printerSettings" Target="../printerSettings/printerSettings179.bin"/><Relationship Id="rId7" Type="http://schemas.openxmlformats.org/officeDocument/2006/relationships/printerSettings" Target="../printerSettings/printerSettings183.bin"/><Relationship Id="rId12" Type="http://schemas.openxmlformats.org/officeDocument/2006/relationships/printerSettings" Target="../printerSettings/printerSettings188.bin"/><Relationship Id="rId17" Type="http://schemas.openxmlformats.org/officeDocument/2006/relationships/printerSettings" Target="../printerSettings/printerSettings193.bin"/><Relationship Id="rId2" Type="http://schemas.openxmlformats.org/officeDocument/2006/relationships/printerSettings" Target="../printerSettings/printerSettings178.bin"/><Relationship Id="rId16" Type="http://schemas.openxmlformats.org/officeDocument/2006/relationships/printerSettings" Target="../printerSettings/printerSettings192.bin"/><Relationship Id="rId1" Type="http://schemas.openxmlformats.org/officeDocument/2006/relationships/printerSettings" Target="../printerSettings/printerSettings177.bin"/><Relationship Id="rId6" Type="http://schemas.openxmlformats.org/officeDocument/2006/relationships/printerSettings" Target="../printerSettings/printerSettings182.bin"/><Relationship Id="rId11" Type="http://schemas.openxmlformats.org/officeDocument/2006/relationships/printerSettings" Target="../printerSettings/printerSettings187.bin"/><Relationship Id="rId5" Type="http://schemas.openxmlformats.org/officeDocument/2006/relationships/printerSettings" Target="../printerSettings/printerSettings181.bin"/><Relationship Id="rId15" Type="http://schemas.openxmlformats.org/officeDocument/2006/relationships/printerSettings" Target="../printerSettings/printerSettings191.bin"/><Relationship Id="rId10" Type="http://schemas.openxmlformats.org/officeDocument/2006/relationships/printerSettings" Target="../printerSettings/printerSettings186.bin"/><Relationship Id="rId4" Type="http://schemas.openxmlformats.org/officeDocument/2006/relationships/printerSettings" Target="../printerSettings/printerSettings180.bin"/><Relationship Id="rId9" Type="http://schemas.openxmlformats.org/officeDocument/2006/relationships/printerSettings" Target="../printerSettings/printerSettings185.bin"/><Relationship Id="rId14" Type="http://schemas.openxmlformats.org/officeDocument/2006/relationships/printerSettings" Target="../printerSettings/printerSettings19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openxmlformats.org/officeDocument/2006/relationships/printerSettings" Target="../printerSettings/printerSettings30.bin"/><Relationship Id="rId18" Type="http://schemas.openxmlformats.org/officeDocument/2006/relationships/printerSettings" Target="../printerSettings/printerSettings35.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printerSettings" Target="../printerSettings/printerSettings29.bin"/><Relationship Id="rId17" Type="http://schemas.openxmlformats.org/officeDocument/2006/relationships/printerSettings" Target="../printerSettings/printerSettings34.bin"/><Relationship Id="rId2" Type="http://schemas.openxmlformats.org/officeDocument/2006/relationships/printerSettings" Target="../printerSettings/printerSettings19.bin"/><Relationship Id="rId16" Type="http://schemas.openxmlformats.org/officeDocument/2006/relationships/printerSettings" Target="../printerSettings/printerSettings33.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printerSettings" Target="../printerSettings/printerSettings28.bin"/><Relationship Id="rId5" Type="http://schemas.openxmlformats.org/officeDocument/2006/relationships/printerSettings" Target="../printerSettings/printerSettings22.bin"/><Relationship Id="rId15" Type="http://schemas.openxmlformats.org/officeDocument/2006/relationships/printerSettings" Target="../printerSettings/printerSettings32.bin"/><Relationship Id="rId10" Type="http://schemas.openxmlformats.org/officeDocument/2006/relationships/printerSettings" Target="../printerSettings/printerSettings27.bin"/><Relationship Id="rId19" Type="http://schemas.openxmlformats.org/officeDocument/2006/relationships/drawing" Target="../drawings/drawing1.xml"/><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 Id="rId14"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3.bin"/><Relationship Id="rId13" Type="http://schemas.openxmlformats.org/officeDocument/2006/relationships/printerSettings" Target="../printerSettings/printerSettings48.bin"/><Relationship Id="rId18" Type="http://schemas.openxmlformats.org/officeDocument/2006/relationships/drawing" Target="../drawings/drawing2.xml"/><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12" Type="http://schemas.openxmlformats.org/officeDocument/2006/relationships/printerSettings" Target="../printerSettings/printerSettings47.bin"/><Relationship Id="rId17" Type="http://schemas.openxmlformats.org/officeDocument/2006/relationships/printerSettings" Target="../printerSettings/printerSettings52.bin"/><Relationship Id="rId2" Type="http://schemas.openxmlformats.org/officeDocument/2006/relationships/printerSettings" Target="../printerSettings/printerSettings37.bin"/><Relationship Id="rId16" Type="http://schemas.openxmlformats.org/officeDocument/2006/relationships/printerSettings" Target="../printerSettings/printerSettings51.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11" Type="http://schemas.openxmlformats.org/officeDocument/2006/relationships/printerSettings" Target="../printerSettings/printerSettings46.bin"/><Relationship Id="rId5" Type="http://schemas.openxmlformats.org/officeDocument/2006/relationships/printerSettings" Target="../printerSettings/printerSettings40.bin"/><Relationship Id="rId15" Type="http://schemas.openxmlformats.org/officeDocument/2006/relationships/printerSettings" Target="../printerSettings/printerSettings50.bin"/><Relationship Id="rId10" Type="http://schemas.openxmlformats.org/officeDocument/2006/relationships/printerSettings" Target="../printerSettings/printerSettings45.bin"/><Relationship Id="rId4" Type="http://schemas.openxmlformats.org/officeDocument/2006/relationships/printerSettings" Target="../printerSettings/printerSettings39.bin"/><Relationship Id="rId9" Type="http://schemas.openxmlformats.org/officeDocument/2006/relationships/printerSettings" Target="../printerSettings/printerSettings44.bin"/><Relationship Id="rId14"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0.bin"/><Relationship Id="rId13" Type="http://schemas.openxmlformats.org/officeDocument/2006/relationships/printerSettings" Target="../printerSettings/printerSettings65.bin"/><Relationship Id="rId18" Type="http://schemas.openxmlformats.org/officeDocument/2006/relationships/printerSettings" Target="../printerSettings/printerSettings70.bin"/><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12" Type="http://schemas.openxmlformats.org/officeDocument/2006/relationships/printerSettings" Target="../printerSettings/printerSettings64.bin"/><Relationship Id="rId17" Type="http://schemas.openxmlformats.org/officeDocument/2006/relationships/printerSettings" Target="../printerSettings/printerSettings69.bin"/><Relationship Id="rId2" Type="http://schemas.openxmlformats.org/officeDocument/2006/relationships/printerSettings" Target="../printerSettings/printerSettings54.bin"/><Relationship Id="rId16" Type="http://schemas.openxmlformats.org/officeDocument/2006/relationships/printerSettings" Target="../printerSettings/printerSettings68.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11" Type="http://schemas.openxmlformats.org/officeDocument/2006/relationships/printerSettings" Target="../printerSettings/printerSettings63.bin"/><Relationship Id="rId5" Type="http://schemas.openxmlformats.org/officeDocument/2006/relationships/printerSettings" Target="../printerSettings/printerSettings57.bin"/><Relationship Id="rId15" Type="http://schemas.openxmlformats.org/officeDocument/2006/relationships/printerSettings" Target="../printerSettings/printerSettings67.bin"/><Relationship Id="rId10" Type="http://schemas.openxmlformats.org/officeDocument/2006/relationships/printerSettings" Target="../printerSettings/printerSettings62.bin"/><Relationship Id="rId19" Type="http://schemas.openxmlformats.org/officeDocument/2006/relationships/drawing" Target="../drawings/drawing3.xml"/><Relationship Id="rId4" Type="http://schemas.openxmlformats.org/officeDocument/2006/relationships/printerSettings" Target="../printerSettings/printerSettings56.bin"/><Relationship Id="rId9" Type="http://schemas.openxmlformats.org/officeDocument/2006/relationships/printerSettings" Target="../printerSettings/printerSettings61.bin"/><Relationship Id="rId14" Type="http://schemas.openxmlformats.org/officeDocument/2006/relationships/printerSettings" Target="../printerSettings/printerSettings6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78.bin"/><Relationship Id="rId13" Type="http://schemas.openxmlformats.org/officeDocument/2006/relationships/printerSettings" Target="../printerSettings/printerSettings83.bin"/><Relationship Id="rId18" Type="http://schemas.openxmlformats.org/officeDocument/2006/relationships/printerSettings" Target="../printerSettings/printerSettings88.bin"/><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12" Type="http://schemas.openxmlformats.org/officeDocument/2006/relationships/printerSettings" Target="../printerSettings/printerSettings82.bin"/><Relationship Id="rId17" Type="http://schemas.openxmlformats.org/officeDocument/2006/relationships/printerSettings" Target="../printerSettings/printerSettings87.bin"/><Relationship Id="rId2" Type="http://schemas.openxmlformats.org/officeDocument/2006/relationships/printerSettings" Target="../printerSettings/printerSettings72.bin"/><Relationship Id="rId16" Type="http://schemas.openxmlformats.org/officeDocument/2006/relationships/printerSettings" Target="../printerSettings/printerSettings86.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11" Type="http://schemas.openxmlformats.org/officeDocument/2006/relationships/printerSettings" Target="../printerSettings/printerSettings81.bin"/><Relationship Id="rId5" Type="http://schemas.openxmlformats.org/officeDocument/2006/relationships/printerSettings" Target="../printerSettings/printerSettings75.bin"/><Relationship Id="rId15" Type="http://schemas.openxmlformats.org/officeDocument/2006/relationships/printerSettings" Target="../printerSettings/printerSettings85.bin"/><Relationship Id="rId10" Type="http://schemas.openxmlformats.org/officeDocument/2006/relationships/printerSettings" Target="../printerSettings/printerSettings80.bin"/><Relationship Id="rId19" Type="http://schemas.openxmlformats.org/officeDocument/2006/relationships/drawing" Target="../drawings/drawing4.xml"/><Relationship Id="rId4" Type="http://schemas.openxmlformats.org/officeDocument/2006/relationships/printerSettings" Target="../printerSettings/printerSettings74.bin"/><Relationship Id="rId9" Type="http://schemas.openxmlformats.org/officeDocument/2006/relationships/printerSettings" Target="../printerSettings/printerSettings79.bin"/><Relationship Id="rId14" Type="http://schemas.openxmlformats.org/officeDocument/2006/relationships/printerSettings" Target="../printerSettings/printerSettings8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10" Type="http://schemas.openxmlformats.org/officeDocument/2006/relationships/drawing" Target="../drawings/drawing5.xml"/><Relationship Id="rId4" Type="http://schemas.openxmlformats.org/officeDocument/2006/relationships/printerSettings" Target="../printerSettings/printerSettings92.bin"/><Relationship Id="rId9" Type="http://schemas.openxmlformats.org/officeDocument/2006/relationships/printerSettings" Target="../printerSettings/printerSettings97.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10" Type="http://schemas.openxmlformats.org/officeDocument/2006/relationships/drawing" Target="../drawings/drawing6.xml"/><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14.bin"/><Relationship Id="rId13" Type="http://schemas.openxmlformats.org/officeDocument/2006/relationships/printerSettings" Target="../printerSettings/printerSettings119.bin"/><Relationship Id="rId18" Type="http://schemas.openxmlformats.org/officeDocument/2006/relationships/printerSettings" Target="../printerSettings/printerSettings124.bin"/><Relationship Id="rId3" Type="http://schemas.openxmlformats.org/officeDocument/2006/relationships/printerSettings" Target="../printerSettings/printerSettings109.bin"/><Relationship Id="rId7" Type="http://schemas.openxmlformats.org/officeDocument/2006/relationships/printerSettings" Target="../printerSettings/printerSettings113.bin"/><Relationship Id="rId12" Type="http://schemas.openxmlformats.org/officeDocument/2006/relationships/printerSettings" Target="../printerSettings/printerSettings118.bin"/><Relationship Id="rId17" Type="http://schemas.openxmlformats.org/officeDocument/2006/relationships/printerSettings" Target="../printerSettings/printerSettings123.bin"/><Relationship Id="rId2" Type="http://schemas.openxmlformats.org/officeDocument/2006/relationships/printerSettings" Target="../printerSettings/printerSettings108.bin"/><Relationship Id="rId16" Type="http://schemas.openxmlformats.org/officeDocument/2006/relationships/printerSettings" Target="../printerSettings/printerSettings122.bin"/><Relationship Id="rId1" Type="http://schemas.openxmlformats.org/officeDocument/2006/relationships/printerSettings" Target="../printerSettings/printerSettings107.bin"/><Relationship Id="rId6" Type="http://schemas.openxmlformats.org/officeDocument/2006/relationships/printerSettings" Target="../printerSettings/printerSettings112.bin"/><Relationship Id="rId11" Type="http://schemas.openxmlformats.org/officeDocument/2006/relationships/printerSettings" Target="../printerSettings/printerSettings117.bin"/><Relationship Id="rId5" Type="http://schemas.openxmlformats.org/officeDocument/2006/relationships/printerSettings" Target="../printerSettings/printerSettings111.bin"/><Relationship Id="rId15" Type="http://schemas.openxmlformats.org/officeDocument/2006/relationships/printerSettings" Target="../printerSettings/printerSettings121.bin"/><Relationship Id="rId10" Type="http://schemas.openxmlformats.org/officeDocument/2006/relationships/printerSettings" Target="../printerSettings/printerSettings116.bin"/><Relationship Id="rId19" Type="http://schemas.openxmlformats.org/officeDocument/2006/relationships/drawing" Target="../drawings/drawing7.xml"/><Relationship Id="rId4" Type="http://schemas.openxmlformats.org/officeDocument/2006/relationships/printerSettings" Target="../printerSettings/printerSettings110.bin"/><Relationship Id="rId9" Type="http://schemas.openxmlformats.org/officeDocument/2006/relationships/printerSettings" Target="../printerSettings/printerSettings115.bin"/><Relationship Id="rId14" Type="http://schemas.openxmlformats.org/officeDocument/2006/relationships/printerSettings" Target="../printerSettings/printerSettings12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32.bin"/><Relationship Id="rId13" Type="http://schemas.openxmlformats.org/officeDocument/2006/relationships/printerSettings" Target="../printerSettings/printerSettings137.bin"/><Relationship Id="rId18" Type="http://schemas.openxmlformats.org/officeDocument/2006/relationships/printerSettings" Target="../printerSettings/printerSettings142.bin"/><Relationship Id="rId3" Type="http://schemas.openxmlformats.org/officeDocument/2006/relationships/printerSettings" Target="../printerSettings/printerSettings127.bin"/><Relationship Id="rId7" Type="http://schemas.openxmlformats.org/officeDocument/2006/relationships/printerSettings" Target="../printerSettings/printerSettings131.bin"/><Relationship Id="rId12" Type="http://schemas.openxmlformats.org/officeDocument/2006/relationships/printerSettings" Target="../printerSettings/printerSettings136.bin"/><Relationship Id="rId17" Type="http://schemas.openxmlformats.org/officeDocument/2006/relationships/printerSettings" Target="../printerSettings/printerSettings141.bin"/><Relationship Id="rId2" Type="http://schemas.openxmlformats.org/officeDocument/2006/relationships/printerSettings" Target="../printerSettings/printerSettings126.bin"/><Relationship Id="rId16" Type="http://schemas.openxmlformats.org/officeDocument/2006/relationships/printerSettings" Target="../printerSettings/printerSettings140.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11" Type="http://schemas.openxmlformats.org/officeDocument/2006/relationships/printerSettings" Target="../printerSettings/printerSettings135.bin"/><Relationship Id="rId5" Type="http://schemas.openxmlformats.org/officeDocument/2006/relationships/printerSettings" Target="../printerSettings/printerSettings129.bin"/><Relationship Id="rId15" Type="http://schemas.openxmlformats.org/officeDocument/2006/relationships/printerSettings" Target="../printerSettings/printerSettings139.bin"/><Relationship Id="rId10" Type="http://schemas.openxmlformats.org/officeDocument/2006/relationships/printerSettings" Target="../printerSettings/printerSettings134.bin"/><Relationship Id="rId19" Type="http://schemas.openxmlformats.org/officeDocument/2006/relationships/drawing" Target="../drawings/drawing8.xml"/><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 Id="rId14" Type="http://schemas.openxmlformats.org/officeDocument/2006/relationships/printerSettings" Target="../printerSettings/printerSettings1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20"/>
  <sheetViews>
    <sheetView showGridLines="0" workbookViewId="0">
      <selection activeCell="C5" sqref="C5:F5"/>
    </sheetView>
  </sheetViews>
  <sheetFormatPr defaultColWidth="9" defaultRowHeight="16.5"/>
  <cols>
    <col min="1" max="1" width="3.5" style="164" customWidth="1"/>
    <col min="2" max="2" width="18" style="172" customWidth="1"/>
    <col min="3" max="3" width="6.625" style="172" customWidth="1"/>
    <col min="4" max="4" width="36" style="172" customWidth="1"/>
    <col min="5" max="5" width="11" style="172" customWidth="1"/>
    <col min="6" max="6" width="9" style="172"/>
    <col min="7" max="16384" width="9" style="166"/>
  </cols>
  <sheetData>
    <row r="1" spans="1:6">
      <c r="B1" s="165"/>
      <c r="C1" s="165"/>
      <c r="D1" s="165"/>
      <c r="E1" s="165"/>
      <c r="F1" s="165"/>
    </row>
    <row r="2" spans="1:6" ht="18.75">
      <c r="A2" s="531" t="s">
        <v>40</v>
      </c>
      <c r="B2" s="531"/>
      <c r="C2" s="531"/>
      <c r="D2" s="531"/>
      <c r="E2" s="531"/>
      <c r="F2" s="531"/>
    </row>
    <row r="3" spans="1:6">
      <c r="A3" s="535" t="s">
        <v>48</v>
      </c>
      <c r="B3" s="535"/>
      <c r="C3" s="535"/>
      <c r="D3" s="535"/>
      <c r="E3" s="535"/>
      <c r="F3" s="535"/>
    </row>
    <row r="4" spans="1:6">
      <c r="B4" s="168"/>
      <c r="C4" s="168"/>
      <c r="D4" s="168"/>
      <c r="E4" s="168"/>
      <c r="F4" s="168"/>
    </row>
    <row r="5" spans="1:6" ht="37.5" customHeight="1">
      <c r="A5" s="169">
        <v>1</v>
      </c>
      <c r="B5" s="170" t="s">
        <v>39</v>
      </c>
      <c r="C5" s="532"/>
      <c r="D5" s="533"/>
      <c r="E5" s="533"/>
      <c r="F5" s="534"/>
    </row>
    <row r="6" spans="1:6">
      <c r="A6" s="167"/>
      <c r="B6" s="171"/>
    </row>
    <row r="7" spans="1:6" ht="24.95" customHeight="1">
      <c r="A7" s="167">
        <v>2</v>
      </c>
      <c r="B7" s="171" t="s">
        <v>42</v>
      </c>
      <c r="C7" s="528"/>
      <c r="D7" s="529"/>
      <c r="E7" s="529"/>
      <c r="F7" s="530"/>
    </row>
    <row r="8" spans="1:6">
      <c r="A8" s="167"/>
      <c r="B8" s="171"/>
    </row>
    <row r="9" spans="1:6" ht="24.95" customHeight="1">
      <c r="A9" s="167">
        <v>3</v>
      </c>
      <c r="B9" s="171" t="s">
        <v>41</v>
      </c>
      <c r="C9" s="528"/>
      <c r="D9" s="529"/>
      <c r="E9" s="529"/>
      <c r="F9" s="530"/>
    </row>
    <row r="10" spans="1:6" hidden="1">
      <c r="A10" s="167"/>
      <c r="B10" s="171"/>
    </row>
    <row r="11" spans="1:6" ht="24.95" hidden="1" customHeight="1">
      <c r="A11" s="167">
        <v>4</v>
      </c>
      <c r="B11" s="171" t="s">
        <v>43</v>
      </c>
      <c r="C11" s="528" t="s">
        <v>103</v>
      </c>
      <c r="D11" s="529"/>
      <c r="E11" s="529"/>
      <c r="F11" s="530"/>
    </row>
    <row r="12" spans="1:6" ht="24.95" hidden="1" customHeight="1">
      <c r="A12" s="167">
        <v>5</v>
      </c>
      <c r="B12" s="171" t="s">
        <v>46</v>
      </c>
      <c r="C12" s="538">
        <v>6615</v>
      </c>
      <c r="D12" s="529"/>
      <c r="E12" s="529"/>
      <c r="F12" s="530"/>
    </row>
    <row r="13" spans="1:6" hidden="1">
      <c r="A13" s="167"/>
      <c r="B13" s="171"/>
    </row>
    <row r="14" spans="1:6" ht="24.95" hidden="1" customHeight="1">
      <c r="A14" s="167">
        <v>6</v>
      </c>
      <c r="B14" s="171" t="s">
        <v>44</v>
      </c>
      <c r="C14" s="536" t="s">
        <v>47</v>
      </c>
      <c r="D14" s="537"/>
      <c r="E14" s="173" t="s">
        <v>45</v>
      </c>
    </row>
    <row r="15" spans="1:6" ht="20.100000000000001" hidden="1" customHeight="1">
      <c r="C15" s="174"/>
      <c r="D15" s="175"/>
      <c r="E15" s="176"/>
    </row>
    <row r="16" spans="1:6" ht="20.100000000000001" hidden="1" customHeight="1">
      <c r="C16" s="177"/>
      <c r="D16" s="178"/>
      <c r="E16" s="179"/>
    </row>
    <row r="17" spans="3:5" ht="20.100000000000001" hidden="1" customHeight="1">
      <c r="C17" s="177"/>
      <c r="D17" s="178"/>
      <c r="E17" s="179"/>
    </row>
    <row r="18" spans="3:5" ht="20.100000000000001" hidden="1" customHeight="1">
      <c r="C18" s="180"/>
      <c r="D18" s="181"/>
      <c r="E18" s="182"/>
    </row>
    <row r="19" spans="3:5" hidden="1"/>
    <row r="20" spans="3:5" hidden="1"/>
  </sheetData>
  <sheetProtection selectLockedCells="1" selectUnlockedCells="1"/>
  <customSheetViews>
    <customSheetView guid="{398C7893-3C2A-4DA4-8552-014985533932}" showGridLines="0" hiddenRows="1" state="hidden">
      <selection activeCell="C5" sqref="C5:F5"/>
      <pageMargins left="0.75" right="0.75" top="1" bottom="1" header="0.5" footer="0.5"/>
      <pageSetup orientation="portrait" r:id="rId1"/>
      <headerFooter alignWithMargins="0"/>
    </customSheetView>
    <customSheetView guid="{BEF72719-4CCF-4C9B-95F6-0F3535FF30B3}" showGridLines="0" hiddenRows="1" state="hidden">
      <selection activeCell="C5" sqref="C5:F5"/>
      <pageMargins left="0.75" right="0.75" top="1" bottom="1" header="0.5" footer="0.5"/>
      <pageSetup orientation="portrait" r:id="rId2"/>
      <headerFooter alignWithMargins="0"/>
    </customSheetView>
    <customSheetView guid="{CF0E662C-D3BC-4297-99E8-62C40B3B7AD9}" showGridLines="0" hiddenRows="1" state="hidden">
      <selection activeCell="C5" sqref="C5:F5"/>
      <pageMargins left="0.75" right="0.75" top="1" bottom="1" header="0.5" footer="0.5"/>
      <pageSetup orientation="portrait" r:id="rId3"/>
      <headerFooter alignWithMargins="0"/>
    </customSheetView>
    <customSheetView guid="{BAD0225F-C858-4E40-A5E7-64BB5328C88A}" showGridLines="0" hiddenRows="1" state="hidden">
      <selection activeCell="C5" sqref="C5:F5"/>
      <pageMargins left="0.75" right="0.75" top="1" bottom="1" header="0.5" footer="0.5"/>
      <pageSetup orientation="portrait" r:id="rId4"/>
      <headerFooter alignWithMargins="0"/>
    </customSheetView>
    <customSheetView guid="{8DC3BA4D-7811-4245-A3D0-7EE4A8A001CA}" showGridLines="0" hiddenRows="1" state="hidden">
      <selection activeCell="C5" sqref="C5:F5"/>
      <pageMargins left="0.75" right="0.75" top="1" bottom="1" header="0.5" footer="0.5"/>
      <pageSetup orientation="portrait" r:id="rId5"/>
      <headerFooter alignWithMargins="0"/>
    </customSheetView>
    <customSheetView guid="{E95B21C1-D936-4435-AF6F-90CF0B6A7506}" showGridLines="0" hiddenRows="1" state="hidden">
      <selection activeCell="C7" sqref="C7:F7"/>
      <pageMargins left="0.75" right="0.75" top="1" bottom="1" header="0.5" footer="0.5"/>
      <pageSetup orientation="portrait" r:id="rId6"/>
      <headerFooter alignWithMargins="0"/>
    </customSheetView>
    <customSheetView guid="{B1277D53-29D6-4226-81E2-084FB62977B6}" showGridLines="0" hiddenRows="1" state="hidden">
      <selection activeCell="I14" sqref="I14"/>
      <pageMargins left="0.75" right="0.75" top="1" bottom="1" header="0.5" footer="0.5"/>
      <pageSetup orientation="portrait" r:id="rId7"/>
      <headerFooter alignWithMargins="0"/>
    </customSheetView>
    <customSheetView guid="{58D82F59-8CF6-455F-B9F4-081499FDF243}" showGridLines="0" hiddenRows="1" state="hidden">
      <selection activeCell="I14" sqref="I14"/>
      <pageMargins left="0.75" right="0.75" top="1" bottom="1" header="0.5" footer="0.5"/>
      <pageSetup orientation="portrait" r:id="rId8"/>
      <headerFooter alignWithMargins="0"/>
    </customSheetView>
    <customSheetView guid="{696D9240-6693-44E8-B9A4-2BFADD101EE2}" showGridLines="0" hiddenRows="1" state="hidden">
      <selection activeCell="C9" sqref="C9:F9"/>
      <pageMargins left="0.75" right="0.75" top="1" bottom="1" header="0.5" footer="0.5"/>
      <pageSetup orientation="portrait" r:id="rId9"/>
      <headerFooter alignWithMargins="0"/>
    </customSheetView>
    <customSheetView guid="{B0EE7D76-5806-4718-BDAD-3A3EA691E5E4}" showGridLines="0" hiddenRows="1" state="hidden">
      <selection activeCell="I14" sqref="I14"/>
      <pageMargins left="0.75" right="0.75" top="1" bottom="1" header="0.5" footer="0.5"/>
      <pageSetup orientation="portrait" r:id="rId10"/>
      <headerFooter alignWithMargins="0"/>
    </customSheetView>
    <customSheetView guid="{1A26D3B9-AD8D-4AE9-81F5-E0DF795F4658}" showGridLines="0" hiddenRows="1" state="hidden">
      <selection activeCell="C5" sqref="C5:F5"/>
      <pageMargins left="0.75" right="0.75" top="1" bottom="1" header="0.5" footer="0.5"/>
      <pageSetup orientation="portrait" r:id="rId11"/>
      <headerFooter alignWithMargins="0"/>
    </customSheetView>
    <customSheetView guid="{4F47A486-EA66-4D4B-9D65-1ABEAC31AACE}" showGridLines="0" hiddenRows="1" state="hidden">
      <selection activeCell="C5" sqref="C5:F5"/>
      <pageMargins left="0.75" right="0.75" top="1" bottom="1" header="0.5" footer="0.5"/>
      <pageSetup orientation="portrait" r:id="rId12"/>
      <headerFooter alignWithMargins="0"/>
    </customSheetView>
    <customSheetView guid="{25334923-91A5-4F88-9A10-8FA88873EC26}" showGridLines="0" hiddenRows="1" state="hidden">
      <selection activeCell="C5" sqref="C5:F5"/>
      <pageMargins left="0.75" right="0.75" top="1" bottom="1" header="0.5" footer="0.5"/>
      <pageSetup orientation="portrait" r:id="rId13"/>
      <headerFooter alignWithMargins="0"/>
    </customSheetView>
    <customSheetView guid="{5E2FF645-A015-403E-863B-BADF6B75C7D1}" showGridLines="0" hiddenRows="1" state="hidden">
      <selection activeCell="C5" sqref="C5:F5"/>
      <pageMargins left="0.75" right="0.75" top="1" bottom="1" header="0.5" footer="0.5"/>
      <pageSetup orientation="portrait" r:id="rId14"/>
      <headerFooter alignWithMargins="0"/>
    </customSheetView>
    <customSheetView guid="{C3C2F6BE-1796-4187-BF38-BACEF6057F57}" showGridLines="0" hiddenRows="1" state="hidden">
      <selection activeCell="C5" sqref="C5:F5"/>
      <pageMargins left="0.75" right="0.75" top="1" bottom="1" header="0.5" footer="0.5"/>
      <pageSetup orientation="portrait" r:id="rId15"/>
      <headerFooter alignWithMargins="0"/>
    </customSheetView>
    <customSheetView guid="{F2279B93-E4FF-4A81-B734-06F92F73708D}" showGridLines="0" hiddenRows="1" state="hidden">
      <selection activeCell="C5" sqref="C5:F5"/>
      <pageMargins left="0.75" right="0.75" top="1" bottom="1" header="0.5" footer="0.5"/>
      <pageSetup orientation="portrait" r:id="rId16"/>
      <headerFooter alignWithMargins="0"/>
    </customSheetView>
  </customSheetViews>
  <mergeCells count="8">
    <mergeCell ref="C7:F7"/>
    <mergeCell ref="A2:F2"/>
    <mergeCell ref="C5:F5"/>
    <mergeCell ref="A3:F3"/>
    <mergeCell ref="C14:D14"/>
    <mergeCell ref="C11:F11"/>
    <mergeCell ref="C12:F12"/>
    <mergeCell ref="C9:F9"/>
  </mergeCells>
  <phoneticPr fontId="28" type="noConversion"/>
  <pageMargins left="0.75" right="0.75" top="1" bottom="1" header="0.5" footer="0.5"/>
  <pageSetup orientation="portrait" r:id="rId1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00B0F0"/>
  </sheetPr>
  <dimension ref="A1:G35"/>
  <sheetViews>
    <sheetView view="pageBreakPreview" zoomScale="85" zoomScaleNormal="85" zoomScaleSheetLayoutView="85" workbookViewId="0">
      <selection activeCell="N28" sqref="N28"/>
    </sheetView>
  </sheetViews>
  <sheetFormatPr defaultColWidth="10" defaultRowHeight="16.5"/>
  <cols>
    <col min="1" max="1" width="10.625" style="33" customWidth="1"/>
    <col min="2" max="2" width="27.5" style="33" customWidth="1"/>
    <col min="3" max="3" width="21" style="33" customWidth="1"/>
    <col min="4" max="4" width="37.375" style="33" customWidth="1"/>
    <col min="5" max="5" width="10.625" style="31" customWidth="1"/>
    <col min="6" max="7" width="36.5" style="31" hidden="1" customWidth="1"/>
    <col min="8" max="8" width="8.125" style="31" customWidth="1"/>
    <col min="9" max="9" width="10" style="31" customWidth="1"/>
    <col min="10" max="16384" width="10" style="31"/>
  </cols>
  <sheetData>
    <row r="1" spans="1:7" ht="18" customHeight="1">
      <c r="A1" s="44" t="str">
        <f>Cover!B3</f>
        <v>Specification No.: WR-I/RPC/VRL/NIT-166/I-996-2026/RFX- 5002005091</v>
      </c>
      <c r="B1" s="45"/>
      <c r="C1" s="4"/>
      <c r="D1" s="5" t="s">
        <v>107</v>
      </c>
    </row>
    <row r="2" spans="1:7" ht="18" customHeight="1">
      <c r="A2" s="2"/>
      <c r="B2" s="6"/>
      <c r="C2" s="1"/>
      <c r="D2" s="1"/>
    </row>
    <row r="3" spans="1:7" ht="47.25" customHeight="1">
      <c r="A3" s="599" t="str">
        <f>Cover!$B$2</f>
        <v>Construction of GIS STORE at 765/400 kV Kotra Pooling Station, Raigarh</v>
      </c>
      <c r="B3" s="599"/>
      <c r="C3" s="599"/>
      <c r="D3" s="599"/>
      <c r="E3" s="37"/>
      <c r="F3" s="37"/>
    </row>
    <row r="4" spans="1:7" ht="21.95" customHeight="1">
      <c r="A4" s="600" t="s">
        <v>231</v>
      </c>
      <c r="B4" s="600"/>
      <c r="C4" s="600"/>
      <c r="D4" s="600"/>
    </row>
    <row r="5" spans="1:7" ht="18" customHeight="1">
      <c r="A5" s="32"/>
    </row>
    <row r="6" spans="1:7" ht="18" customHeight="1">
      <c r="A6" s="24" t="str">
        <f>'  Sch-1'!A6</f>
        <v>Bidder’s Name and Address</v>
      </c>
      <c r="D6" s="46" t="s">
        <v>74</v>
      </c>
      <c r="E6" s="27"/>
      <c r="F6" s="25"/>
    </row>
    <row r="7" spans="1:7" ht="18" customHeight="1">
      <c r="A7" s="130" t="str">
        <f>'  Sch-1'!A7</f>
        <v xml:space="preserve">Bidder as </v>
      </c>
      <c r="D7" s="200" t="s">
        <v>110</v>
      </c>
      <c r="E7" s="27"/>
      <c r="F7" s="25"/>
    </row>
    <row r="8" spans="1:7">
      <c r="A8" s="34" t="s">
        <v>82</v>
      </c>
      <c r="B8" s="597" t="str">
        <f>IF('  Sch-1'!C8=0, "", '  Sch-1'!C8)</f>
        <v/>
      </c>
      <c r="C8" s="597"/>
      <c r="D8" s="212" t="s">
        <v>77</v>
      </c>
      <c r="E8" s="49"/>
      <c r="F8" s="27"/>
    </row>
    <row r="9" spans="1:7">
      <c r="A9" s="34" t="s">
        <v>83</v>
      </c>
      <c r="B9" s="597" t="str">
        <f>IF('  Sch-1'!C9=0, "", '  Sch-1'!C9)</f>
        <v/>
      </c>
      <c r="C9" s="597"/>
      <c r="D9" s="212" t="s">
        <v>111</v>
      </c>
      <c r="E9" s="49"/>
      <c r="F9" s="27"/>
    </row>
    <row r="10" spans="1:7">
      <c r="A10" s="35"/>
      <c r="B10" s="597" t="str">
        <f>IF('  Sch-1'!C10=0, "", '  Sch-1'!C10)</f>
        <v/>
      </c>
      <c r="C10" s="597"/>
      <c r="D10" s="212" t="s">
        <v>112</v>
      </c>
      <c r="E10" s="49"/>
      <c r="F10" s="27"/>
    </row>
    <row r="11" spans="1:7">
      <c r="A11" s="35"/>
      <c r="B11" s="597" t="str">
        <f>IF('  Sch-1'!C11=0, "", '  Sch-1'!C11)</f>
        <v/>
      </c>
      <c r="C11" s="597"/>
      <c r="D11" s="212" t="s">
        <v>113</v>
      </c>
      <c r="E11" s="49"/>
      <c r="F11" s="27"/>
    </row>
    <row r="12" spans="1:7" ht="18" customHeight="1">
      <c r="A12" s="38"/>
      <c r="B12" s="38"/>
      <c r="C12" s="38"/>
      <c r="D12" s="47"/>
    </row>
    <row r="13" spans="1:7" ht="21.95" customHeight="1">
      <c r="A13" s="39" t="s">
        <v>66</v>
      </c>
      <c r="B13" s="604" t="s">
        <v>65</v>
      </c>
      <c r="C13" s="605"/>
      <c r="D13" s="40" t="s">
        <v>67</v>
      </c>
      <c r="F13" s="31" t="s">
        <v>58</v>
      </c>
      <c r="G13" s="253">
        <f>Discount!L20</f>
        <v>0</v>
      </c>
    </row>
    <row r="14" spans="1:7" ht="14.45" customHeight="1">
      <c r="A14" s="228"/>
      <c r="B14" s="598"/>
      <c r="C14" s="598"/>
      <c r="D14" s="50"/>
      <c r="G14" s="324"/>
    </row>
    <row r="15" spans="1:7" ht="33" customHeight="1">
      <c r="A15" s="261">
        <v>1</v>
      </c>
      <c r="B15" s="595" t="s">
        <v>321</v>
      </c>
      <c r="C15" s="596"/>
      <c r="D15" s="226">
        <f>G15</f>
        <v>0</v>
      </c>
      <c r="F15" s="323">
        <f>'Sch-4'!D15</f>
        <v>0</v>
      </c>
      <c r="G15" s="31">
        <f>F15*(1-$G$13)</f>
        <v>0</v>
      </c>
    </row>
    <row r="16" spans="1:7" ht="33.75" customHeight="1">
      <c r="A16" s="261">
        <v>2</v>
      </c>
      <c r="B16" s="595" t="s">
        <v>335</v>
      </c>
      <c r="C16" s="596"/>
      <c r="D16" s="226">
        <f>G16</f>
        <v>0</v>
      </c>
      <c r="F16" s="31">
        <f>'  Sch-2'!G48</f>
        <v>0</v>
      </c>
      <c r="G16" s="31">
        <f>F16*(1-$G$13)</f>
        <v>0</v>
      </c>
    </row>
    <row r="17" spans="1:7" ht="49.5" hidden="1" customHeight="1">
      <c r="A17" s="261"/>
      <c r="B17" s="595" t="s">
        <v>328</v>
      </c>
      <c r="C17" s="596"/>
      <c r="D17" s="226">
        <f t="shared" ref="D17:D26" si="0">G17</f>
        <v>0</v>
      </c>
    </row>
    <row r="18" spans="1:7" ht="21.95" hidden="1" customHeight="1">
      <c r="A18" s="261"/>
      <c r="B18" s="595"/>
      <c r="C18" s="596"/>
      <c r="D18" s="226">
        <f t="shared" si="0"/>
        <v>0</v>
      </c>
      <c r="F18" s="323"/>
    </row>
    <row r="19" spans="1:7" ht="21.95" hidden="1" customHeight="1">
      <c r="A19" s="261"/>
      <c r="B19" s="595"/>
      <c r="C19" s="596"/>
      <c r="D19" s="226">
        <f t="shared" si="0"/>
        <v>0</v>
      </c>
    </row>
    <row r="20" spans="1:7" ht="48" hidden="1" customHeight="1">
      <c r="A20" s="261"/>
      <c r="B20" s="598"/>
      <c r="C20" s="598"/>
      <c r="D20" s="226">
        <f t="shared" si="0"/>
        <v>0</v>
      </c>
    </row>
    <row r="21" spans="1:7" ht="21.95" hidden="1" customHeight="1">
      <c r="A21" s="261"/>
      <c r="B21" s="595"/>
      <c r="C21" s="596"/>
      <c r="D21" s="226">
        <f t="shared" si="0"/>
        <v>0</v>
      </c>
      <c r="F21" s="323"/>
    </row>
    <row r="22" spans="1:7" ht="21.95" hidden="1" customHeight="1">
      <c r="A22" s="261"/>
      <c r="B22" s="595"/>
      <c r="C22" s="596"/>
      <c r="D22" s="226">
        <f t="shared" si="0"/>
        <v>0</v>
      </c>
    </row>
    <row r="23" spans="1:7" ht="61.5" hidden="1" customHeight="1">
      <c r="A23" s="225"/>
      <c r="B23" s="598"/>
      <c r="C23" s="598"/>
      <c r="D23" s="226">
        <f t="shared" si="0"/>
        <v>0</v>
      </c>
    </row>
    <row r="24" spans="1:7" ht="21.95" hidden="1" customHeight="1">
      <c r="A24" s="225"/>
      <c r="B24" s="595"/>
      <c r="C24" s="596"/>
      <c r="D24" s="226">
        <f t="shared" si="0"/>
        <v>0</v>
      </c>
      <c r="F24" s="323"/>
    </row>
    <row r="25" spans="1:7" ht="21.95" hidden="1" customHeight="1">
      <c r="A25" s="225"/>
      <c r="B25" s="595"/>
      <c r="C25" s="596"/>
      <c r="D25" s="226">
        <f t="shared" si="0"/>
        <v>0</v>
      </c>
    </row>
    <row r="26" spans="1:7" ht="4.9000000000000004" hidden="1" customHeight="1">
      <c r="A26" s="261"/>
      <c r="B26" s="598"/>
      <c r="C26" s="598"/>
      <c r="D26" s="226">
        <f t="shared" si="0"/>
        <v>0</v>
      </c>
    </row>
    <row r="27" spans="1:7" ht="21" customHeight="1">
      <c r="A27" s="261">
        <v>2</v>
      </c>
      <c r="B27" s="595" t="s">
        <v>334</v>
      </c>
      <c r="C27" s="596"/>
      <c r="D27" s="226">
        <f>G27</f>
        <v>0</v>
      </c>
      <c r="F27" s="323">
        <f>'Sch-3'!H98</f>
        <v>0</v>
      </c>
      <c r="G27" s="31">
        <f>F27*(1-$G$13)</f>
        <v>0</v>
      </c>
    </row>
    <row r="28" spans="1:7">
      <c r="A28" s="41"/>
      <c r="B28" s="594" t="s">
        <v>336</v>
      </c>
      <c r="C28" s="594"/>
      <c r="D28" s="226">
        <f>SUM(D15:D27)</f>
        <v>0</v>
      </c>
      <c r="G28" s="31">
        <f>SUM(G15:G27)</f>
        <v>0</v>
      </c>
    </row>
    <row r="29" spans="1:7">
      <c r="A29" s="227"/>
      <c r="B29" s="602" t="s">
        <v>317</v>
      </c>
      <c r="C29" s="603"/>
      <c r="D29" s="459">
        <f>D28</f>
        <v>0</v>
      </c>
    </row>
    <row r="30" spans="1:7" ht="30" customHeight="1">
      <c r="A30" s="51"/>
      <c r="B30" s="52"/>
      <c r="C30" s="52"/>
      <c r="D30" s="53"/>
    </row>
    <row r="31" spans="1:7" ht="30" customHeight="1">
      <c r="A31" s="28" t="s">
        <v>78</v>
      </c>
      <c r="B31" s="85" t="str">
        <f>IF('  Sch-1'!C84=0,"", '  Sch-1'!C84)</f>
        <v/>
      </c>
      <c r="C31" s="29"/>
      <c r="D31" s="208"/>
      <c r="F31" s="30"/>
    </row>
    <row r="32" spans="1:7" ht="30" customHeight="1">
      <c r="A32" s="28" t="s">
        <v>79</v>
      </c>
      <c r="B32" s="85" t="str">
        <f>IF('  Sch-1'!C85=0,"", '  Sch-1'!C85)</f>
        <v/>
      </c>
      <c r="C32" s="29" t="s">
        <v>80</v>
      </c>
      <c r="D32" s="68" t="str">
        <f>IF('  Sch-1'!G84=0,"",'  Sch-1'!G84)</f>
        <v/>
      </c>
      <c r="F32" s="2"/>
    </row>
    <row r="33" spans="1:6" ht="30" customHeight="1">
      <c r="A33" s="3"/>
      <c r="B33" s="207"/>
      <c r="C33" s="29" t="s">
        <v>81</v>
      </c>
      <c r="D33" s="68" t="str">
        <f>IF('  Sch-1'!G85=0,"",'  Sch-1'!G85)</f>
        <v/>
      </c>
      <c r="F33" s="2"/>
    </row>
    <row r="34" spans="1:6" ht="30" customHeight="1">
      <c r="A34" s="3"/>
      <c r="B34" s="6"/>
      <c r="C34" s="29"/>
      <c r="D34" s="3"/>
      <c r="F34" s="30"/>
    </row>
    <row r="35" spans="1:6" ht="30" customHeight="1">
      <c r="A35" s="36"/>
      <c r="B35" s="36"/>
      <c r="C35" s="42"/>
      <c r="E35" s="43"/>
    </row>
  </sheetData>
  <sheetProtection algorithmName="SHA-512" hashValue="LC2F48WLQUXW1oLAnUAwV9RMRAM1m9+0rLuvSi2BS2hKPOF7OOoj8US9b+ACb2A7rBpREzmgx+tfgvxzSwidaA==" saltValue="fxlrRtqyrHTPm1qsep2cyQ==" spinCount="100000" sheet="1" formatColumns="0" formatRows="0" selectLockedCells="1"/>
  <customSheetViews>
    <customSheetView guid="{398C7893-3C2A-4DA4-8552-014985533932}" showPageBreaks="1" printArea="1" hiddenRows="1" hiddenColumns="1" view="pageBreakPreview">
      <selection activeCell="H16" sqref="H16"/>
      <pageMargins left="0.5" right="0.38" top="0.56999999999999995" bottom="0.48" header="0.38" footer="0.24"/>
      <printOptions horizontalCentered="1"/>
      <pageSetup paperSize="9" scale="99" fitToHeight="0" orientation="portrait" r:id="rId1"/>
      <headerFooter alignWithMargins="0">
        <oddFooter>&amp;R&amp;"Book Antiqua,Bold"&amp;10Schedule-6/ Page &amp;P of &amp;N</oddFooter>
      </headerFooter>
    </customSheetView>
    <customSheetView guid="{BEF72719-4CCF-4C9B-95F6-0F3535FF30B3}" scale="85" hiddenRows="1" hiddenColumns="1">
      <selection activeCell="K15" sqref="K15"/>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CF0E662C-D3BC-4297-99E8-62C40B3B7AD9}" scale="85" printArea="1" hiddenRows="1" hiddenColumns="1" topLeftCell="A4">
      <selection activeCell="F4" sqref="F1:G65536"/>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BAD0225F-C858-4E40-A5E7-64BB5328C88A}" scale="85" hiddenColumns="1" topLeftCell="A22">
      <selection activeCell="L11" sqref="L11"/>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8DC3BA4D-7811-4245-A3D0-7EE4A8A001CA}" topLeftCell="A10">
      <selection activeCell="G6" sqref="G6"/>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E95B21C1-D936-4435-AF6F-90CF0B6A7506}" topLeftCell="A28">
      <selection activeCell="B28" sqref="B28:D30"/>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B1277D53-29D6-4226-81E2-084FB62977B6}" topLeftCell="A28">
      <selection activeCell="B28" sqref="B28:D30"/>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58D82F59-8CF6-455F-B9F4-081499FDF243}" topLeftCell="A13">
      <selection activeCell="F21" sqref="F21"/>
      <pageMargins left="0.5" right="0.38" top="0.56999999999999995" bottom="0.48" header="0.38" footer="0.24"/>
      <printOptions horizontalCentered="1"/>
      <pageSetup paperSize="9" fitToHeight="0" orientation="portrait" r:id="rId8"/>
      <headerFooter alignWithMargins="0">
        <oddFooter>&amp;R&amp;"Book Antiqua,Bold"&amp;10Schedule-6/ Page &amp;P of &amp;N</oddFooter>
      </headerFooter>
    </customSheetView>
    <customSheetView guid="{696D9240-6693-44E8-B9A4-2BFADD101EE2}">
      <selection activeCell="F21" sqref="F21"/>
      <pageMargins left="0.5" right="0.38" top="0.56999999999999995" bottom="0.48" header="0.38" footer="0.24"/>
      <printOptions horizontalCentered="1"/>
      <pageSetup paperSize="9" fitToHeight="0" orientation="portrait" r:id="rId9"/>
      <headerFooter alignWithMargins="0">
        <oddFooter>&amp;R&amp;"Book Antiqua,Bold"&amp;10Schedule-6/ Page &amp;P of &amp;N</oddFooter>
      </headerFooter>
    </customSheetView>
    <customSheetView guid="{B0EE7D76-5806-4718-BDAD-3A3EA691E5E4}" topLeftCell="A7">
      <selection activeCell="F21" sqref="F21"/>
      <pageMargins left="0.5" right="0.38" top="0.56999999999999995" bottom="0.48" header="0.38" footer="0.24"/>
      <printOptions horizontalCentered="1"/>
      <pageSetup paperSize="9" fitToHeight="0" orientation="portrait" r:id="rId10"/>
      <headerFooter alignWithMargins="0">
        <oddFooter>&amp;R&amp;"Book Antiqua,Bold"&amp;10Schedule-6/ Page &amp;P of &amp;N</oddFooter>
      </headerFooter>
    </customSheetView>
    <customSheetView guid="{1A26D3B9-AD8D-4AE9-81F5-E0DF795F4658}" topLeftCell="A13">
      <selection activeCell="D15" sqref="D15"/>
      <pageMargins left="0.5" right="0.38" top="0.56999999999999995" bottom="0.48" header="0.38" footer="0.24"/>
      <printOptions horizontalCentered="1"/>
      <pageSetup paperSize="9" fitToHeight="0" orientation="portrait" r:id="rId11"/>
      <headerFooter alignWithMargins="0">
        <oddFooter>&amp;R&amp;"Book Antiqua,Bold"&amp;10Schedule-6/ Page &amp;P of &amp;N</oddFooter>
      </headerFooter>
    </customSheetView>
    <customSheetView guid="{4F47A486-EA66-4D4B-9D65-1ABEAC31AACE}" scale="85" topLeftCell="A19">
      <selection activeCell="D27" sqref="D27"/>
      <pageMargins left="0.5" right="0.38" top="0.56999999999999995" bottom="0.48" header="0.38" footer="0.24"/>
      <printOptions horizontalCentered="1"/>
      <pageSetup paperSize="9" fitToHeight="0" orientation="portrait" r:id="rId12"/>
      <headerFooter alignWithMargins="0">
        <oddFooter>&amp;R&amp;"Book Antiqua,Bold"&amp;10Schedule-6/ Page &amp;P of &amp;N</oddFooter>
      </headerFooter>
    </customSheetView>
    <customSheetView guid="{25334923-91A5-4F88-9A10-8FA88873EC26}" scale="85" hiddenRows="1" hiddenColumns="1" topLeftCell="A15">
      <selection activeCell="L23" sqref="L23"/>
      <pageMargins left="0.5" right="0.38" top="0.56999999999999995" bottom="0.48" header="0.38" footer="0.24"/>
      <printOptions horizontalCentered="1"/>
      <pageSetup paperSize="9" fitToHeight="0" orientation="portrait" r:id="rId13"/>
      <headerFooter alignWithMargins="0">
        <oddFooter>&amp;R&amp;"Book Antiqua,Bold"&amp;10Schedule-6/ Page &amp;P of &amp;N</oddFooter>
      </headerFooter>
    </customSheetView>
    <customSheetView guid="{5E2FF645-A015-403E-863B-BADF6B75C7D1}" scale="85" printArea="1" hiddenRows="1" hiddenColumns="1" topLeftCell="A4">
      <selection activeCell="F4" sqref="F1:G65536"/>
      <pageMargins left="0.5" right="0.38" top="0.56999999999999995" bottom="0.48" header="0.38" footer="0.24"/>
      <printOptions horizontalCentered="1"/>
      <pageSetup paperSize="9" fitToHeight="0" orientation="portrait" r:id="rId14"/>
      <headerFooter alignWithMargins="0">
        <oddFooter>&amp;R&amp;"Book Antiqua,Bold"&amp;10Schedule-6/ Page &amp;P of &amp;N</oddFooter>
      </headerFooter>
    </customSheetView>
    <customSheetView guid="{C3C2F6BE-1796-4187-BF38-BACEF6057F57}" scale="85" hiddenRows="1" hiddenColumns="1">
      <selection activeCell="L28" sqref="L28"/>
      <pageMargins left="0.5" right="0.38" top="0.56999999999999995" bottom="0.48" header="0.38" footer="0.24"/>
      <printOptions horizontalCentered="1"/>
      <pageSetup paperSize="9" fitToHeight="0" orientation="portrait" r:id="rId15"/>
      <headerFooter alignWithMargins="0">
        <oddFooter>&amp;R&amp;"Book Antiqua,Bold"&amp;10Schedule-6/ Page &amp;P of &amp;N</oddFooter>
      </headerFooter>
    </customSheetView>
    <customSheetView guid="{F2279B93-E4FF-4A81-B734-06F92F73708D}" showPageBreaks="1" printArea="1" hiddenRows="1" hiddenColumns="1" view="pageBreakPreview">
      <selection activeCell="H16" sqref="H16"/>
      <pageMargins left="0.5" right="0.38" top="0.56999999999999995" bottom="0.48" header="0.38" footer="0.24"/>
      <printOptions horizontalCentered="1"/>
      <pageSetup paperSize="9" scale="99" fitToHeight="0" orientation="portrait" r:id="rId16"/>
      <headerFooter alignWithMargins="0">
        <oddFooter>&amp;R&amp;"Book Antiqua,Bold"&amp;10Schedule-6/ Page &amp;P of &amp;N</oddFooter>
      </headerFooter>
    </customSheetView>
  </customSheetViews>
  <mergeCells count="23">
    <mergeCell ref="B21:C21"/>
    <mergeCell ref="A3:D3"/>
    <mergeCell ref="A4:D4"/>
    <mergeCell ref="B8:C8"/>
    <mergeCell ref="B9:C9"/>
    <mergeCell ref="B10:C10"/>
    <mergeCell ref="B11:C11"/>
    <mergeCell ref="B26:C26"/>
    <mergeCell ref="B29:C29"/>
    <mergeCell ref="B13:C13"/>
    <mergeCell ref="B14:C14"/>
    <mergeCell ref="B28:C28"/>
    <mergeCell ref="B15:C15"/>
    <mergeCell ref="B27:C27"/>
    <mergeCell ref="B23:C23"/>
    <mergeCell ref="B24:C24"/>
    <mergeCell ref="B25:C25"/>
    <mergeCell ref="B22:C22"/>
    <mergeCell ref="B16:C16"/>
    <mergeCell ref="B17:C17"/>
    <mergeCell ref="B18:C18"/>
    <mergeCell ref="B19:C19"/>
    <mergeCell ref="B20:C20"/>
  </mergeCells>
  <printOptions horizontalCentered="1"/>
  <pageMargins left="0.5" right="0.38" top="0.56999999999999995" bottom="0.48" header="0.38" footer="0.24"/>
  <pageSetup paperSize="9" scale="99" fitToHeight="0" orientation="portrait" r:id="rId17"/>
  <headerFooter alignWithMargins="0">
    <oddFooter>&amp;R&amp;"Book Antiqua,Bold"&amp;10Schedule-6/ Page &amp;P of &amp;N</oddFooter>
  </headerFooter>
  <drawing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11"/>
  </sheetPr>
  <dimension ref="A1:W35"/>
  <sheetViews>
    <sheetView showZeros="0" view="pageBreakPreview" topLeftCell="A8" zoomScale="79" zoomScaleNormal="79" zoomScaleSheetLayoutView="79" workbookViewId="0">
      <selection activeCell="G19" sqref="G19"/>
    </sheetView>
  </sheetViews>
  <sheetFormatPr defaultColWidth="9" defaultRowHeight="16.5"/>
  <cols>
    <col min="1" max="2" width="6.625" style="110" customWidth="1"/>
    <col min="3" max="3" width="21.625" style="110" customWidth="1"/>
    <col min="4" max="4" width="13.375" style="110" customWidth="1"/>
    <col min="5" max="5" width="23.625" style="110" customWidth="1"/>
    <col min="6" max="6" width="11.875" style="110" customWidth="1"/>
    <col min="7" max="7" width="19.5" style="110" customWidth="1"/>
    <col min="8" max="8" width="19.5" style="186" customWidth="1"/>
    <col min="9" max="9" width="15.375" style="187" hidden="1" customWidth="1"/>
    <col min="10" max="10" width="18.375" style="188" hidden="1" customWidth="1"/>
    <col min="11" max="11" width="8" style="188" hidden="1" customWidth="1"/>
    <col min="12" max="12" width="11.5" style="188" hidden="1" customWidth="1"/>
    <col min="13" max="13" width="13.25" style="188" hidden="1" customWidth="1"/>
    <col min="14" max="14" width="18.75" style="188" customWidth="1"/>
    <col min="15" max="15" width="15.375" style="188" customWidth="1"/>
    <col min="16" max="16" width="9.875" style="188" customWidth="1"/>
    <col min="17" max="17" width="14.25" style="188" customWidth="1"/>
    <col min="18" max="22" width="9" style="188" customWidth="1"/>
    <col min="23" max="23" width="9" style="188"/>
    <col min="24" max="16384" width="9" style="60"/>
  </cols>
  <sheetData>
    <row r="1" spans="1:23" s="99" customFormat="1" ht="39.950000000000003" customHeight="1">
      <c r="A1" s="612" t="s">
        <v>27</v>
      </c>
      <c r="B1" s="612"/>
      <c r="C1" s="612"/>
      <c r="D1" s="612"/>
      <c r="E1" s="612"/>
      <c r="F1" s="612"/>
      <c r="G1" s="612"/>
      <c r="H1" s="183"/>
      <c r="I1" s="184"/>
      <c r="J1" s="185"/>
      <c r="K1" s="185"/>
      <c r="L1" s="185"/>
      <c r="M1" s="185"/>
      <c r="N1" s="185"/>
      <c r="O1" s="185"/>
      <c r="P1" s="185"/>
      <c r="Q1" s="185"/>
      <c r="R1" s="185"/>
      <c r="S1" s="185"/>
      <c r="T1" s="185"/>
      <c r="U1" s="185"/>
      <c r="V1" s="185"/>
      <c r="W1" s="185"/>
    </row>
    <row r="2" spans="1:23" ht="18" customHeight="1">
      <c r="A2" s="55" t="str">
        <f>Cover!B3</f>
        <v>Specification No.: WR-I/RPC/VRL/NIT-166/I-996-2026/RFX- 5002005091</v>
      </c>
      <c r="B2" s="55"/>
      <c r="C2" s="56"/>
      <c r="D2" s="57"/>
      <c r="E2" s="57"/>
      <c r="F2" s="57"/>
      <c r="G2" s="59" t="s">
        <v>26</v>
      </c>
    </row>
    <row r="3" spans="1:23" ht="18" customHeight="1">
      <c r="A3" s="105"/>
      <c r="B3" s="105"/>
      <c r="C3" s="106"/>
      <c r="D3" s="107"/>
      <c r="E3" s="107"/>
      <c r="F3" s="107"/>
      <c r="G3" s="108"/>
    </row>
    <row r="4" spans="1:23" ht="18.95" customHeight="1">
      <c r="A4" s="615" t="s">
        <v>22</v>
      </c>
      <c r="B4" s="615"/>
      <c r="C4" s="615"/>
      <c r="D4" s="615"/>
      <c r="E4" s="615"/>
      <c r="F4" s="615"/>
      <c r="G4" s="615"/>
    </row>
    <row r="5" spans="1:23" ht="21" customHeight="1">
      <c r="A5" s="46" t="s">
        <v>74</v>
      </c>
      <c r="B5" s="27"/>
      <c r="C5" s="25"/>
      <c r="D5" s="100"/>
      <c r="E5" s="100"/>
      <c r="F5" s="100"/>
      <c r="G5" s="100"/>
    </row>
    <row r="6" spans="1:23" ht="21" customHeight="1">
      <c r="A6" s="200" t="s">
        <v>110</v>
      </c>
      <c r="B6" s="27"/>
      <c r="C6" s="25"/>
      <c r="D6" s="100"/>
      <c r="E6" s="100"/>
      <c r="F6" s="100"/>
      <c r="G6" s="100"/>
    </row>
    <row r="7" spans="1:23" ht="21" customHeight="1">
      <c r="A7" s="212" t="s">
        <v>77</v>
      </c>
      <c r="B7" s="49"/>
      <c r="C7" s="27"/>
      <c r="D7" s="100"/>
      <c r="E7" s="100"/>
      <c r="F7" s="100"/>
      <c r="G7" s="100"/>
    </row>
    <row r="8" spans="1:23" ht="21" customHeight="1">
      <c r="A8" s="212" t="s">
        <v>111</v>
      </c>
      <c r="B8" s="49"/>
      <c r="C8" s="27"/>
      <c r="D8" s="100"/>
      <c r="E8" s="100"/>
      <c r="F8" s="100"/>
      <c r="G8" s="100"/>
    </row>
    <row r="9" spans="1:23" ht="21" customHeight="1">
      <c r="A9" s="212" t="s">
        <v>112</v>
      </c>
      <c r="B9" s="49"/>
      <c r="C9" s="27"/>
      <c r="D9" s="100"/>
      <c r="E9" s="100"/>
      <c r="F9" s="100"/>
      <c r="G9" s="100"/>
    </row>
    <row r="10" spans="1:23" ht="21" customHeight="1">
      <c r="A10" s="212" t="s">
        <v>113</v>
      </c>
      <c r="B10" s="49"/>
      <c r="C10" s="27"/>
      <c r="D10" s="100"/>
      <c r="E10" s="100"/>
      <c r="F10" s="100"/>
      <c r="G10" s="100"/>
    </row>
    <row r="11" spans="1:23" ht="21" customHeight="1">
      <c r="A11" s="100"/>
      <c r="B11" s="100"/>
      <c r="C11" s="100"/>
      <c r="D11" s="100"/>
      <c r="E11" s="100"/>
      <c r="F11" s="100"/>
      <c r="G11" s="100"/>
    </row>
    <row r="12" spans="1:23" ht="42" customHeight="1">
      <c r="A12" s="111" t="s">
        <v>23</v>
      </c>
      <c r="B12" s="111"/>
      <c r="C12" s="613" t="str">
        <f>Cover!$B$2</f>
        <v>Construction of GIS STORE at 765/400 kV Kotra Pooling Station, Raigarh</v>
      </c>
      <c r="D12" s="613"/>
      <c r="E12" s="613"/>
      <c r="F12" s="613"/>
      <c r="G12" s="613"/>
    </row>
    <row r="13" spans="1:23" ht="21" customHeight="1">
      <c r="A13" s="626" t="s">
        <v>121</v>
      </c>
      <c r="B13" s="626"/>
      <c r="C13" s="626"/>
      <c r="D13" s="626"/>
      <c r="E13" s="626"/>
      <c r="F13" s="626"/>
      <c r="G13" s="626"/>
    </row>
    <row r="14" spans="1:23" ht="21" customHeight="1">
      <c r="A14" s="626" t="s">
        <v>122</v>
      </c>
      <c r="B14" s="626"/>
      <c r="C14" s="626"/>
      <c r="D14" s="626"/>
      <c r="E14" s="626"/>
      <c r="F14" s="626"/>
      <c r="G14" s="626"/>
    </row>
    <row r="15" spans="1:23" ht="21" customHeight="1">
      <c r="A15" s="109" t="s">
        <v>21</v>
      </c>
      <c r="B15" s="215"/>
      <c r="C15" s="216"/>
      <c r="D15" s="65"/>
      <c r="E15" s="214"/>
      <c r="F15" s="214"/>
      <c r="G15" s="214"/>
    </row>
    <row r="16" spans="1:23" ht="45.75" customHeight="1">
      <c r="A16" s="614" t="s">
        <v>24</v>
      </c>
      <c r="B16" s="614"/>
      <c r="C16" s="614"/>
      <c r="D16" s="614"/>
      <c r="E16" s="614"/>
      <c r="F16" s="614"/>
      <c r="G16" s="614"/>
      <c r="J16" s="256" t="s">
        <v>105</v>
      </c>
      <c r="K16" s="257"/>
      <c r="L16" s="257" t="s">
        <v>106</v>
      </c>
      <c r="M16" s="198"/>
      <c r="O16" s="247"/>
    </row>
    <row r="17" spans="1:23" ht="54.75" customHeight="1">
      <c r="B17" s="113">
        <v>1</v>
      </c>
      <c r="C17" s="607" t="s">
        <v>314</v>
      </c>
      <c r="D17" s="608"/>
      <c r="E17" s="608"/>
      <c r="F17" s="609"/>
      <c r="G17" s="193"/>
      <c r="I17" s="194">
        <f>'Sch-4'!D19</f>
        <v>0</v>
      </c>
      <c r="J17" s="254">
        <f>IF(I17=0,0,G17/I17)</f>
        <v>0</v>
      </c>
      <c r="L17" s="196"/>
    </row>
    <row r="18" spans="1:23" ht="54.75" customHeight="1">
      <c r="B18" s="625" t="s">
        <v>234</v>
      </c>
      <c r="C18" s="625"/>
      <c r="D18" s="625"/>
      <c r="E18" s="625"/>
      <c r="F18" s="625"/>
      <c r="G18" s="625"/>
      <c r="I18" s="194"/>
      <c r="J18" s="254"/>
    </row>
    <row r="19" spans="1:23" ht="54" customHeight="1">
      <c r="B19" s="113">
        <v>2</v>
      </c>
      <c r="C19" s="607" t="s">
        <v>315</v>
      </c>
      <c r="D19" s="608"/>
      <c r="E19" s="608"/>
      <c r="F19" s="609"/>
      <c r="G19" s="116"/>
      <c r="I19" s="194"/>
      <c r="J19" s="255">
        <f>G19</f>
        <v>0</v>
      </c>
    </row>
    <row r="20" spans="1:23" s="102" customFormat="1" ht="87.75" customHeight="1">
      <c r="A20" s="101"/>
      <c r="B20" s="616" t="s">
        <v>235</v>
      </c>
      <c r="C20" s="617"/>
      <c r="D20" s="617"/>
      <c r="E20" s="617"/>
      <c r="F20" s="617"/>
      <c r="G20" s="617"/>
      <c r="H20" s="186"/>
      <c r="I20" s="195"/>
      <c r="J20" s="203"/>
      <c r="K20" s="189"/>
      <c r="L20" s="197">
        <f>J19+J17</f>
        <v>0</v>
      </c>
      <c r="M20" s="189"/>
      <c r="N20" s="189"/>
      <c r="O20" s="189"/>
      <c r="P20" s="189"/>
      <c r="Q20" s="189"/>
      <c r="R20" s="189"/>
      <c r="S20" s="189"/>
      <c r="T20" s="189"/>
      <c r="U20" s="189"/>
      <c r="V20" s="189"/>
      <c r="W20" s="189"/>
    </row>
    <row r="21" spans="1:23" s="102" customFormat="1" ht="24.75" hidden="1" customHeight="1">
      <c r="A21" s="101"/>
      <c r="B21" s="211">
        <v>5</v>
      </c>
      <c r="C21" s="618" t="s">
        <v>108</v>
      </c>
      <c r="D21" s="619"/>
      <c r="E21" s="619"/>
      <c r="F21" s="619"/>
      <c r="G21" s="620"/>
      <c r="H21" s="186"/>
      <c r="I21" s="195"/>
      <c r="J21" s="203"/>
      <c r="K21" s="189"/>
      <c r="L21" s="189"/>
      <c r="M21" s="189"/>
      <c r="N21" s="189"/>
      <c r="O21" s="189"/>
      <c r="P21" s="189"/>
      <c r="Q21" s="189"/>
      <c r="R21" s="189"/>
      <c r="S21" s="189"/>
      <c r="T21" s="189"/>
      <c r="U21" s="189"/>
      <c r="V21" s="189"/>
      <c r="W21" s="189"/>
    </row>
    <row r="22" spans="1:23" s="102" customFormat="1" ht="61.5" hidden="1" customHeight="1">
      <c r="A22" s="101"/>
      <c r="B22" s="621"/>
      <c r="C22" s="622"/>
      <c r="D22" s="622"/>
      <c r="E22" s="622"/>
      <c r="F22" s="622"/>
      <c r="G22" s="623"/>
      <c r="H22" s="186"/>
      <c r="I22" s="195" t="e">
        <f>'  Sch-1'!#REF!+'  Sch-2'!#REF!+#REF!</f>
        <v>#REF!</v>
      </c>
      <c r="J22" s="197">
        <f>G22</f>
        <v>0</v>
      </c>
      <c r="K22" s="189"/>
      <c r="L22" s="189"/>
      <c r="M22" s="189"/>
      <c r="N22" s="189"/>
      <c r="O22" s="189"/>
      <c r="P22" s="189"/>
      <c r="Q22" s="189"/>
      <c r="R22" s="189"/>
      <c r="S22" s="189"/>
      <c r="T22" s="189"/>
      <c r="U22" s="189"/>
      <c r="V22" s="189"/>
      <c r="W22" s="189"/>
    </row>
    <row r="23" spans="1:23" s="102" customFormat="1" ht="48.75" hidden="1" customHeight="1">
      <c r="A23" s="101"/>
      <c r="B23" s="610" t="s">
        <v>109</v>
      </c>
      <c r="C23" s="611"/>
      <c r="D23" s="611"/>
      <c r="E23" s="611"/>
      <c r="F23" s="611"/>
      <c r="G23" s="611"/>
      <c r="H23" s="186"/>
      <c r="I23" s="186"/>
      <c r="J23" s="189"/>
      <c r="K23" s="189"/>
      <c r="L23" s="189"/>
      <c r="M23" s="189"/>
      <c r="N23" s="189"/>
      <c r="O23" s="189"/>
      <c r="P23" s="189"/>
      <c r="Q23" s="189"/>
      <c r="R23" s="189"/>
      <c r="S23" s="189"/>
      <c r="T23" s="189"/>
      <c r="U23" s="189"/>
      <c r="V23" s="189"/>
      <c r="W23" s="189"/>
    </row>
    <row r="24" spans="1:23" s="102" customFormat="1" ht="33" customHeight="1">
      <c r="A24" s="104" t="s">
        <v>25</v>
      </c>
      <c r="B24" s="114"/>
      <c r="C24" s="112"/>
      <c r="E24" s="115"/>
      <c r="F24" s="115"/>
      <c r="G24" s="103"/>
      <c r="H24" s="186"/>
      <c r="I24" s="186"/>
      <c r="J24" s="189"/>
      <c r="K24" s="189"/>
      <c r="L24" s="189"/>
      <c r="M24" s="189"/>
      <c r="N24" s="189"/>
      <c r="O24" s="189"/>
      <c r="P24" s="189"/>
      <c r="Q24" s="189"/>
      <c r="R24" s="189"/>
      <c r="S24" s="189"/>
      <c r="T24" s="189"/>
      <c r="U24" s="189"/>
      <c r="V24" s="189"/>
      <c r="W24" s="189"/>
    </row>
    <row r="25" spans="1:23" s="102" customFormat="1" ht="33" customHeight="1">
      <c r="A25" s="27" t="s">
        <v>92</v>
      </c>
      <c r="B25" s="114"/>
      <c r="C25" s="112"/>
      <c r="E25" s="115"/>
      <c r="F25" s="115"/>
      <c r="G25" s="103"/>
      <c r="H25" s="186"/>
      <c r="I25" s="186"/>
      <c r="J25" s="189"/>
      <c r="K25" s="189"/>
      <c r="L25" s="189"/>
      <c r="M25" s="189"/>
      <c r="N25" s="189"/>
      <c r="O25" s="189"/>
      <c r="P25" s="189"/>
      <c r="Q25" s="189"/>
      <c r="R25" s="189"/>
      <c r="S25" s="189"/>
      <c r="T25" s="189"/>
      <c r="U25" s="189"/>
      <c r="V25" s="189"/>
      <c r="W25" s="189"/>
    </row>
    <row r="26" spans="1:23" s="102" customFormat="1" ht="33" customHeight="1">
      <c r="A26" s="213" t="s">
        <v>114</v>
      </c>
      <c r="B26" s="114"/>
      <c r="C26" s="112"/>
      <c r="E26" s="115"/>
      <c r="F26" s="115"/>
      <c r="G26" s="103"/>
      <c r="H26" s="190"/>
      <c r="I26" s="186"/>
      <c r="J26" s="189"/>
      <c r="K26" s="189"/>
      <c r="L26" s="189"/>
      <c r="M26" s="189"/>
      <c r="N26" s="189"/>
      <c r="O26" s="189"/>
      <c r="P26" s="189"/>
      <c r="Q26" s="189"/>
      <c r="R26" s="189"/>
      <c r="S26" s="189"/>
      <c r="T26" s="189"/>
      <c r="U26" s="189"/>
      <c r="V26" s="189"/>
      <c r="W26" s="189"/>
    </row>
    <row r="27" spans="1:23" ht="21" customHeight="1">
      <c r="A27" s="624" t="s">
        <v>115</v>
      </c>
      <c r="B27" s="624"/>
      <c r="C27" s="624"/>
      <c r="D27" s="624"/>
      <c r="E27" s="624"/>
      <c r="F27" s="624"/>
      <c r="G27" s="624"/>
      <c r="H27" s="188"/>
    </row>
    <row r="28" spans="1:23" ht="33" customHeight="1">
      <c r="A28" s="215" t="s">
        <v>116</v>
      </c>
      <c r="B28" s="215"/>
      <c r="C28" s="216"/>
      <c r="D28" s="65"/>
      <c r="E28" s="214"/>
      <c r="F28" s="214"/>
      <c r="G28" s="214"/>
      <c r="H28" s="188"/>
    </row>
    <row r="29" spans="1:23" ht="33" customHeight="1">
      <c r="A29" s="102"/>
      <c r="B29" s="27"/>
      <c r="C29" s="102"/>
      <c r="D29" s="54"/>
      <c r="E29" s="61"/>
      <c r="F29" s="61"/>
      <c r="G29" s="61"/>
      <c r="H29" s="191"/>
    </row>
    <row r="30" spans="1:23" ht="33" customHeight="1">
      <c r="A30" s="74"/>
      <c r="B30" s="74"/>
      <c r="C30" s="84"/>
      <c r="D30" s="61"/>
      <c r="E30" s="27"/>
      <c r="F30" s="27"/>
      <c r="G30" s="67" t="s">
        <v>93</v>
      </c>
      <c r="H30" s="188"/>
    </row>
    <row r="31" spans="1:23" ht="33" customHeight="1">
      <c r="A31" s="74"/>
      <c r="B31" s="74"/>
      <c r="C31" s="84"/>
      <c r="D31" s="61"/>
      <c r="E31" s="27"/>
      <c r="F31" s="27"/>
      <c r="G31" s="67" t="str">
        <f>"For and on behalf of " &amp; '  Sch-1'!C8</f>
        <v xml:space="preserve">For and on behalf of </v>
      </c>
      <c r="H31" s="188"/>
    </row>
    <row r="32" spans="1:23" ht="33" customHeight="1">
      <c r="A32" s="72"/>
      <c r="B32" s="72"/>
      <c r="C32" s="72"/>
      <c r="D32" s="86"/>
      <c r="E32" s="79"/>
      <c r="F32" s="79"/>
      <c r="G32" s="60"/>
      <c r="H32" s="192"/>
    </row>
    <row r="33" spans="1:7" ht="15">
      <c r="A33" s="98" t="s">
        <v>19</v>
      </c>
      <c r="B33" s="98"/>
      <c r="C33" s="86" t="str">
        <f>'  Sch-1'!C84</f>
        <v/>
      </c>
      <c r="D33" s="86"/>
      <c r="E33" s="79" t="s">
        <v>94</v>
      </c>
      <c r="F33" s="606" t="str">
        <f>'  Sch-1'!G84</f>
        <v/>
      </c>
      <c r="G33" s="606"/>
    </row>
    <row r="34" spans="1:7">
      <c r="A34" s="98" t="s">
        <v>20</v>
      </c>
      <c r="B34" s="98"/>
      <c r="C34" s="87" t="str">
        <f>'  Sch-1'!C85</f>
        <v/>
      </c>
      <c r="D34" s="88"/>
      <c r="E34" s="79" t="s">
        <v>95</v>
      </c>
      <c r="F34" s="606" t="str">
        <f>'  Sch-1'!G85</f>
        <v/>
      </c>
      <c r="G34" s="606"/>
    </row>
    <row r="35" spans="1:7">
      <c r="A35" s="74"/>
      <c r="B35" s="74"/>
      <c r="C35" s="74"/>
      <c r="D35" s="74"/>
      <c r="E35" s="79"/>
      <c r="F35" s="79"/>
      <c r="G35" s="209"/>
    </row>
  </sheetData>
  <sheetProtection algorithmName="SHA-512" hashValue="Rw7EDpwrAYBEvZCtgsmMnGpIleaX8206wfhXkBpd0zD6gH0gNm8sYAOBn/Ib2DxcWOAcaYt41M9SCUWjVdW/2w==" saltValue="wkxL+6bIrs8ZKMQO2AYWAw==" spinCount="100000" sheet="1" formatColumns="0" formatRows="0" selectLockedCells="1"/>
  <customSheetViews>
    <customSheetView guid="{398C7893-3C2A-4DA4-8552-014985533932}" scale="79" zeroValues="0" hiddenRows="1" hiddenColumns="1" topLeftCell="A5">
      <selection activeCell="G19" sqref="G19"/>
      <pageMargins left="0.72" right="0.49" top="0.62" bottom="0.52" header="0.32" footer="0.27"/>
      <pageSetup scale="96" orientation="portrait" r:id="rId1"/>
      <headerFooter alignWithMargins="0">
        <oddFooter>&amp;R&amp;"Book Antiqua,Bold"&amp;10Letter of Discount  / Page &amp;P of &amp;N</oddFooter>
      </headerFooter>
    </customSheetView>
    <customSheetView guid="{BEF72719-4CCF-4C9B-95F6-0F3535FF30B3}" scale="79" zeroValues="0" hiddenRows="1" hiddenColumns="1">
      <selection activeCell="G19" sqref="G19"/>
      <pageMargins left="0.72" right="0.49" top="0.62" bottom="0.52" header="0.32" footer="0.27"/>
      <pageSetup scale="96" orientation="portrait" r:id="rId2"/>
      <headerFooter alignWithMargins="0">
        <oddFooter>&amp;R&amp;"Book Antiqua,Bold"&amp;10Letter of Discount  / Page &amp;P of &amp;N</oddFooter>
      </headerFooter>
    </customSheetView>
    <customSheetView guid="{CF0E662C-D3BC-4297-99E8-62C40B3B7AD9}" scale="79" zeroValues="0" hiddenRows="1" hiddenColumns="1" topLeftCell="A8">
      <selection activeCell="G19" sqref="G19"/>
      <pageMargins left="0.72" right="0.49" top="0.62" bottom="0.52" header="0.32" footer="0.27"/>
      <pageSetup scale="96" orientation="portrait" r:id="rId3"/>
      <headerFooter alignWithMargins="0">
        <oddFooter>&amp;R&amp;"Book Antiqua,Bold"&amp;10Letter of Discount  / Page &amp;P of &amp;N</oddFooter>
      </headerFooter>
    </customSheetView>
    <customSheetView guid="{BAD0225F-C858-4E40-A5E7-64BB5328C88A}" scale="79" zeroValues="0" hiddenRows="1" hiddenColumns="1" topLeftCell="A11">
      <selection activeCell="G19" sqref="G19"/>
      <pageMargins left="0.72" right="0.49" top="0.62" bottom="0.52" header="0.32" footer="0.27"/>
      <pageSetup scale="96" orientation="portrait" r:id="rId4"/>
      <headerFooter alignWithMargins="0">
        <oddFooter>&amp;R&amp;"Book Antiqua,Bold"&amp;10Letter of Discount  / Page &amp;P of &amp;N</oddFooter>
      </headerFooter>
    </customSheetView>
    <customSheetView guid="{8DC3BA4D-7811-4245-A3D0-7EE4A8A001CA}" scale="68" zeroValues="0" hiddenRows="1" hiddenColumns="1" topLeftCell="A7">
      <selection activeCell="G19" sqref="G19"/>
      <pageMargins left="0.72" right="0.49" top="0.62" bottom="0.52" header="0.32" footer="0.27"/>
      <pageSetup scale="96" orientation="portrait" r:id="rId5"/>
      <headerFooter alignWithMargins="0">
        <oddFooter>&amp;R&amp;"Book Antiqua,Bold"&amp;10Letter of Discount  / Page &amp;P of &amp;N</oddFooter>
      </headerFooter>
    </customSheetView>
    <customSheetView guid="{E95B21C1-D936-4435-AF6F-90CF0B6A7506}" zeroValues="0" hiddenRows="1" hiddenColumns="1" topLeftCell="A15">
      <selection activeCell="G15" sqref="G15"/>
      <pageMargins left="0.72" right="0.49" top="0.62" bottom="0.52" header="0.32" footer="0.27"/>
      <pageSetup scale="96" orientation="portrait" r:id="rId6"/>
      <headerFooter alignWithMargins="0">
        <oddFooter>&amp;R&amp;"Book Antiqua,Bold"&amp;10Letter of Discount  / Page &amp;P of &amp;N</oddFooter>
      </headerFooter>
    </customSheetView>
    <customSheetView guid="{B1277D53-29D6-4226-81E2-084FB62977B6}" zeroValues="0" hiddenRows="1" hiddenColumns="1" topLeftCell="A15">
      <selection activeCell="G15" sqref="G15"/>
      <pageMargins left="0.72" right="0.49" top="0.62" bottom="0.52" header="0.32" footer="0.27"/>
      <pageSetup scale="96" orientation="portrait" r:id="rId7"/>
      <headerFooter alignWithMargins="0">
        <oddFooter>&amp;R&amp;"Book Antiqua,Bold"&amp;10Letter of Discount  / Page &amp;P of &amp;N</oddFooter>
      </headerFooter>
    </customSheetView>
    <customSheetView guid="{58D82F59-8CF6-455F-B9F4-081499FDF243}" zeroValues="0" hiddenRows="1" hiddenColumns="1">
      <selection activeCell="G24" sqref="G24"/>
      <pageMargins left="0.72" right="0.49" top="0.62" bottom="0.52" header="0.32" footer="0.27"/>
      <pageSetup scale="96" orientation="portrait" r:id="rId8"/>
      <headerFooter alignWithMargins="0">
        <oddFooter>&amp;R&amp;"Book Antiqua,Bold"&amp;10Letter of Discount  / Page &amp;P of &amp;N</oddFooter>
      </headerFooter>
    </customSheetView>
    <customSheetView guid="{696D9240-6693-44E8-B9A4-2BFADD101EE2}" zeroValues="0" hiddenRows="1" hiddenColumns="1" topLeftCell="A4">
      <selection activeCell="G15" sqref="G15"/>
      <pageMargins left="0.72" right="0.49" top="0.62" bottom="0.52" header="0.32" footer="0.27"/>
      <pageSetup scale="96" orientation="portrait" r:id="rId9"/>
      <headerFooter alignWithMargins="0">
        <oddFooter>&amp;R&amp;"Book Antiqua,Bold"&amp;10Letter of Discount  / Page &amp;P of &amp;N</oddFooter>
      </headerFooter>
    </customSheetView>
    <customSheetView guid="{B0EE7D76-5806-4718-BDAD-3A3EA691E5E4}" zeroValues="0" hiddenRows="1" hiddenColumns="1">
      <selection activeCell="G24" sqref="G24"/>
      <pageMargins left="0.72" right="0.49" top="0.62" bottom="0.52" header="0.32" footer="0.27"/>
      <pageSetup scale="96" orientation="portrait" r:id="rId10"/>
      <headerFooter alignWithMargins="0">
        <oddFooter>&amp;R&amp;"Book Antiqua,Bold"&amp;10Letter of Discount  / Page &amp;P of &amp;N</oddFooter>
      </headerFooter>
    </customSheetView>
    <customSheetView guid="{1A26D3B9-AD8D-4AE9-81F5-E0DF795F4658}" zeroValues="0" hiddenRows="1" hiddenColumns="1" topLeftCell="A12">
      <selection activeCell="G15" sqref="G15"/>
      <pageMargins left="0.72" right="0.49" top="0.62" bottom="0.52" header="0.32" footer="0.27"/>
      <pageSetup scale="96" orientation="portrait" r:id="rId11"/>
      <headerFooter alignWithMargins="0">
        <oddFooter>&amp;R&amp;"Book Antiqua,Bold"&amp;10Letter of Discount  / Page &amp;P of &amp;N</oddFooter>
      </headerFooter>
    </customSheetView>
    <customSheetView guid="{4F47A486-EA66-4D4B-9D65-1ABEAC31AACE}" scale="68" zeroValues="0" hiddenRows="1" hiddenColumns="1" topLeftCell="A16">
      <selection activeCell="G17" sqref="G17"/>
      <pageMargins left="0.72" right="0.49" top="0.62" bottom="0.52" header="0.32" footer="0.27"/>
      <pageSetup scale="96" orientation="portrait" r:id="rId12"/>
      <headerFooter alignWithMargins="0">
        <oddFooter>&amp;R&amp;"Book Antiqua,Bold"&amp;10Letter of Discount  / Page &amp;P of &amp;N</oddFooter>
      </headerFooter>
    </customSheetView>
    <customSheetView guid="{25334923-91A5-4F88-9A10-8FA88873EC26}" scale="79" zeroValues="0" hiddenRows="1" hiddenColumns="1" topLeftCell="A14">
      <selection activeCell="G17" sqref="G17"/>
      <pageMargins left="0.72" right="0.49" top="0.62" bottom="0.52" header="0.32" footer="0.27"/>
      <pageSetup scale="96" orientation="portrait" r:id="rId13"/>
      <headerFooter alignWithMargins="0">
        <oddFooter>&amp;R&amp;"Book Antiqua,Bold"&amp;10Letter of Discount  / Page &amp;P of &amp;N</oddFooter>
      </headerFooter>
    </customSheetView>
    <customSheetView guid="{5E2FF645-A015-403E-863B-BADF6B75C7D1}" scale="79" zeroValues="0" hiddenRows="1" hiddenColumns="1" topLeftCell="C1">
      <selection activeCell="G17" sqref="G17"/>
      <pageMargins left="0.72" right="0.49" top="0.62" bottom="0.52" header="0.32" footer="0.27"/>
      <pageSetup scale="96" orientation="portrait" r:id="rId14"/>
      <headerFooter alignWithMargins="0">
        <oddFooter>&amp;R&amp;"Book Antiqua,Bold"&amp;10Letter of Discount  / Page &amp;P of &amp;N</oddFooter>
      </headerFooter>
    </customSheetView>
    <customSheetView guid="{C3C2F6BE-1796-4187-BF38-BACEF6057F57}" scale="79" zeroValues="0" hiddenRows="1" hiddenColumns="1" topLeftCell="C1">
      <selection activeCell="G19" sqref="G19"/>
      <pageMargins left="0.72" right="0.49" top="0.62" bottom="0.52" header="0.32" footer="0.27"/>
      <pageSetup scale="96" orientation="portrait" r:id="rId15"/>
      <headerFooter alignWithMargins="0">
        <oddFooter>&amp;R&amp;"Book Antiqua,Bold"&amp;10Letter of Discount  / Page &amp;P of &amp;N</oddFooter>
      </headerFooter>
    </customSheetView>
    <customSheetView guid="{F2279B93-E4FF-4A81-B734-06F92F73708D}" scale="79" zeroValues="0" hiddenRows="1" hiddenColumns="1" topLeftCell="A5">
      <selection activeCell="G19" sqref="G19"/>
      <pageMargins left="0.72" right="0.49" top="0.62" bottom="0.52" header="0.32" footer="0.27"/>
      <pageSetup scale="96" orientation="portrait" r:id="rId16"/>
      <headerFooter alignWithMargins="0">
        <oddFooter>&amp;R&amp;"Book Antiqua,Bold"&amp;10Letter of Discount  / Page &amp;P of &amp;N</oddFooter>
      </headerFooter>
    </customSheetView>
  </customSheetViews>
  <mergeCells count="16">
    <mergeCell ref="F34:G34"/>
    <mergeCell ref="C17:F17"/>
    <mergeCell ref="C19:F19"/>
    <mergeCell ref="B23:G23"/>
    <mergeCell ref="A1:G1"/>
    <mergeCell ref="C12:G12"/>
    <mergeCell ref="A16:G16"/>
    <mergeCell ref="A4:G4"/>
    <mergeCell ref="F33:G33"/>
    <mergeCell ref="B20:G20"/>
    <mergeCell ref="C21:G21"/>
    <mergeCell ref="B22:G22"/>
    <mergeCell ref="A27:G27"/>
    <mergeCell ref="B18:G18"/>
    <mergeCell ref="A13:G13"/>
    <mergeCell ref="A14:G14"/>
  </mergeCells>
  <phoneticPr fontId="2" type="noConversion"/>
  <dataValidations count="2">
    <dataValidation type="decimal" allowBlank="1" showInputMessage="1" showErrorMessage="1" error="Enter in percent only." sqref="G19" xr:uid="{00000000-0002-0000-0A00-000000000000}">
      <formula1>0</formula1>
      <formula2>1</formula2>
    </dataValidation>
    <dataValidation type="whole" operator="greaterThanOrEqual" allowBlank="1" showInputMessage="1" showErrorMessage="1" error="Enter numeric figure without decimal only" sqref="G17" xr:uid="{00000000-0002-0000-0A00-000001000000}">
      <formula1>0</formula1>
    </dataValidation>
  </dataValidations>
  <pageMargins left="0.72" right="0.49" top="0.62" bottom="0.52" header="0.32" footer="0.27"/>
  <pageSetup scale="96" orientation="portrait" r:id="rId17"/>
  <headerFooter alignWithMargins="0">
    <oddFooter>&amp;R&amp;"Book Antiqua,Bold"&amp;10Letter of Discount  / Page &amp;P of &amp;N</oddFooter>
  </headerFooter>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AP65"/>
  <sheetViews>
    <sheetView showZeros="0" zoomScale="82" zoomScaleNormal="82" zoomScaleSheetLayoutView="100" workbookViewId="0">
      <selection activeCell="C5" sqref="C5:F5"/>
    </sheetView>
  </sheetViews>
  <sheetFormatPr defaultColWidth="8" defaultRowHeight="16.5"/>
  <cols>
    <col min="1" max="1" width="9.375" style="74" customWidth="1"/>
    <col min="2" max="2" width="9.375" style="77" customWidth="1"/>
    <col min="3" max="3" width="12.875" style="74" customWidth="1"/>
    <col min="4" max="4" width="18.125" style="74" customWidth="1"/>
    <col min="5" max="5" width="11.125" style="74" customWidth="1"/>
    <col min="6" max="6" width="30.75" style="71" customWidth="1"/>
    <col min="7" max="8" width="8" style="71" customWidth="1"/>
    <col min="9" max="25" width="8" style="72" customWidth="1"/>
    <col min="26" max="28" width="8" style="210" hidden="1" customWidth="1"/>
    <col min="29" max="29" width="17.5" style="210" hidden="1" customWidth="1"/>
    <col min="30" max="30" width="12.125" style="210" hidden="1" customWidth="1"/>
    <col min="31" max="31" width="8" style="142" customWidth="1"/>
    <col min="32" max="32" width="8" style="143" customWidth="1"/>
    <col min="33" max="33" width="12" style="143" customWidth="1"/>
    <col min="34" max="34" width="8" style="142" hidden="1" customWidth="1"/>
    <col min="35" max="36" width="8" style="142" customWidth="1"/>
    <col min="37" max="37" width="9.125" style="142" customWidth="1"/>
    <col min="38" max="42" width="8" style="142" customWidth="1"/>
    <col min="43" max="16384" width="8" style="72"/>
  </cols>
  <sheetData>
    <row r="1" spans="1:37">
      <c r="A1" s="69" t="str">
        <f>Cover!B3</f>
        <v>Specification No.: WR-I/RPC/VRL/NIT-166/I-996-2026/RFX- 5002005091</v>
      </c>
      <c r="B1" s="69"/>
      <c r="C1" s="70"/>
      <c r="D1" s="70"/>
      <c r="E1" s="70"/>
      <c r="F1" s="80" t="s">
        <v>102</v>
      </c>
      <c r="Z1" s="210">
        <f>'Names of Bidder'!D6</f>
        <v>0</v>
      </c>
      <c r="AF1" s="143">
        <v>1</v>
      </c>
      <c r="AG1" s="143" t="s">
        <v>1</v>
      </c>
      <c r="AJ1" s="143">
        <v>1</v>
      </c>
      <c r="AK1" s="142" t="s">
        <v>5</v>
      </c>
    </row>
    <row r="2" spans="1:37">
      <c r="B2" s="74"/>
      <c r="F2" s="74"/>
      <c r="Z2" s="210" t="e">
        <f>'Names of Bidder'!AA6</f>
        <v>#REF!</v>
      </c>
      <c r="AF2" s="143">
        <v>2</v>
      </c>
      <c r="AG2" s="143" t="s">
        <v>2</v>
      </c>
      <c r="AJ2" s="143">
        <v>2</v>
      </c>
      <c r="AK2" s="142" t="s">
        <v>6</v>
      </c>
    </row>
    <row r="3" spans="1:37" ht="15">
      <c r="A3" s="642" t="s">
        <v>17</v>
      </c>
      <c r="B3" s="642"/>
      <c r="C3" s="642"/>
      <c r="D3" s="642"/>
      <c r="E3" s="642"/>
      <c r="F3" s="642"/>
      <c r="AF3" s="143">
        <v>3</v>
      </c>
      <c r="AG3" s="143" t="s">
        <v>3</v>
      </c>
      <c r="AJ3" s="143">
        <v>3</v>
      </c>
      <c r="AK3" s="142" t="s">
        <v>7</v>
      </c>
    </row>
    <row r="4" spans="1:37" ht="15">
      <c r="A4" s="73"/>
      <c r="B4" s="73"/>
      <c r="C4" s="73"/>
      <c r="D4" s="73"/>
      <c r="E4" s="73"/>
      <c r="F4" s="73"/>
      <c r="AF4" s="143">
        <v>4</v>
      </c>
      <c r="AG4" s="143" t="s">
        <v>4</v>
      </c>
      <c r="AJ4" s="143">
        <v>4</v>
      </c>
      <c r="AK4" s="142" t="s">
        <v>8</v>
      </c>
    </row>
    <row r="5" spans="1:37">
      <c r="A5" s="77" t="s">
        <v>96</v>
      </c>
      <c r="C5" s="643"/>
      <c r="D5" s="644"/>
      <c r="E5" s="644"/>
      <c r="F5" s="644"/>
      <c r="AF5" s="143">
        <v>5</v>
      </c>
      <c r="AG5" s="143" t="s">
        <v>4</v>
      </c>
      <c r="AJ5" s="143">
        <v>5</v>
      </c>
      <c r="AK5" s="142" t="s">
        <v>9</v>
      </c>
    </row>
    <row r="6" spans="1:37">
      <c r="A6" s="77" t="s">
        <v>87</v>
      </c>
      <c r="B6" s="645" t="str">
        <f>'  Sch-1'!C84</f>
        <v/>
      </c>
      <c r="C6" s="645"/>
      <c r="F6" s="74"/>
      <c r="AF6" s="143">
        <v>6</v>
      </c>
      <c r="AG6" s="143" t="s">
        <v>4</v>
      </c>
      <c r="AH6" s="144" t="e">
        <f>DAY(B6)</f>
        <v>#VALUE!</v>
      </c>
      <c r="AJ6" s="143">
        <v>6</v>
      </c>
      <c r="AK6" s="142" t="s">
        <v>10</v>
      </c>
    </row>
    <row r="7" spans="1:37">
      <c r="A7" s="77"/>
      <c r="B7" s="81"/>
      <c r="C7" s="81"/>
      <c r="F7" s="74"/>
      <c r="AF7" s="143">
        <v>7</v>
      </c>
      <c r="AG7" s="143" t="s">
        <v>4</v>
      </c>
      <c r="AH7" s="144" t="e">
        <f>MONTH(B6)</f>
        <v>#VALUE!</v>
      </c>
      <c r="AJ7" s="143">
        <v>7</v>
      </c>
      <c r="AK7" s="142" t="s">
        <v>11</v>
      </c>
    </row>
    <row r="8" spans="1:37">
      <c r="A8" s="76" t="str">
        <f>'  Sch-1'!F6</f>
        <v>To:</v>
      </c>
      <c r="B8" s="75"/>
      <c r="F8" s="78"/>
      <c r="AF8" s="143">
        <v>8</v>
      </c>
      <c r="AG8" s="143" t="s">
        <v>4</v>
      </c>
      <c r="AH8" s="144" t="e">
        <f>LOOKUP(AH7,AJ1:AJ12,AK1:AK12)</f>
        <v>#VALUE!</v>
      </c>
      <c r="AJ8" s="143">
        <v>8</v>
      </c>
      <c r="AK8" s="142" t="s">
        <v>12</v>
      </c>
    </row>
    <row r="9" spans="1:37">
      <c r="A9" s="76" t="str">
        <f>'  Sch-1'!F7</f>
        <v>Contract &amp; Material</v>
      </c>
      <c r="B9" s="76"/>
      <c r="F9" s="78"/>
      <c r="AF9" s="143">
        <v>9</v>
      </c>
      <c r="AG9" s="143" t="s">
        <v>4</v>
      </c>
      <c r="AH9" s="144" t="e">
        <f>YEAR(B6)</f>
        <v>#VALUE!</v>
      </c>
      <c r="AJ9" s="143">
        <v>9</v>
      </c>
      <c r="AK9" s="142" t="s">
        <v>13</v>
      </c>
    </row>
    <row r="10" spans="1:37">
      <c r="A10" s="76" t="str">
        <f>'  Sch-1'!F8</f>
        <v>Power Grid Corporation of India Ltd.,</v>
      </c>
      <c r="B10" s="76"/>
      <c r="F10" s="78"/>
      <c r="AF10" s="143">
        <v>10</v>
      </c>
      <c r="AG10" s="143" t="s">
        <v>4</v>
      </c>
      <c r="AJ10" s="143">
        <v>10</v>
      </c>
      <c r="AK10" s="142" t="s">
        <v>14</v>
      </c>
    </row>
    <row r="11" spans="1:37">
      <c r="A11" s="76" t="str">
        <f>'  Sch-1'!F9</f>
        <v>Western Region -I Headquarters</v>
      </c>
      <c r="B11" s="76"/>
      <c r="F11" s="78"/>
      <c r="AF11" s="143">
        <v>11</v>
      </c>
      <c r="AG11" s="143" t="s">
        <v>4</v>
      </c>
      <c r="AJ11" s="143">
        <v>11</v>
      </c>
      <c r="AK11" s="142" t="s">
        <v>15</v>
      </c>
    </row>
    <row r="12" spans="1:37">
      <c r="A12" s="76" t="str">
        <f>'  Sch-1'!F10</f>
        <v>Sampriti Nagar, Nari Ring Road</v>
      </c>
      <c r="B12" s="76"/>
      <c r="F12" s="78"/>
      <c r="AF12" s="143">
        <v>12</v>
      </c>
      <c r="AG12" s="143" t="s">
        <v>4</v>
      </c>
      <c r="AJ12" s="143">
        <v>12</v>
      </c>
      <c r="AK12" s="142" t="s">
        <v>16</v>
      </c>
    </row>
    <row r="13" spans="1:37">
      <c r="A13" s="76" t="str">
        <f>'  Sch-1'!F11</f>
        <v>PO: Uppalwadi, Nagpur (MS) -440026</v>
      </c>
      <c r="B13" s="76"/>
      <c r="F13" s="78"/>
      <c r="AF13" s="143">
        <v>13</v>
      </c>
      <c r="AG13" s="143" t="s">
        <v>4</v>
      </c>
    </row>
    <row r="14" spans="1:37" ht="49.5" customHeight="1">
      <c r="A14" s="77"/>
      <c r="F14" s="78"/>
      <c r="AF14" s="143">
        <v>14</v>
      </c>
      <c r="AG14" s="143" t="s">
        <v>4</v>
      </c>
    </row>
    <row r="15" spans="1:37" ht="71.25" customHeight="1">
      <c r="A15" s="82" t="s">
        <v>97</v>
      </c>
      <c r="B15" s="89"/>
      <c r="C15" s="646" t="str">
        <f>Cover!B2</f>
        <v>Construction of GIS STORE at 765/400 kV Kotra Pooling Station, Raigarh</v>
      </c>
      <c r="D15" s="646"/>
      <c r="E15" s="646"/>
      <c r="F15" s="646"/>
      <c r="U15" s="210"/>
      <c r="V15" s="210"/>
      <c r="W15" s="210"/>
      <c r="X15" s="210"/>
      <c r="Y15" s="210"/>
      <c r="AE15" s="210"/>
      <c r="AF15" s="143">
        <v>15</v>
      </c>
      <c r="AG15" s="143" t="s">
        <v>4</v>
      </c>
    </row>
    <row r="16" spans="1:37" ht="33" customHeight="1">
      <c r="A16" s="74" t="s">
        <v>88</v>
      </c>
      <c r="B16" s="74"/>
      <c r="C16" s="78"/>
      <c r="D16" s="78"/>
      <c r="E16" s="78"/>
      <c r="F16" s="78"/>
      <c r="U16" s="210"/>
      <c r="V16" s="210"/>
      <c r="W16" s="210"/>
      <c r="X16" s="210"/>
      <c r="Y16" s="219"/>
      <c r="AE16" s="210"/>
      <c r="AF16" s="143">
        <v>16</v>
      </c>
      <c r="AG16" s="143" t="s">
        <v>4</v>
      </c>
    </row>
    <row r="17" spans="1:42" ht="144" customHeight="1">
      <c r="A17" s="89">
        <v>1</v>
      </c>
      <c r="B17" s="627" t="str">
        <f>Z17&amp;C15&amp;" "&amp;AA17&amp;AC17&amp;AD17&amp;AB17</f>
        <v>In continuation of First Envelope of our Bid, we hereby submit the Second Envelope of the Bid, both of which shall be read together and in conjunction with each other, and shall be construed as an integral part of our Bid. Accordingly, we the undersigned, offer to  execute the work of  Construction of GIS STORE at 765/400 kV Kotra Pooling Station, Raigarh under the above-named package in full conformity with the said Bidding Documents for the sum of Rs. 0 (Rupees          only) or such other sums as may be determined in accordance with the terms and conditions of the Bidding Documents.</v>
      </c>
      <c r="C17" s="627"/>
      <c r="D17" s="627"/>
      <c r="E17" s="627"/>
      <c r="F17" s="627"/>
      <c r="U17" s="210"/>
      <c r="V17" s="210"/>
      <c r="W17" s="210"/>
      <c r="X17" s="210"/>
      <c r="Y17" s="219"/>
      <c r="Z17" s="248" t="s">
        <v>232</v>
      </c>
      <c r="AA17" s="248" t="s">
        <v>233</v>
      </c>
      <c r="AB17" s="249" t="s">
        <v>0</v>
      </c>
      <c r="AC17" s="250">
        <f>ROUND('Sch-5 After Discount'!D29,0)</f>
        <v>0</v>
      </c>
      <c r="AD17" s="251" t="str">
        <f>" (" &amp; 'N-W'!A8 &amp; ")"</f>
        <v xml:space="preserve"> (Rupees          only)</v>
      </c>
      <c r="AE17" s="210"/>
      <c r="AF17" s="143">
        <v>17</v>
      </c>
      <c r="AG17" s="143" t="s">
        <v>4</v>
      </c>
    </row>
    <row r="18" spans="1:42" ht="43.5" customHeight="1">
      <c r="B18" s="634" t="s">
        <v>89</v>
      </c>
      <c r="C18" s="634"/>
      <c r="D18" s="634"/>
      <c r="E18" s="634"/>
      <c r="F18" s="634"/>
      <c r="AF18" s="143">
        <v>18</v>
      </c>
      <c r="AG18" s="143" t="s">
        <v>4</v>
      </c>
    </row>
    <row r="19" spans="1:42" s="71" customFormat="1" ht="33" customHeight="1">
      <c r="A19" s="90">
        <v>2</v>
      </c>
      <c r="B19" s="630" t="s">
        <v>90</v>
      </c>
      <c r="C19" s="630"/>
      <c r="D19" s="630"/>
      <c r="E19" s="630"/>
      <c r="F19" s="630"/>
      <c r="Z19" s="252"/>
      <c r="AA19" s="252"/>
      <c r="AB19" s="252"/>
      <c r="AC19" s="252"/>
      <c r="AD19" s="252"/>
      <c r="AE19" s="145"/>
      <c r="AF19" s="143">
        <v>19</v>
      </c>
      <c r="AG19" s="143" t="s">
        <v>4</v>
      </c>
      <c r="AH19" s="145"/>
      <c r="AI19" s="145"/>
      <c r="AJ19" s="145"/>
      <c r="AK19" s="145"/>
      <c r="AL19" s="145"/>
      <c r="AM19" s="145"/>
      <c r="AN19" s="145"/>
      <c r="AO19" s="145"/>
      <c r="AP19" s="145"/>
    </row>
    <row r="20" spans="1:42" ht="45" customHeight="1">
      <c r="A20" s="89">
        <v>2.1</v>
      </c>
      <c r="B20" s="627" t="s">
        <v>91</v>
      </c>
      <c r="C20" s="627"/>
      <c r="D20" s="627"/>
      <c r="E20" s="627"/>
      <c r="F20" s="627"/>
      <c r="AF20" s="143">
        <v>20</v>
      </c>
      <c r="AG20" s="143" t="s">
        <v>4</v>
      </c>
    </row>
    <row r="21" spans="1:42" ht="29.25" customHeight="1">
      <c r="B21" s="633" t="s">
        <v>242</v>
      </c>
      <c r="C21" s="633"/>
      <c r="D21" s="640" t="s">
        <v>330</v>
      </c>
      <c r="E21" s="641"/>
      <c r="F21" s="641"/>
      <c r="AF21" s="143">
        <v>21</v>
      </c>
      <c r="AG21" s="143" t="s">
        <v>1</v>
      </c>
    </row>
    <row r="22" spans="1:42" ht="36" customHeight="1">
      <c r="B22" s="633" t="s">
        <v>243</v>
      </c>
      <c r="C22" s="633"/>
      <c r="D22" s="631" t="s">
        <v>338</v>
      </c>
      <c r="E22" s="632"/>
      <c r="F22" s="632"/>
    </row>
    <row r="23" spans="1:42" ht="39" customHeight="1">
      <c r="B23" s="201" t="s">
        <v>244</v>
      </c>
      <c r="C23" s="82"/>
      <c r="D23" s="639" t="s">
        <v>331</v>
      </c>
      <c r="E23" s="639"/>
      <c r="F23" s="639"/>
    </row>
    <row r="24" spans="1:42" ht="24" customHeight="1">
      <c r="B24" s="633" t="s">
        <v>240</v>
      </c>
      <c r="C24" s="633"/>
      <c r="D24" s="202" t="s">
        <v>319</v>
      </c>
      <c r="E24" s="263"/>
      <c r="F24" s="263"/>
      <c r="H24" s="131"/>
    </row>
    <row r="25" spans="1:42" ht="21" customHeight="1">
      <c r="B25" s="262" t="s">
        <v>241</v>
      </c>
      <c r="C25" s="262"/>
      <c r="D25" s="202" t="s">
        <v>320</v>
      </c>
      <c r="E25" s="263"/>
      <c r="F25" s="263"/>
      <c r="H25" s="131"/>
    </row>
    <row r="26" spans="1:42">
      <c r="B26" s="262"/>
      <c r="C26" s="262"/>
      <c r="D26" s="202"/>
      <c r="E26" s="263"/>
      <c r="F26" s="263"/>
      <c r="H26" s="131"/>
    </row>
    <row r="27" spans="1:42" ht="104.25" customHeight="1">
      <c r="A27" s="91">
        <v>2.2000000000000002</v>
      </c>
      <c r="B27" s="627" t="s">
        <v>98</v>
      </c>
      <c r="C27" s="627"/>
      <c r="D27" s="627"/>
      <c r="E27" s="627"/>
      <c r="F27" s="627"/>
      <c r="AF27" s="143">
        <v>28</v>
      </c>
      <c r="AG27" s="143" t="s">
        <v>4</v>
      </c>
    </row>
    <row r="28" spans="1:42" ht="65.25" customHeight="1">
      <c r="A28" s="91">
        <v>2.2999999999999998</v>
      </c>
      <c r="B28" s="627" t="s">
        <v>318</v>
      </c>
      <c r="C28" s="627"/>
      <c r="D28" s="627"/>
      <c r="E28" s="627"/>
      <c r="F28" s="627"/>
      <c r="AF28" s="143">
        <v>29</v>
      </c>
      <c r="AG28" s="143" t="s">
        <v>4</v>
      </c>
    </row>
    <row r="29" spans="1:42" ht="139.5" customHeight="1">
      <c r="A29" s="91">
        <v>2.4</v>
      </c>
      <c r="B29" s="627" t="s">
        <v>99</v>
      </c>
      <c r="C29" s="627"/>
      <c r="D29" s="627"/>
      <c r="E29" s="627"/>
      <c r="F29" s="627"/>
      <c r="AF29" s="143">
        <v>30</v>
      </c>
      <c r="AG29" s="143" t="s">
        <v>4</v>
      </c>
    </row>
    <row r="30" spans="1:42" ht="72" customHeight="1">
      <c r="A30" s="91">
        <v>2.5</v>
      </c>
      <c r="B30" s="627" t="s">
        <v>100</v>
      </c>
      <c r="C30" s="627"/>
      <c r="D30" s="627"/>
      <c r="E30" s="627"/>
      <c r="F30" s="627"/>
      <c r="AF30" s="143">
        <v>31</v>
      </c>
      <c r="AG30" s="143" t="s">
        <v>1</v>
      </c>
    </row>
    <row r="31" spans="1:42" ht="117" customHeight="1">
      <c r="A31" s="89">
        <v>3</v>
      </c>
      <c r="B31" s="627" t="s">
        <v>101</v>
      </c>
      <c r="C31" s="627"/>
      <c r="D31" s="627"/>
      <c r="E31" s="627"/>
      <c r="F31" s="627"/>
    </row>
    <row r="32" spans="1:42" ht="21" customHeight="1">
      <c r="B32" s="27"/>
      <c r="C32" s="27"/>
      <c r="D32" s="27"/>
      <c r="E32" s="83"/>
      <c r="F32" s="83"/>
    </row>
    <row r="33" spans="1:42" ht="21" customHeight="1">
      <c r="B33" s="27" t="s">
        <v>92</v>
      </c>
      <c r="C33" s="54"/>
      <c r="D33" s="61"/>
      <c r="E33" s="61"/>
      <c r="F33" s="61"/>
    </row>
    <row r="34" spans="1:42" ht="21" customHeight="1">
      <c r="B34" s="84"/>
      <c r="C34" s="61"/>
      <c r="D34" s="61"/>
      <c r="E34" s="27"/>
      <c r="F34" s="67" t="s">
        <v>93</v>
      </c>
    </row>
    <row r="35" spans="1:42" ht="21" customHeight="1">
      <c r="B35" s="84"/>
      <c r="C35" s="61"/>
      <c r="D35" s="27"/>
      <c r="E35" s="27"/>
      <c r="F35" s="67" t="str">
        <f>"For and on behalf of " &amp; '  Sch-1'!C8</f>
        <v xml:space="preserve">For and on behalf of </v>
      </c>
    </row>
    <row r="36" spans="1:42" ht="24.95" customHeight="1">
      <c r="A36" s="72"/>
      <c r="B36" s="72"/>
      <c r="C36" s="86"/>
      <c r="D36" s="72"/>
      <c r="E36" s="79"/>
      <c r="F36" s="77"/>
    </row>
    <row r="37" spans="1:42" ht="24.95" customHeight="1">
      <c r="A37" s="98" t="s">
        <v>19</v>
      </c>
      <c r="B37" s="629" t="str">
        <f>'  Sch-1'!C84</f>
        <v/>
      </c>
      <c r="C37" s="629"/>
      <c r="D37" s="210"/>
      <c r="E37" s="79" t="s">
        <v>94</v>
      </c>
      <c r="F37" s="87" t="str">
        <f>'  Sch-1'!G84</f>
        <v/>
      </c>
    </row>
    <row r="38" spans="1:42" ht="24.95" customHeight="1">
      <c r="A38" s="98" t="s">
        <v>20</v>
      </c>
      <c r="B38" s="87" t="str">
        <f>'  Sch-1'!C85</f>
        <v/>
      </c>
      <c r="C38" s="88"/>
      <c r="D38" s="210"/>
      <c r="E38" s="79" t="s">
        <v>95</v>
      </c>
      <c r="F38" s="87" t="str">
        <f>'  Sch-1'!G85</f>
        <v/>
      </c>
    </row>
    <row r="39" spans="1:42" ht="24.95" customHeight="1">
      <c r="B39" s="74"/>
      <c r="D39" s="72"/>
      <c r="E39" s="79"/>
      <c r="F39" s="74"/>
    </row>
    <row r="40" spans="1:42" s="71" customFormat="1" ht="33" customHeight="1">
      <c r="A40" s="93" t="s">
        <v>18</v>
      </c>
      <c r="B40" s="94"/>
      <c r="C40" s="95"/>
      <c r="D40" s="27"/>
      <c r="E40" s="67"/>
      <c r="F40" s="96"/>
      <c r="H40" s="92"/>
      <c r="Z40" s="252"/>
      <c r="AA40" s="252"/>
      <c r="AB40" s="252"/>
      <c r="AC40" s="252"/>
      <c r="AD40" s="252"/>
      <c r="AE40" s="145"/>
      <c r="AF40" s="143"/>
      <c r="AG40" s="143"/>
      <c r="AH40" s="145"/>
      <c r="AI40" s="145"/>
      <c r="AJ40" s="145"/>
      <c r="AK40" s="145"/>
      <c r="AL40" s="145"/>
      <c r="AM40" s="145"/>
      <c r="AN40" s="145"/>
      <c r="AO40" s="145"/>
      <c r="AP40" s="145"/>
    </row>
    <row r="41" spans="1:42" s="71" customFormat="1" ht="33" customHeight="1">
      <c r="A41" s="636" t="s">
        <v>35</v>
      </c>
      <c r="B41" s="636"/>
      <c r="C41" s="636"/>
      <c r="D41" s="117"/>
      <c r="E41" s="117"/>
      <c r="F41" s="117"/>
      <c r="H41" s="92"/>
      <c r="Z41" s="252"/>
      <c r="AA41" s="252"/>
      <c r="AB41" s="252"/>
      <c r="AC41" s="252"/>
      <c r="AD41" s="252"/>
      <c r="AE41" s="145"/>
      <c r="AF41" s="143"/>
      <c r="AG41" s="143"/>
      <c r="AH41" s="145"/>
      <c r="AI41" s="145"/>
      <c r="AJ41" s="145"/>
      <c r="AK41" s="145"/>
      <c r="AL41" s="145"/>
      <c r="AM41" s="145"/>
      <c r="AN41" s="145"/>
      <c r="AO41" s="145"/>
      <c r="AP41" s="145"/>
    </row>
    <row r="42" spans="1:42" s="71" customFormat="1" ht="33" customHeight="1">
      <c r="A42" s="637"/>
      <c r="B42" s="637"/>
      <c r="C42" s="637"/>
      <c r="D42" s="117"/>
      <c r="E42" s="117"/>
      <c r="F42" s="117"/>
      <c r="H42" s="92"/>
      <c r="Z42" s="252"/>
      <c r="AA42" s="252"/>
      <c r="AB42" s="252"/>
      <c r="AC42" s="252"/>
      <c r="AD42" s="252"/>
      <c r="AE42" s="145"/>
      <c r="AF42" s="143"/>
      <c r="AG42" s="143"/>
      <c r="AH42" s="145"/>
      <c r="AI42" s="145"/>
      <c r="AJ42" s="145"/>
      <c r="AK42" s="145"/>
      <c r="AL42" s="145"/>
      <c r="AM42" s="145"/>
      <c r="AN42" s="145"/>
      <c r="AO42" s="145"/>
      <c r="AP42" s="145"/>
    </row>
    <row r="43" spans="1:42" s="71" customFormat="1" ht="33" customHeight="1">
      <c r="A43" s="628"/>
      <c r="B43" s="628"/>
      <c r="C43" s="628"/>
      <c r="D43" s="117"/>
      <c r="E43" s="117"/>
      <c r="F43" s="117"/>
      <c r="H43" s="92"/>
      <c r="Z43" s="252"/>
      <c r="AA43" s="252"/>
      <c r="AB43" s="252"/>
      <c r="AC43" s="252"/>
      <c r="AD43" s="252"/>
      <c r="AE43" s="145"/>
      <c r="AF43" s="143"/>
      <c r="AG43" s="143"/>
      <c r="AH43" s="145"/>
      <c r="AI43" s="145"/>
      <c r="AJ43" s="145"/>
      <c r="AK43" s="145"/>
      <c r="AL43" s="145"/>
      <c r="AM43" s="145"/>
      <c r="AN43" s="145"/>
      <c r="AO43" s="145"/>
      <c r="AP43" s="145"/>
    </row>
    <row r="44" spans="1:42" s="71" customFormat="1" ht="33" customHeight="1">
      <c r="A44" s="638" t="s">
        <v>36</v>
      </c>
      <c r="B44" s="638"/>
      <c r="C44" s="638"/>
      <c r="D44" s="117"/>
      <c r="E44" s="117"/>
      <c r="F44" s="117"/>
      <c r="H44" s="92"/>
      <c r="Z44" s="252"/>
      <c r="AA44" s="252"/>
      <c r="AB44" s="252"/>
      <c r="AC44" s="252"/>
      <c r="AD44" s="252"/>
      <c r="AE44" s="145"/>
      <c r="AF44" s="143"/>
      <c r="AG44" s="143"/>
      <c r="AH44" s="145"/>
      <c r="AI44" s="145"/>
      <c r="AJ44" s="145"/>
      <c r="AK44" s="145"/>
      <c r="AL44" s="145"/>
      <c r="AM44" s="145"/>
      <c r="AN44" s="145"/>
      <c r="AO44" s="145"/>
      <c r="AP44" s="145"/>
    </row>
    <row r="45" spans="1:42" s="71" customFormat="1" ht="33" customHeight="1">
      <c r="A45" s="638" t="s">
        <v>34</v>
      </c>
      <c r="B45" s="638"/>
      <c r="C45" s="638"/>
      <c r="D45" s="117"/>
      <c r="E45" s="117"/>
      <c r="F45" s="117"/>
      <c r="H45" s="92"/>
      <c r="Z45" s="252"/>
      <c r="AA45" s="252"/>
      <c r="AB45" s="252"/>
      <c r="AC45" s="252"/>
      <c r="AD45" s="252"/>
      <c r="AE45" s="145"/>
      <c r="AF45" s="143"/>
      <c r="AG45" s="143"/>
      <c r="AH45" s="145"/>
      <c r="AI45" s="145"/>
      <c r="AJ45" s="145"/>
      <c r="AK45" s="145"/>
      <c r="AL45" s="145"/>
      <c r="AM45" s="145"/>
      <c r="AN45" s="145"/>
      <c r="AO45" s="145"/>
      <c r="AP45" s="145"/>
    </row>
    <row r="46" spans="1:42" s="71" customFormat="1" ht="33" customHeight="1">
      <c r="A46" s="638" t="s">
        <v>37</v>
      </c>
      <c r="B46" s="638"/>
      <c r="C46" s="638"/>
      <c r="D46" s="117"/>
      <c r="E46" s="117"/>
      <c r="F46" s="117"/>
      <c r="H46" s="92"/>
      <c r="Z46" s="252"/>
      <c r="AA46" s="252"/>
      <c r="AB46" s="252"/>
      <c r="AC46" s="252"/>
      <c r="AD46" s="252"/>
      <c r="AE46" s="145"/>
      <c r="AF46" s="143"/>
      <c r="AG46" s="143"/>
      <c r="AH46" s="145"/>
      <c r="AI46" s="145"/>
      <c r="AJ46" s="145"/>
      <c r="AK46" s="145"/>
      <c r="AL46" s="145"/>
      <c r="AM46" s="145"/>
      <c r="AN46" s="145"/>
      <c r="AO46" s="145"/>
      <c r="AP46" s="145"/>
    </row>
    <row r="47" spans="1:42" s="71" customFormat="1" ht="33" customHeight="1">
      <c r="A47" s="636" t="s">
        <v>38</v>
      </c>
      <c r="B47" s="636"/>
      <c r="C47" s="636"/>
      <c r="D47" s="117"/>
      <c r="E47" s="117"/>
      <c r="F47" s="117"/>
      <c r="H47" s="92"/>
      <c r="Z47" s="252"/>
      <c r="AA47" s="252"/>
      <c r="AB47" s="252"/>
      <c r="AC47" s="252"/>
      <c r="AD47" s="252"/>
      <c r="AE47" s="145"/>
      <c r="AF47" s="143"/>
      <c r="AG47" s="143"/>
      <c r="AH47" s="145"/>
      <c r="AI47" s="145"/>
      <c r="AJ47" s="145"/>
      <c r="AK47" s="145"/>
      <c r="AL47" s="145"/>
      <c r="AM47" s="145"/>
      <c r="AN47" s="145"/>
      <c r="AO47" s="145"/>
      <c r="AP47" s="145"/>
    </row>
    <row r="48" spans="1:42" s="71" customFormat="1" ht="33" customHeight="1">
      <c r="A48" s="637"/>
      <c r="B48" s="637"/>
      <c r="C48" s="637"/>
      <c r="D48" s="117"/>
      <c r="E48" s="117"/>
      <c r="F48" s="117"/>
      <c r="H48" s="92"/>
      <c r="Z48" s="252"/>
      <c r="AA48" s="252"/>
      <c r="AB48" s="252"/>
      <c r="AC48" s="252"/>
      <c r="AD48" s="252"/>
      <c r="AE48" s="145"/>
      <c r="AF48" s="143"/>
      <c r="AG48" s="143"/>
      <c r="AH48" s="145"/>
      <c r="AI48" s="145"/>
      <c r="AJ48" s="145"/>
      <c r="AK48" s="145"/>
      <c r="AL48" s="145"/>
      <c r="AM48" s="145"/>
      <c r="AN48" s="145"/>
      <c r="AO48" s="145"/>
      <c r="AP48" s="145"/>
    </row>
    <row r="49" spans="1:42" s="71" customFormat="1" ht="33" customHeight="1">
      <c r="A49" s="628"/>
      <c r="B49" s="628"/>
      <c r="C49" s="628"/>
      <c r="D49" s="635"/>
      <c r="E49" s="635"/>
      <c r="F49" s="635"/>
      <c r="H49" s="92"/>
      <c r="Z49" s="252"/>
      <c r="AA49" s="252"/>
      <c r="AB49" s="252"/>
      <c r="AC49" s="252"/>
      <c r="AD49" s="252"/>
      <c r="AE49" s="145"/>
      <c r="AF49" s="143"/>
      <c r="AG49" s="143"/>
      <c r="AH49" s="145"/>
      <c r="AI49" s="145"/>
      <c r="AJ49" s="145"/>
      <c r="AK49" s="145"/>
      <c r="AL49" s="145"/>
      <c r="AM49" s="145"/>
      <c r="AN49" s="145"/>
      <c r="AO49" s="145"/>
      <c r="AP49" s="145"/>
    </row>
    <row r="50" spans="1:42" s="71" customFormat="1" ht="33" customHeight="1">
      <c r="A50" s="93"/>
      <c r="B50" s="93"/>
      <c r="C50" s="93"/>
      <c r="D50" s="97"/>
      <c r="E50" s="97"/>
      <c r="F50" s="97"/>
      <c r="H50" s="92"/>
      <c r="Z50" s="252"/>
      <c r="AA50" s="252"/>
      <c r="AB50" s="252"/>
      <c r="AC50" s="252"/>
      <c r="AD50" s="252"/>
      <c r="AE50" s="145"/>
      <c r="AF50" s="143"/>
      <c r="AG50" s="143"/>
      <c r="AH50" s="145"/>
      <c r="AI50" s="145"/>
      <c r="AJ50" s="145"/>
      <c r="AK50" s="145"/>
      <c r="AL50" s="145"/>
      <c r="AM50" s="145"/>
      <c r="AN50" s="145"/>
      <c r="AO50" s="145"/>
      <c r="AP50" s="145"/>
    </row>
    <row r="51" spans="1:42" s="71" customFormat="1" ht="33" customHeight="1">
      <c r="A51" s="92"/>
      <c r="B51" s="77"/>
      <c r="C51" s="74"/>
      <c r="D51" s="74"/>
      <c r="E51" s="74"/>
      <c r="H51" s="92"/>
      <c r="Z51" s="252"/>
      <c r="AA51" s="252"/>
      <c r="AB51" s="252"/>
      <c r="AC51" s="252"/>
      <c r="AD51" s="252"/>
      <c r="AE51" s="145"/>
      <c r="AF51" s="143"/>
      <c r="AG51" s="143"/>
      <c r="AH51" s="145"/>
      <c r="AI51" s="145"/>
      <c r="AJ51" s="145"/>
      <c r="AK51" s="145"/>
      <c r="AL51" s="145"/>
      <c r="AM51" s="145"/>
      <c r="AN51" s="145"/>
      <c r="AO51" s="145"/>
      <c r="AP51" s="145"/>
    </row>
    <row r="52" spans="1:42" s="71" customFormat="1" ht="33" customHeight="1">
      <c r="A52" s="92"/>
      <c r="B52" s="77"/>
      <c r="C52" s="74"/>
      <c r="D52" s="74"/>
      <c r="E52" s="74"/>
      <c r="H52" s="92"/>
      <c r="Z52" s="252"/>
      <c r="AA52" s="252"/>
      <c r="AB52" s="252"/>
      <c r="AC52" s="252"/>
      <c r="AD52" s="252"/>
      <c r="AE52" s="145"/>
      <c r="AF52" s="143"/>
      <c r="AG52" s="143"/>
      <c r="AH52" s="145"/>
      <c r="AI52" s="145"/>
      <c r="AJ52" s="145"/>
      <c r="AK52" s="145"/>
      <c r="AL52" s="145"/>
      <c r="AM52" s="145"/>
      <c r="AN52" s="145"/>
      <c r="AO52" s="145"/>
      <c r="AP52" s="145"/>
    </row>
    <row r="53" spans="1:42" s="71" customFormat="1" ht="33" customHeight="1">
      <c r="A53" s="92"/>
      <c r="B53" s="77"/>
      <c r="C53" s="74"/>
      <c r="D53" s="74"/>
      <c r="E53" s="74"/>
      <c r="H53" s="92"/>
      <c r="Z53" s="252"/>
      <c r="AA53" s="252"/>
      <c r="AB53" s="252"/>
      <c r="AC53" s="252"/>
      <c r="AD53" s="252"/>
      <c r="AE53" s="145"/>
      <c r="AF53" s="143"/>
      <c r="AG53" s="143"/>
      <c r="AH53" s="145"/>
      <c r="AI53" s="145"/>
      <c r="AJ53" s="145"/>
      <c r="AK53" s="145"/>
      <c r="AL53" s="145"/>
      <c r="AM53" s="145"/>
      <c r="AN53" s="145"/>
      <c r="AO53" s="145"/>
      <c r="AP53" s="145"/>
    </row>
    <row r="54" spans="1:42">
      <c r="A54" s="77"/>
    </row>
    <row r="55" spans="1:42">
      <c r="A55" s="77"/>
    </row>
    <row r="56" spans="1:42">
      <c r="A56" s="77"/>
    </row>
    <row r="57" spans="1:42">
      <c r="A57" s="77"/>
    </row>
    <row r="58" spans="1:42">
      <c r="A58" s="77"/>
    </row>
    <row r="59" spans="1:42">
      <c r="A59" s="77"/>
    </row>
    <row r="60" spans="1:42">
      <c r="A60" s="77"/>
    </row>
    <row r="61" spans="1:42">
      <c r="A61" s="77"/>
    </row>
    <row r="62" spans="1:42">
      <c r="A62" s="77"/>
    </row>
    <row r="63" spans="1:42">
      <c r="A63" s="77"/>
    </row>
    <row r="64" spans="1:42">
      <c r="A64" s="77"/>
    </row>
    <row r="65" spans="1:1">
      <c r="A65" s="77"/>
    </row>
  </sheetData>
  <sheetProtection algorithmName="SHA-512" hashValue="BohRSZ3RZG3cjKEHlU2tW2ZgfFzrz8B0872OvI43yhBeAq/8Wo01jpJNviTbej6eIRKhO20rR53ioKQj7JhBGw==" saltValue="DXSnzEW8XXLfHM/gHBT2bw==" spinCount="100000" sheet="1" formatColumns="0" formatRows="0" selectLockedCells="1"/>
  <customSheetViews>
    <customSheetView guid="{398C7893-3C2A-4DA4-8552-014985533932}" scale="82" zeroValues="0" hiddenColumns="1">
      <selection activeCell="C5" sqref="C5:F5"/>
      <rowBreaks count="1" manualBreakCount="1">
        <brk id="26" max="5" man="1"/>
      </rowBreaks>
      <pageMargins left="0.75" right="0.77" top="0.73" bottom="0.75" header="0.52" footer="0.45"/>
      <pageSetup scale="95" orientation="portrait" r:id="rId1"/>
      <headerFooter alignWithMargins="0">
        <oddFooter>&amp;L&amp;8Cons. of parking shed, foundation body &amp; Flag post, Dwarf wall around Transit Camp at 765/400kV Pune (New) GIS SS &amp;R&amp;"Book Antiqua,Bold"&amp;8 2014/NIT-13/PACKAGE-F</oddFooter>
      </headerFooter>
    </customSheetView>
    <customSheetView guid="{BEF72719-4CCF-4C9B-95F6-0F3535FF30B3}" scale="82" zeroValues="0" hiddenColumns="1" topLeftCell="A6">
      <selection activeCell="F40" sqref="F40"/>
      <rowBreaks count="1" manualBreakCount="1">
        <brk id="26" max="5" man="1"/>
      </rowBreaks>
      <pageMargins left="0.75" right="0.77" top="0.73" bottom="0.75" header="0.52" footer="0.45"/>
      <pageSetup scale="95" orientation="portrait" r:id="rId2"/>
      <headerFooter alignWithMargins="0">
        <oddFooter>&amp;L&amp;8Cons. of parking shed, foundation body &amp; Flag post, Dwarf wall around Transit Camp at 765/400kV Pune (New) GIS SS &amp;R&amp;"Book Antiqua,Bold"&amp;8 2014/NIT-13/PACKAGE-F</oddFooter>
      </headerFooter>
    </customSheetView>
    <customSheetView guid="{CF0E662C-D3BC-4297-99E8-62C40B3B7AD9}" scale="82" zeroValues="0">
      <selection activeCell="F40" sqref="F40"/>
      <rowBreaks count="1" manualBreakCount="1">
        <brk id="26" max="5" man="1"/>
      </rowBreaks>
      <pageMargins left="0.75" right="0.77" top="0.73" bottom="0.75" header="0.52" footer="0.45"/>
      <pageSetup scale="95" orientation="portrait" r:id="rId3"/>
      <headerFooter alignWithMargins="0">
        <oddFooter>&amp;L&amp;8Cons. of parking shed, foundation body &amp; Flag post, Dwarf wall around Transit Camp at 765/400kV Pune (New) GIS SS &amp;R&amp;"Book Antiqua,Bold"&amp;8 2014/NIT-13/PACKAGE-F</oddFooter>
      </headerFooter>
    </customSheetView>
    <customSheetView guid="{BAD0225F-C858-4E40-A5E7-64BB5328C88A}" scale="82" zeroValues="0">
      <selection activeCell="F49" sqref="F49"/>
      <rowBreaks count="1" manualBreakCount="1">
        <brk id="35" max="5" man="1"/>
      </rowBreaks>
      <pageMargins left="0.75" right="0.77" top="0.73" bottom="0.75" header="0.52" footer="0.45"/>
      <pageSetup scale="95" orientation="portrait" r:id="rId4"/>
      <headerFooter alignWithMargins="0">
        <oddFooter>&amp;L&amp;8Cons. of parking shed, foundation body &amp; Flag post, Dwarf wall around Transit Camp at 765/400kV Pune (New) GIS SS &amp;R&amp;"Book Antiqua,Bold"&amp;8 2014/NIT-13/PACKAGE-F</oddFooter>
      </headerFooter>
    </customSheetView>
    <customSheetView guid="{8DC3BA4D-7811-4245-A3D0-7EE4A8A001CA}" scale="82" zeroValues="0" hiddenRows="1" hiddenColumns="1" topLeftCell="A4">
      <selection activeCell="C5" sqref="C5:F5"/>
      <rowBreaks count="2" manualBreakCount="2">
        <brk id="25" max="5" man="1"/>
        <brk id="32" max="5" man="1"/>
      </rowBreaks>
      <pageMargins left="0.75" right="0.77" top="0.73" bottom="0.75" header="0.52" footer="0.45"/>
      <pageSetup scale="95" orientation="portrait" r:id="rId5"/>
      <headerFooter alignWithMargins="0">
        <oddFooter>&amp;L&amp;8Tower Package-P238-TW04, TL associated with Phase-I Generation Project in Orissa (Part-C)&amp;R&amp;"Book Antiqua,Bold"&amp;8Attachment-13 TW04  / Page &amp;P of &amp;N</oddFooter>
      </headerFooter>
    </customSheetView>
    <customSheetView guid="{E95B21C1-D936-4435-AF6F-90CF0B6A7506}" zeroValues="0" hiddenRows="1">
      <selection activeCell="D54" sqref="D54:F54"/>
      <rowBreaks count="2" manualBreakCount="2">
        <brk id="26" max="5" man="1"/>
        <brk id="33" max="5" man="1"/>
      </rowBreaks>
      <pageMargins left="0.75" right="0.77" top="0.73" bottom="0.75" header="0.52" footer="0.45"/>
      <pageSetup scale="95" orientation="portrait" r:id="rId6"/>
      <headerFooter alignWithMargins="0">
        <oddFooter>&amp;L&amp;8Tower Package-P238-TW04, TL associated with Phase-I Generation Project in Orissa (Part-C)&amp;R&amp;"Book Antiqua,Bold"&amp;8Attachment-13 TW04  / Page &amp;P of &amp;N</oddFooter>
      </headerFooter>
    </customSheetView>
    <customSheetView guid="{B1277D53-29D6-4226-81E2-084FB62977B6}" zeroValues="0" hiddenRows="1">
      <selection activeCell="D54" sqref="D54:F54"/>
      <rowBreaks count="2" manualBreakCount="2">
        <brk id="26" max="5" man="1"/>
        <brk id="33" max="5" man="1"/>
      </rowBreaks>
      <pageMargins left="0.75" right="0.77" top="0.73" bottom="0.75" header="0.52" footer="0.45"/>
      <pageSetup scale="95" orientation="portrait" r:id="rId7"/>
      <headerFooter alignWithMargins="0">
        <oddFooter>&amp;L&amp;8Tower Package-P238-TW04, TL associated with Phase-I Generation Project in Orissa (Part-C)&amp;R&amp;"Book Antiqua,Bold"&amp;8Attachment-13 TW04  / Page &amp;P of &amp;N</oddFooter>
      </headerFooter>
    </customSheetView>
    <customSheetView guid="{58D82F59-8CF6-455F-B9F4-081499FDF243}"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8"/>
      <headerFooter alignWithMargins="0">
        <oddFooter>&amp;L&amp;8Tower Package-P238-TW04, TL associated with Phase-I Generation Project in Orissa (Part-C)&amp;R&amp;"Book Antiqua,Bold"&amp;8Attachment-13 TW04  / Page &amp;P of &amp;N</oddFooter>
      </headerFooter>
    </customSheetView>
    <customSheetView guid="{696D9240-6693-44E8-B9A4-2BFADD101EE2}" zeroValues="0" hiddenRows="1">
      <selection activeCell="C5" sqref="C5:F5"/>
      <pageMargins left="0.75" right="0.77" top="0.73" bottom="0.75" header="0.52" footer="0.45"/>
      <pageSetup orientation="portrait" r:id="rId9"/>
      <headerFooter alignWithMargins="0">
        <oddFooter>&amp;L&amp;8Tower Package-P238-TW04, TL associated with Phase-I Generation Project in Orissa (Part-C)&amp;R&amp;"Book Antiqua,Bold"&amp;8Attachment-13 TW04  / Page &amp;P of &amp;N</oddFooter>
      </headerFooter>
    </customSheetView>
    <customSheetView guid="{B0EE7D76-5806-4718-BDAD-3A3EA691E5E4}"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10"/>
      <headerFooter alignWithMargins="0">
        <oddFooter>&amp;L&amp;8Tower Package-P238-TW04, TL associated with Phase-I Generation Project in Orissa (Part-C)&amp;R&amp;"Book Antiqua,Bold"&amp;8Attachment-13 TW04  / Page &amp;P of &amp;N</oddFooter>
      </headerFooter>
    </customSheetView>
    <customSheetView guid="{1A26D3B9-AD8D-4AE9-81F5-E0DF795F4658}" zeroValues="0" hiddenRows="1" topLeftCell="A34">
      <selection activeCell="H26" sqref="H26"/>
      <rowBreaks count="2" manualBreakCount="2">
        <brk id="26" max="5" man="1"/>
        <brk id="33" max="5" man="1"/>
      </rowBreaks>
      <pageMargins left="0.75" right="0.77" top="0.73" bottom="0.75" header="0.52" footer="0.45"/>
      <pageSetup scale="95" orientation="portrait" r:id="rId11"/>
      <headerFooter alignWithMargins="0">
        <oddFooter>&amp;L&amp;8Tower Package-P238-TW04, TL associated with Phase-I Generation Project in Orissa (Part-C)&amp;R&amp;"Book Antiqua,Bold"&amp;8Attachment-13 TW04  / Page &amp;P of &amp;N</oddFooter>
      </headerFooter>
    </customSheetView>
    <customSheetView guid="{4F47A486-EA66-4D4B-9D65-1ABEAC31AACE}" scale="82" zeroValues="0" hiddenRows="1" hiddenColumns="1" topLeftCell="A26">
      <selection activeCell="D54" sqref="D54"/>
      <rowBreaks count="2" manualBreakCount="2">
        <brk id="32" max="5" man="1"/>
        <brk id="39" max="5" man="1"/>
      </rowBreaks>
      <pageMargins left="0.75" right="0.77" top="0.73" bottom="0.75" header="0.52" footer="0.45"/>
      <pageSetup scale="95" orientation="portrait" r:id="rId12"/>
      <headerFooter alignWithMargins="0">
        <oddFooter>&amp;L&amp;8Cons. of parking shed, foundation body &amp; Flag post, Dwarf wall around Transit Camp at 765/400kV Pune (New) GIS SS &amp;R&amp;"Book Antiqua,Bold"&amp;8 2014/NIT-13/PACKAGE-F</oddFooter>
      </headerFooter>
    </customSheetView>
    <customSheetView guid="{25334923-91A5-4F88-9A10-8FA88873EC26}" scale="82" zeroValues="0">
      <selection activeCell="F49" sqref="F49"/>
      <rowBreaks count="1" manualBreakCount="1">
        <brk id="35" max="5" man="1"/>
      </rowBreaks>
      <pageMargins left="0.75" right="0.77" top="0.73" bottom="0.75" header="0.52" footer="0.45"/>
      <pageSetup scale="95" orientation="portrait" r:id="rId13"/>
      <headerFooter alignWithMargins="0">
        <oddFooter>&amp;L&amp;8Cons. of parking shed, foundation body &amp; Flag post, Dwarf wall around Transit Camp at 765/400kV Pune (New) GIS SS &amp;R&amp;"Book Antiqua,Bold"&amp;8 2014/NIT-13/PACKAGE-F</oddFooter>
      </headerFooter>
    </customSheetView>
    <customSheetView guid="{5E2FF645-A015-403E-863B-BADF6B75C7D1}" scale="82" zeroValues="0" printArea="1" hiddenColumns="1">
      <selection activeCell="C5" sqref="C5:F5"/>
      <rowBreaks count="1" manualBreakCount="1">
        <brk id="26" max="5" man="1"/>
      </rowBreaks>
      <pageMargins left="0.75" right="0.77" top="0.73" bottom="0.75" header="0.52" footer="0.45"/>
      <pageSetup scale="95" orientation="portrait" r:id="rId14"/>
      <headerFooter alignWithMargins="0">
        <oddFooter>&amp;L&amp;8Cons. of parking shed, foundation body &amp; Flag post, Dwarf wall around Transit Camp at 765/400kV Pune (New) GIS SS &amp;R&amp;"Book Antiqua,Bold"&amp;8 2014/NIT-13/PACKAGE-F</oddFooter>
      </headerFooter>
    </customSheetView>
    <customSheetView guid="{C3C2F6BE-1796-4187-BF38-BACEF6057F57}" scale="82" zeroValues="0" hiddenColumns="1" topLeftCell="A4">
      <selection activeCell="D41" sqref="D41"/>
      <rowBreaks count="1" manualBreakCount="1">
        <brk id="26" max="5" man="1"/>
      </rowBreaks>
      <pageMargins left="0.75" right="0.77" top="0.73" bottom="0.75" header="0.52" footer="0.45"/>
      <pageSetup scale="95" orientation="portrait" r:id="rId15"/>
      <headerFooter alignWithMargins="0">
        <oddFooter>&amp;L&amp;8Cons. of parking shed, foundation body &amp; Flag post, Dwarf wall around Transit Camp at 765/400kV Pune (New) GIS SS &amp;R&amp;"Book Antiqua,Bold"&amp;8 2014/NIT-13/PACKAGE-F</oddFooter>
      </headerFooter>
    </customSheetView>
    <customSheetView guid="{F2279B93-E4FF-4A81-B734-06F92F73708D}" scale="82" zeroValues="0" hiddenColumns="1">
      <selection activeCell="C5" sqref="C5:F5"/>
      <rowBreaks count="1" manualBreakCount="1">
        <brk id="26" max="5" man="1"/>
      </rowBreaks>
      <pageMargins left="0.75" right="0.77" top="0.73" bottom="0.75" header="0.52" footer="0.45"/>
      <pageSetup scale="95" orientation="portrait" r:id="rId16"/>
      <headerFooter alignWithMargins="0">
        <oddFooter>&amp;L&amp;8Cons. of parking shed, foundation body &amp; Flag post, Dwarf wall around Transit Camp at 765/400kV Pune (New) GIS SS &amp;R&amp;"Book Antiqua,Bold"&amp;8 2014/NIT-13/PACKAGE-F</oddFooter>
      </headerFooter>
    </customSheetView>
  </customSheetViews>
  <mergeCells count="30">
    <mergeCell ref="A3:F3"/>
    <mergeCell ref="C5:F5"/>
    <mergeCell ref="B6:C6"/>
    <mergeCell ref="C15:F15"/>
    <mergeCell ref="B17:F17"/>
    <mergeCell ref="B18:F18"/>
    <mergeCell ref="B21:C21"/>
    <mergeCell ref="D49:F49"/>
    <mergeCell ref="B24:C24"/>
    <mergeCell ref="A49:C49"/>
    <mergeCell ref="A41:C41"/>
    <mergeCell ref="A42:C42"/>
    <mergeCell ref="A47:C47"/>
    <mergeCell ref="A46:C46"/>
    <mergeCell ref="A44:C44"/>
    <mergeCell ref="A45:C45"/>
    <mergeCell ref="B29:F29"/>
    <mergeCell ref="D23:F23"/>
    <mergeCell ref="B28:F28"/>
    <mergeCell ref="D21:F21"/>
    <mergeCell ref="A48:C48"/>
    <mergeCell ref="B27:F27"/>
    <mergeCell ref="A43:C43"/>
    <mergeCell ref="B37:C37"/>
    <mergeCell ref="B19:F19"/>
    <mergeCell ref="B20:F20"/>
    <mergeCell ref="D22:F22"/>
    <mergeCell ref="B31:F31"/>
    <mergeCell ref="B30:F30"/>
    <mergeCell ref="B22:C22"/>
  </mergeCells>
  <phoneticPr fontId="32" type="noConversion"/>
  <pageMargins left="0.75" right="0.77" top="0.73" bottom="0.75" header="0.52" footer="0.45"/>
  <pageSetup scale="95" orientation="portrait" r:id="rId17"/>
  <headerFooter alignWithMargins="0">
    <oddFooter>&amp;L&amp;8Cons. of parking shed, foundation body &amp; Flag post, Dwarf wall around Transit Camp at 765/400kV Pune (New) GIS SS &amp;R&amp;"Book Antiqua,Bold"&amp;8 2014/NIT-13/PACKAGE-F</oddFooter>
  </headerFooter>
  <rowBreaks count="1" manualBreakCount="1">
    <brk id="26" max="5" man="1"/>
  </rowBreaks>
  <drawing r:id="rId1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I117"/>
  <sheetViews>
    <sheetView workbookViewId="0">
      <selection activeCell="F21" sqref="F21"/>
    </sheetView>
  </sheetViews>
  <sheetFormatPr defaultColWidth="9" defaultRowHeight="15"/>
  <cols>
    <col min="1" max="1" width="15.75" style="229" bestFit="1" customWidth="1"/>
    <col min="2" max="2" width="11.5" style="229" bestFit="1" customWidth="1"/>
    <col min="3" max="5" width="9" style="229"/>
    <col min="6" max="6" width="9.75" style="229" bestFit="1" customWidth="1"/>
    <col min="7" max="16384" width="9" style="229"/>
  </cols>
  <sheetData>
    <row r="1" spans="1:9">
      <c r="A1" s="230">
        <f>ROUND('Sch-5 After Discount'!D29,0)</f>
        <v>0</v>
      </c>
    </row>
    <row r="2" spans="1:9">
      <c r="A2" s="230">
        <f>ROUNDDOWN(A1/100,0)</f>
        <v>0</v>
      </c>
    </row>
    <row r="3" spans="1:9">
      <c r="A3" s="230">
        <f>ROUNDDOWN(A2/10,0)</f>
        <v>0</v>
      </c>
    </row>
    <row r="4" spans="1:9">
      <c r="A4" s="230">
        <f>ROUNDDOWN(A3/100,0)</f>
        <v>0</v>
      </c>
    </row>
    <row r="5" spans="1:9">
      <c r="A5" s="230">
        <f>ROUNDDOWN(A4/100,0)</f>
        <v>0</v>
      </c>
    </row>
    <row r="8" spans="1:9">
      <c r="A8" s="229" t="str">
        <f>I15&amp;" "&amp;I14&amp;" "&amp;I13&amp;" "&amp;I12&amp;" "&amp;I11</f>
        <v>Rupees          only</v>
      </c>
    </row>
    <row r="11" spans="1:9">
      <c r="A11" s="229">
        <f>A1-ROUNDDOWN(A1/100,0)*100</f>
        <v>0</v>
      </c>
      <c r="B11" s="229" t="str">
        <f>VLOOKUP(A11,$A$18:$B$117,2,TRUE)</f>
        <v>zero</v>
      </c>
      <c r="F11" s="229" t="str">
        <f>IF(A11=0, "", B11)</f>
        <v/>
      </c>
      <c r="I11" s="229" t="str">
        <f>F11&amp;" only"</f>
        <v xml:space="preserve"> only</v>
      </c>
    </row>
    <row r="12" spans="1:9">
      <c r="A12" s="229">
        <f>A2-ROUNDDOWN(A2/10,0)*10</f>
        <v>0</v>
      </c>
      <c r="B12" s="229" t="str">
        <f>VLOOKUP(A12,$A$18:$B$117,2,TRUE)</f>
        <v>zero</v>
      </c>
      <c r="C12" s="229" t="s">
        <v>230</v>
      </c>
      <c r="F12" s="229" t="str">
        <f>IF(A12=0, "", B12)</f>
        <v/>
      </c>
      <c r="G12" s="229" t="str">
        <f>IF(A12=0, "", C12)</f>
        <v/>
      </c>
      <c r="I12" s="229" t="str">
        <f>F12&amp;" "&amp;G12</f>
        <v xml:space="preserve"> </v>
      </c>
    </row>
    <row r="13" spans="1:9">
      <c r="A13" s="229">
        <f>A3-ROUNDDOWN(A3/100,0)*100</f>
        <v>0</v>
      </c>
      <c r="B13" s="229" t="str">
        <f>VLOOKUP(A13,$A$18:$B$117,2,TRUE)</f>
        <v>zero</v>
      </c>
      <c r="C13" s="229" t="s">
        <v>229</v>
      </c>
      <c r="F13" s="229" t="str">
        <f>IF(A13=0, "", B13)</f>
        <v/>
      </c>
      <c r="G13" s="229" t="str">
        <f>IF(A13=0, "", C13)</f>
        <v/>
      </c>
      <c r="I13" s="229" t="str">
        <f>F13&amp;" "&amp;G13</f>
        <v xml:space="preserve"> </v>
      </c>
    </row>
    <row r="14" spans="1:9">
      <c r="A14" s="229">
        <f>A4-ROUNDDOWN(A4/100,0)*100</f>
        <v>0</v>
      </c>
      <c r="B14" s="229" t="str">
        <f>VLOOKUP(A14,$A$18:$B$117,2,TRUE)</f>
        <v>zero</v>
      </c>
      <c r="C14" s="229" t="s">
        <v>228</v>
      </c>
      <c r="F14" s="229" t="str">
        <f>IF(A14=0, "", B14)</f>
        <v/>
      </c>
      <c r="G14" s="229" t="str">
        <f>IF(A14=0, "", C14)</f>
        <v/>
      </c>
      <c r="I14" s="229" t="str">
        <f>F14&amp;" "&amp;G14</f>
        <v xml:space="preserve"> </v>
      </c>
    </row>
    <row r="15" spans="1:9">
      <c r="A15" s="229">
        <f>A5-ROUNDDOWN(A5/100,0)*100</f>
        <v>0</v>
      </c>
      <c r="B15" s="229" t="str">
        <f>VLOOKUP(A15,$A$18:$B$117,2,TRUE)</f>
        <v>zero</v>
      </c>
      <c r="C15" s="229" t="s">
        <v>227</v>
      </c>
      <c r="F15" s="229" t="str">
        <f>IF(A15=0, "", B15)</f>
        <v/>
      </c>
      <c r="G15" s="229" t="str">
        <f>IF(A15=0, "", C15)</f>
        <v/>
      </c>
      <c r="I15" s="229" t="str">
        <f>"Rupees"&amp;" " &amp;F15&amp;" "&amp;G15</f>
        <v xml:space="preserve">Rupees  </v>
      </c>
    </row>
    <row r="18" spans="1:2">
      <c r="A18" s="229">
        <v>0</v>
      </c>
      <c r="B18" s="229" t="s">
        <v>226</v>
      </c>
    </row>
    <row r="19" spans="1:2">
      <c r="A19" s="229">
        <v>1</v>
      </c>
      <c r="B19" s="229" t="s">
        <v>225</v>
      </c>
    </row>
    <row r="20" spans="1:2">
      <c r="A20" s="229">
        <v>2</v>
      </c>
      <c r="B20" s="229" t="s">
        <v>224</v>
      </c>
    </row>
    <row r="21" spans="1:2">
      <c r="A21" s="229">
        <v>3</v>
      </c>
      <c r="B21" s="229" t="s">
        <v>223</v>
      </c>
    </row>
    <row r="22" spans="1:2">
      <c r="A22" s="229">
        <v>4</v>
      </c>
      <c r="B22" s="229" t="s">
        <v>222</v>
      </c>
    </row>
    <row r="23" spans="1:2">
      <c r="A23" s="229">
        <v>5</v>
      </c>
      <c r="B23" s="229" t="s">
        <v>221</v>
      </c>
    </row>
    <row r="24" spans="1:2">
      <c r="A24" s="229">
        <v>6</v>
      </c>
      <c r="B24" s="229" t="s">
        <v>220</v>
      </c>
    </row>
    <row r="25" spans="1:2">
      <c r="A25" s="229">
        <v>7</v>
      </c>
      <c r="B25" s="229" t="s">
        <v>219</v>
      </c>
    </row>
    <row r="26" spans="1:2">
      <c r="A26" s="229">
        <v>8</v>
      </c>
      <c r="B26" s="229" t="s">
        <v>218</v>
      </c>
    </row>
    <row r="27" spans="1:2">
      <c r="A27" s="229">
        <v>9</v>
      </c>
      <c r="B27" s="229" t="s">
        <v>217</v>
      </c>
    </row>
    <row r="28" spans="1:2">
      <c r="A28" s="229">
        <v>10</v>
      </c>
      <c r="B28" s="229" t="s">
        <v>216</v>
      </c>
    </row>
    <row r="29" spans="1:2">
      <c r="A29" s="229">
        <v>11</v>
      </c>
      <c r="B29" s="229" t="s">
        <v>215</v>
      </c>
    </row>
    <row r="30" spans="1:2">
      <c r="A30" s="229">
        <v>12</v>
      </c>
      <c r="B30" s="229" t="s">
        <v>214</v>
      </c>
    </row>
    <row r="31" spans="1:2">
      <c r="A31" s="229">
        <v>13</v>
      </c>
      <c r="B31" s="229" t="s">
        <v>213</v>
      </c>
    </row>
    <row r="32" spans="1:2">
      <c r="A32" s="229">
        <v>14</v>
      </c>
      <c r="B32" s="229" t="s">
        <v>212</v>
      </c>
    </row>
    <row r="33" spans="1:2">
      <c r="A33" s="229">
        <v>15</v>
      </c>
      <c r="B33" s="229" t="s">
        <v>211</v>
      </c>
    </row>
    <row r="34" spans="1:2">
      <c r="A34" s="229">
        <v>16</v>
      </c>
      <c r="B34" s="229" t="s">
        <v>210</v>
      </c>
    </row>
    <row r="35" spans="1:2">
      <c r="A35" s="229">
        <v>17</v>
      </c>
      <c r="B35" s="229" t="s">
        <v>209</v>
      </c>
    </row>
    <row r="36" spans="1:2">
      <c r="A36" s="229">
        <v>18</v>
      </c>
      <c r="B36" s="229" t="s">
        <v>208</v>
      </c>
    </row>
    <row r="37" spans="1:2">
      <c r="A37" s="229">
        <v>19</v>
      </c>
      <c r="B37" s="229" t="s">
        <v>207</v>
      </c>
    </row>
    <row r="38" spans="1:2">
      <c r="A38" s="229">
        <v>20</v>
      </c>
      <c r="B38" s="229" t="s">
        <v>206</v>
      </c>
    </row>
    <row r="39" spans="1:2">
      <c r="A39" s="229">
        <v>21</v>
      </c>
      <c r="B39" s="229" t="s">
        <v>205</v>
      </c>
    </row>
    <row r="40" spans="1:2">
      <c r="A40" s="229">
        <v>22</v>
      </c>
      <c r="B40" s="229" t="s">
        <v>204</v>
      </c>
    </row>
    <row r="41" spans="1:2">
      <c r="A41" s="229">
        <v>23</v>
      </c>
      <c r="B41" s="229" t="s">
        <v>203</v>
      </c>
    </row>
    <row r="42" spans="1:2">
      <c r="A42" s="229">
        <v>24</v>
      </c>
      <c r="B42" s="229" t="s">
        <v>202</v>
      </c>
    </row>
    <row r="43" spans="1:2">
      <c r="A43" s="229">
        <v>25</v>
      </c>
      <c r="B43" s="229" t="s">
        <v>201</v>
      </c>
    </row>
    <row r="44" spans="1:2">
      <c r="A44" s="229">
        <v>26</v>
      </c>
      <c r="B44" s="229" t="s">
        <v>200</v>
      </c>
    </row>
    <row r="45" spans="1:2">
      <c r="A45" s="229">
        <v>27</v>
      </c>
      <c r="B45" s="229" t="s">
        <v>199</v>
      </c>
    </row>
    <row r="46" spans="1:2">
      <c r="A46" s="229">
        <v>28</v>
      </c>
      <c r="B46" s="229" t="s">
        <v>198</v>
      </c>
    </row>
    <row r="47" spans="1:2">
      <c r="A47" s="229">
        <v>29</v>
      </c>
      <c r="B47" s="229" t="s">
        <v>197</v>
      </c>
    </row>
    <row r="48" spans="1:2">
      <c r="A48" s="229">
        <v>30</v>
      </c>
      <c r="B48" s="229" t="s">
        <v>196</v>
      </c>
    </row>
    <row r="49" spans="1:2">
      <c r="A49" s="229">
        <v>31</v>
      </c>
      <c r="B49" s="229" t="s">
        <v>195</v>
      </c>
    </row>
    <row r="50" spans="1:2">
      <c r="A50" s="229">
        <v>32</v>
      </c>
      <c r="B50" s="229" t="s">
        <v>194</v>
      </c>
    </row>
    <row r="51" spans="1:2">
      <c r="A51" s="229">
        <v>33</v>
      </c>
      <c r="B51" s="229" t="s">
        <v>193</v>
      </c>
    </row>
    <row r="52" spans="1:2">
      <c r="A52" s="229">
        <v>34</v>
      </c>
      <c r="B52" s="229" t="s">
        <v>192</v>
      </c>
    </row>
    <row r="53" spans="1:2">
      <c r="A53" s="229">
        <v>35</v>
      </c>
      <c r="B53" s="229" t="s">
        <v>191</v>
      </c>
    </row>
    <row r="54" spans="1:2">
      <c r="A54" s="229">
        <v>36</v>
      </c>
      <c r="B54" s="229" t="s">
        <v>190</v>
      </c>
    </row>
    <row r="55" spans="1:2">
      <c r="A55" s="229">
        <v>37</v>
      </c>
      <c r="B55" s="229" t="s">
        <v>189</v>
      </c>
    </row>
    <row r="56" spans="1:2">
      <c r="A56" s="229">
        <v>38</v>
      </c>
      <c r="B56" s="229" t="s">
        <v>188</v>
      </c>
    </row>
    <row r="57" spans="1:2">
      <c r="A57" s="229">
        <v>39</v>
      </c>
      <c r="B57" s="229" t="s">
        <v>187</v>
      </c>
    </row>
    <row r="58" spans="1:2">
      <c r="A58" s="229">
        <v>40</v>
      </c>
      <c r="B58" s="229" t="s">
        <v>186</v>
      </c>
    </row>
    <row r="59" spans="1:2">
      <c r="A59" s="229">
        <v>41</v>
      </c>
      <c r="B59" s="229" t="s">
        <v>185</v>
      </c>
    </row>
    <row r="60" spans="1:2">
      <c r="A60" s="229">
        <v>42</v>
      </c>
      <c r="B60" s="229" t="s">
        <v>184</v>
      </c>
    </row>
    <row r="61" spans="1:2">
      <c r="A61" s="229">
        <v>43</v>
      </c>
      <c r="B61" s="229" t="s">
        <v>183</v>
      </c>
    </row>
    <row r="62" spans="1:2">
      <c r="A62" s="229">
        <v>44</v>
      </c>
      <c r="B62" s="229" t="s">
        <v>182</v>
      </c>
    </row>
    <row r="63" spans="1:2">
      <c r="A63" s="229">
        <v>45</v>
      </c>
      <c r="B63" s="229" t="s">
        <v>181</v>
      </c>
    </row>
    <row r="64" spans="1:2">
      <c r="A64" s="229">
        <v>46</v>
      </c>
      <c r="B64" s="229" t="s">
        <v>180</v>
      </c>
    </row>
    <row r="65" spans="1:2">
      <c r="A65" s="229">
        <v>47</v>
      </c>
      <c r="B65" s="229" t="s">
        <v>179</v>
      </c>
    </row>
    <row r="66" spans="1:2">
      <c r="A66" s="229">
        <v>48</v>
      </c>
      <c r="B66" s="229" t="s">
        <v>178</v>
      </c>
    </row>
    <row r="67" spans="1:2">
      <c r="A67" s="229">
        <v>49</v>
      </c>
      <c r="B67" s="229" t="s">
        <v>177</v>
      </c>
    </row>
    <row r="68" spans="1:2">
      <c r="A68" s="229">
        <v>50</v>
      </c>
      <c r="B68" s="229" t="s">
        <v>176</v>
      </c>
    </row>
    <row r="69" spans="1:2">
      <c r="A69" s="229">
        <v>51</v>
      </c>
      <c r="B69" s="229" t="s">
        <v>175</v>
      </c>
    </row>
    <row r="70" spans="1:2">
      <c r="A70" s="229">
        <v>52</v>
      </c>
      <c r="B70" s="229" t="s">
        <v>174</v>
      </c>
    </row>
    <row r="71" spans="1:2">
      <c r="A71" s="229">
        <v>53</v>
      </c>
      <c r="B71" s="229" t="s">
        <v>173</v>
      </c>
    </row>
    <row r="72" spans="1:2">
      <c r="A72" s="229">
        <v>54</v>
      </c>
      <c r="B72" s="229" t="s">
        <v>172</v>
      </c>
    </row>
    <row r="73" spans="1:2">
      <c r="A73" s="229">
        <v>55</v>
      </c>
      <c r="B73" s="229" t="s">
        <v>171</v>
      </c>
    </row>
    <row r="74" spans="1:2">
      <c r="A74" s="229">
        <v>56</v>
      </c>
      <c r="B74" s="229" t="s">
        <v>170</v>
      </c>
    </row>
    <row r="75" spans="1:2">
      <c r="A75" s="229">
        <v>57</v>
      </c>
      <c r="B75" s="229" t="s">
        <v>169</v>
      </c>
    </row>
    <row r="76" spans="1:2">
      <c r="A76" s="229">
        <v>58</v>
      </c>
      <c r="B76" s="229" t="s">
        <v>168</v>
      </c>
    </row>
    <row r="77" spans="1:2">
      <c r="A77" s="229">
        <v>59</v>
      </c>
      <c r="B77" s="229" t="s">
        <v>167</v>
      </c>
    </row>
    <row r="78" spans="1:2">
      <c r="A78" s="229">
        <v>60</v>
      </c>
      <c r="B78" s="229" t="s">
        <v>166</v>
      </c>
    </row>
    <row r="79" spans="1:2">
      <c r="A79" s="229">
        <v>61</v>
      </c>
      <c r="B79" s="229" t="s">
        <v>165</v>
      </c>
    </row>
    <row r="80" spans="1:2">
      <c r="A80" s="229">
        <v>62</v>
      </c>
      <c r="B80" s="229" t="s">
        <v>164</v>
      </c>
    </row>
    <row r="81" spans="1:2">
      <c r="A81" s="229">
        <v>63</v>
      </c>
      <c r="B81" s="229" t="s">
        <v>163</v>
      </c>
    </row>
    <row r="82" spans="1:2">
      <c r="A82" s="229">
        <v>64</v>
      </c>
      <c r="B82" s="229" t="s">
        <v>162</v>
      </c>
    </row>
    <row r="83" spans="1:2">
      <c r="A83" s="229">
        <v>65</v>
      </c>
      <c r="B83" s="229" t="s">
        <v>161</v>
      </c>
    </row>
    <row r="84" spans="1:2">
      <c r="A84" s="229">
        <v>66</v>
      </c>
      <c r="B84" s="229" t="s">
        <v>160</v>
      </c>
    </row>
    <row r="85" spans="1:2">
      <c r="A85" s="229">
        <v>67</v>
      </c>
      <c r="B85" s="229" t="s">
        <v>159</v>
      </c>
    </row>
    <row r="86" spans="1:2">
      <c r="A86" s="229">
        <v>68</v>
      </c>
      <c r="B86" s="229" t="s">
        <v>158</v>
      </c>
    </row>
    <row r="87" spans="1:2">
      <c r="A87" s="229">
        <v>69</v>
      </c>
      <c r="B87" s="229" t="s">
        <v>157</v>
      </c>
    </row>
    <row r="88" spans="1:2">
      <c r="A88" s="229">
        <v>70</v>
      </c>
      <c r="B88" s="229" t="s">
        <v>156</v>
      </c>
    </row>
    <row r="89" spans="1:2">
      <c r="A89" s="229">
        <v>71</v>
      </c>
      <c r="B89" s="229" t="s">
        <v>155</v>
      </c>
    </row>
    <row r="90" spans="1:2">
      <c r="A90" s="229">
        <v>72</v>
      </c>
      <c r="B90" s="229" t="s">
        <v>154</v>
      </c>
    </row>
    <row r="91" spans="1:2">
      <c r="A91" s="229">
        <v>73</v>
      </c>
      <c r="B91" s="229" t="s">
        <v>153</v>
      </c>
    </row>
    <row r="92" spans="1:2">
      <c r="A92" s="229">
        <v>74</v>
      </c>
      <c r="B92" s="229" t="s">
        <v>152</v>
      </c>
    </row>
    <row r="93" spans="1:2">
      <c r="A93" s="229">
        <v>75</v>
      </c>
      <c r="B93" s="229" t="s">
        <v>151</v>
      </c>
    </row>
    <row r="94" spans="1:2">
      <c r="A94" s="229">
        <v>76</v>
      </c>
      <c r="B94" s="229" t="s">
        <v>150</v>
      </c>
    </row>
    <row r="95" spans="1:2">
      <c r="A95" s="229">
        <v>77</v>
      </c>
      <c r="B95" s="229" t="s">
        <v>149</v>
      </c>
    </row>
    <row r="96" spans="1:2">
      <c r="A96" s="229">
        <v>78</v>
      </c>
      <c r="B96" s="229" t="s">
        <v>148</v>
      </c>
    </row>
    <row r="97" spans="1:2">
      <c r="A97" s="229">
        <v>79</v>
      </c>
      <c r="B97" s="229" t="s">
        <v>147</v>
      </c>
    </row>
    <row r="98" spans="1:2">
      <c r="A98" s="229">
        <v>80</v>
      </c>
      <c r="B98" s="229" t="s">
        <v>146</v>
      </c>
    </row>
    <row r="99" spans="1:2">
      <c r="A99" s="229">
        <v>81</v>
      </c>
      <c r="B99" s="229" t="s">
        <v>145</v>
      </c>
    </row>
    <row r="100" spans="1:2">
      <c r="A100" s="229">
        <v>82</v>
      </c>
      <c r="B100" s="229" t="s">
        <v>144</v>
      </c>
    </row>
    <row r="101" spans="1:2">
      <c r="A101" s="229">
        <v>83</v>
      </c>
      <c r="B101" s="229" t="s">
        <v>143</v>
      </c>
    </row>
    <row r="102" spans="1:2">
      <c r="A102" s="229">
        <v>84</v>
      </c>
      <c r="B102" s="229" t="s">
        <v>142</v>
      </c>
    </row>
    <row r="103" spans="1:2">
      <c r="A103" s="229">
        <v>85</v>
      </c>
      <c r="B103" s="229" t="s">
        <v>141</v>
      </c>
    </row>
    <row r="104" spans="1:2">
      <c r="A104" s="229">
        <v>86</v>
      </c>
      <c r="B104" s="229" t="s">
        <v>140</v>
      </c>
    </row>
    <row r="105" spans="1:2">
      <c r="A105" s="229">
        <v>87</v>
      </c>
      <c r="B105" s="229" t="s">
        <v>139</v>
      </c>
    </row>
    <row r="106" spans="1:2">
      <c r="A106" s="229">
        <v>88</v>
      </c>
      <c r="B106" s="229" t="s">
        <v>138</v>
      </c>
    </row>
    <row r="107" spans="1:2">
      <c r="A107" s="229">
        <v>89</v>
      </c>
      <c r="B107" s="229" t="s">
        <v>137</v>
      </c>
    </row>
    <row r="108" spans="1:2">
      <c r="A108" s="229">
        <v>90</v>
      </c>
      <c r="B108" s="229" t="s">
        <v>136</v>
      </c>
    </row>
    <row r="109" spans="1:2">
      <c r="A109" s="229">
        <v>91</v>
      </c>
      <c r="B109" s="229" t="s">
        <v>135</v>
      </c>
    </row>
    <row r="110" spans="1:2">
      <c r="A110" s="229">
        <v>92</v>
      </c>
      <c r="B110" s="229" t="s">
        <v>134</v>
      </c>
    </row>
    <row r="111" spans="1:2">
      <c r="A111" s="229">
        <v>93</v>
      </c>
      <c r="B111" s="229" t="s">
        <v>133</v>
      </c>
    </row>
    <row r="112" spans="1:2">
      <c r="A112" s="229">
        <v>94</v>
      </c>
      <c r="B112" s="229" t="s">
        <v>132</v>
      </c>
    </row>
    <row r="113" spans="1:2">
      <c r="A113" s="229">
        <v>95</v>
      </c>
      <c r="B113" s="229" t="s">
        <v>131</v>
      </c>
    </row>
    <row r="114" spans="1:2">
      <c r="A114" s="229">
        <v>96</v>
      </c>
      <c r="B114" s="229" t="s">
        <v>130</v>
      </c>
    </row>
    <row r="115" spans="1:2">
      <c r="A115" s="229">
        <v>97</v>
      </c>
      <c r="B115" s="229" t="s">
        <v>129</v>
      </c>
    </row>
    <row r="116" spans="1:2">
      <c r="A116" s="229">
        <v>98</v>
      </c>
      <c r="B116" s="229" t="s">
        <v>128</v>
      </c>
    </row>
    <row r="117" spans="1:2">
      <c r="A117" s="229">
        <v>99</v>
      </c>
      <c r="B117" s="229" t="s">
        <v>127</v>
      </c>
    </row>
  </sheetData>
  <customSheetViews>
    <customSheetView guid="{398C7893-3C2A-4DA4-8552-014985533932}" state="hidden">
      <selection activeCell="F21" sqref="F21"/>
      <pageMargins left="0.7" right="0.7" top="0.75" bottom="0.75" header="0.3" footer="0.3"/>
    </customSheetView>
    <customSheetView guid="{BEF72719-4CCF-4C9B-95F6-0F3535FF30B3}" state="hidden">
      <selection activeCell="F21" sqref="F21"/>
      <pageMargins left="0.7" right="0.7" top="0.75" bottom="0.75" header="0.3" footer="0.3"/>
    </customSheetView>
    <customSheetView guid="{CF0E662C-D3BC-4297-99E8-62C40B3B7AD9}" state="hidden">
      <selection activeCell="F21" sqref="F21"/>
      <pageMargins left="0.7" right="0.7" top="0.75" bottom="0.75" header="0.3" footer="0.3"/>
    </customSheetView>
    <customSheetView guid="{BAD0225F-C858-4E40-A5E7-64BB5328C88A}" state="hidden">
      <selection activeCell="F21" sqref="F21"/>
      <pageMargins left="0.7" right="0.7" top="0.75" bottom="0.75" header="0.3" footer="0.3"/>
    </customSheetView>
    <customSheetView guid="{8DC3BA4D-7811-4245-A3D0-7EE4A8A001CA}" state="hidden">
      <selection activeCell="F21" sqref="F21"/>
      <pageMargins left="0.7" right="0.7" top="0.75" bottom="0.75" header="0.3" footer="0.3"/>
    </customSheetView>
    <customSheetView guid="{4F47A486-EA66-4D4B-9D65-1ABEAC31AACE}" state="hidden">
      <selection activeCell="F21" sqref="F21"/>
      <pageMargins left="0.7" right="0.7" top="0.75" bottom="0.75" header="0.3" footer="0.3"/>
    </customSheetView>
    <customSheetView guid="{25334923-91A5-4F88-9A10-8FA88873EC26}" state="hidden">
      <selection activeCell="F21" sqref="F21"/>
      <pageMargins left="0.7" right="0.7" top="0.75" bottom="0.75" header="0.3" footer="0.3"/>
    </customSheetView>
    <customSheetView guid="{5E2FF645-A015-403E-863B-BADF6B75C7D1}" state="hidden">
      <selection activeCell="F21" sqref="F21"/>
      <pageMargins left="0.7" right="0.7" top="0.75" bottom="0.75" header="0.3" footer="0.3"/>
    </customSheetView>
    <customSheetView guid="{C3C2F6BE-1796-4187-BF38-BACEF6057F57}" state="hidden">
      <selection activeCell="F21" sqref="F21"/>
      <pageMargins left="0.7" right="0.7" top="0.75" bottom="0.75" header="0.3" footer="0.3"/>
    </customSheetView>
    <customSheetView guid="{F2279B93-E4FF-4A81-B734-06F92F73708D}" state="hidden">
      <selection activeCell="F21" sqref="F21"/>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sheetPr>
  <dimension ref="A1:J17"/>
  <sheetViews>
    <sheetView showGridLines="0" zoomScaleNormal="100" zoomScaleSheetLayoutView="100" workbookViewId="0">
      <selection activeCell="G6" sqref="G6"/>
    </sheetView>
  </sheetViews>
  <sheetFormatPr defaultColWidth="8" defaultRowHeight="13.5"/>
  <cols>
    <col min="1" max="1" width="8.625" style="7" customWidth="1"/>
    <col min="2" max="2" width="11.125" style="7" customWidth="1"/>
    <col min="3" max="4" width="38.625" style="7" customWidth="1"/>
    <col min="5" max="5" width="14.875" style="7" customWidth="1"/>
    <col min="6" max="6" width="8.625" style="18" customWidth="1"/>
    <col min="7" max="9" width="8" style="18" customWidth="1"/>
    <col min="10" max="16384" width="8" style="11"/>
  </cols>
  <sheetData>
    <row r="1" spans="1:10" ht="30.75" customHeight="1">
      <c r="B1" s="543" t="s">
        <v>49</v>
      </c>
      <c r="C1" s="544"/>
      <c r="D1" s="544"/>
      <c r="E1" s="545"/>
      <c r="F1" s="8"/>
      <c r="G1" s="9"/>
      <c r="H1" s="9"/>
      <c r="I1" s="9"/>
      <c r="J1" s="10"/>
    </row>
    <row r="2" spans="1:10" ht="64.5" customHeight="1">
      <c r="A2" s="12"/>
      <c r="B2" s="548" t="s">
        <v>356</v>
      </c>
      <c r="C2" s="549"/>
      <c r="D2" s="549"/>
      <c r="E2" s="550"/>
      <c r="F2" s="9"/>
      <c r="G2" s="9"/>
      <c r="H2" s="9"/>
      <c r="I2" s="9"/>
      <c r="J2" s="10"/>
    </row>
    <row r="3" spans="1:10" ht="38.450000000000003" customHeight="1">
      <c r="A3" s="12"/>
      <c r="B3" s="551" t="s">
        <v>357</v>
      </c>
      <c r="C3" s="552"/>
      <c r="D3" s="552"/>
      <c r="E3" s="553"/>
      <c r="F3" s="9"/>
      <c r="G3" s="9"/>
      <c r="H3" s="9"/>
      <c r="I3" s="9"/>
      <c r="J3" s="10"/>
    </row>
    <row r="4" spans="1:10" ht="35.25" customHeight="1">
      <c r="A4" s="12"/>
      <c r="B4" s="132">
        <v>1</v>
      </c>
      <c r="C4" s="546" t="s">
        <v>245</v>
      </c>
      <c r="D4" s="546"/>
      <c r="E4" s="547"/>
      <c r="F4" s="9"/>
      <c r="G4" s="15"/>
      <c r="H4" s="15"/>
      <c r="I4" s="9"/>
      <c r="J4" s="10"/>
    </row>
    <row r="5" spans="1:10" ht="30" customHeight="1">
      <c r="A5" s="12"/>
      <c r="B5" s="132">
        <v>2</v>
      </c>
      <c r="C5" s="546" t="s">
        <v>104</v>
      </c>
      <c r="D5" s="546"/>
      <c r="E5" s="547"/>
      <c r="F5" s="9"/>
      <c r="G5" s="9"/>
      <c r="H5" s="9"/>
      <c r="I5" s="9"/>
      <c r="J5" s="10"/>
    </row>
    <row r="6" spans="1:10" s="18" customFormat="1" ht="30" customHeight="1">
      <c r="A6" s="12"/>
      <c r="B6" s="132">
        <v>3</v>
      </c>
      <c r="C6" s="546" t="s">
        <v>33</v>
      </c>
      <c r="D6" s="546"/>
      <c r="E6" s="547"/>
      <c r="F6" s="9"/>
      <c r="G6" s="9"/>
      <c r="H6" s="9"/>
      <c r="I6" s="9"/>
      <c r="J6" s="9"/>
    </row>
    <row r="7" spans="1:10" ht="40.15" hidden="1" customHeight="1">
      <c r="A7" s="12"/>
      <c r="B7" s="133">
        <v>4</v>
      </c>
      <c r="C7" s="557" t="s">
        <v>316</v>
      </c>
      <c r="D7" s="557"/>
      <c r="E7" s="558"/>
      <c r="F7" s="9"/>
      <c r="G7" s="9"/>
      <c r="H7" s="9"/>
      <c r="I7" s="9"/>
      <c r="J7" s="10"/>
    </row>
    <row r="8" spans="1:10" ht="12" customHeight="1">
      <c r="A8" s="12"/>
      <c r="B8" s="13"/>
      <c r="C8" s="12"/>
      <c r="D8" s="12"/>
      <c r="E8" s="14"/>
      <c r="F8" s="9"/>
      <c r="G8" s="9"/>
      <c r="H8" s="9"/>
      <c r="I8" s="9"/>
      <c r="J8" s="10"/>
    </row>
    <row r="9" spans="1:10" ht="20.25" customHeight="1">
      <c r="A9" s="12"/>
      <c r="B9" s="554"/>
      <c r="C9" s="555"/>
      <c r="D9" s="555"/>
      <c r="E9" s="556"/>
      <c r="F9" s="9"/>
      <c r="G9" s="9"/>
      <c r="H9" s="9"/>
      <c r="I9" s="9"/>
      <c r="J9" s="10"/>
    </row>
    <row r="10" spans="1:10" ht="33.75" hidden="1" customHeight="1">
      <c r="A10" s="12"/>
      <c r="B10" s="13"/>
      <c r="C10" s="12"/>
      <c r="D10" s="12"/>
      <c r="E10" s="16"/>
      <c r="F10" s="9"/>
      <c r="G10" s="9"/>
      <c r="H10" s="9"/>
      <c r="I10" s="9"/>
      <c r="J10" s="10"/>
    </row>
    <row r="11" spans="1:10" ht="24" customHeight="1">
      <c r="B11" s="539" t="s">
        <v>70</v>
      </c>
      <c r="C11" s="540"/>
      <c r="D11" s="540"/>
      <c r="E11" s="17"/>
    </row>
    <row r="12" spans="1:10" ht="15.95" customHeight="1">
      <c r="B12" s="559" t="s">
        <v>71</v>
      </c>
      <c r="C12" s="560"/>
      <c r="D12" s="560"/>
      <c r="E12" s="19"/>
      <c r="G12" s="9"/>
      <c r="H12" s="9"/>
      <c r="I12" s="9"/>
      <c r="J12" s="10"/>
    </row>
    <row r="13" spans="1:10" ht="24" customHeight="1">
      <c r="B13" s="539" t="s">
        <v>72</v>
      </c>
      <c r="C13" s="540"/>
      <c r="D13" s="540"/>
      <c r="E13" s="17"/>
      <c r="F13" s="20"/>
      <c r="G13" s="21"/>
      <c r="H13" s="21"/>
      <c r="I13" s="21"/>
      <c r="J13" s="21"/>
    </row>
    <row r="14" spans="1:10" ht="15.95" customHeight="1">
      <c r="B14" s="541" t="s">
        <v>73</v>
      </c>
      <c r="C14" s="542"/>
      <c r="D14" s="542"/>
      <c r="E14" s="22"/>
      <c r="F14" s="20"/>
      <c r="G14" s="21"/>
      <c r="H14" s="21"/>
      <c r="I14" s="21"/>
      <c r="J14" s="21"/>
    </row>
    <row r="15" spans="1:10" ht="15.75">
      <c r="A15" s="12"/>
      <c r="B15" s="23"/>
      <c r="C15" s="23"/>
      <c r="D15" s="23"/>
      <c r="E15" s="23"/>
      <c r="F15" s="9"/>
      <c r="G15" s="9"/>
      <c r="H15" s="9"/>
      <c r="I15" s="9"/>
      <c r="J15" s="10"/>
    </row>
    <row r="16" spans="1:10" ht="15.75">
      <c r="A16" s="12"/>
      <c r="B16" s="12"/>
      <c r="C16" s="12"/>
      <c r="D16" s="12"/>
      <c r="E16" s="12"/>
      <c r="F16" s="9"/>
      <c r="G16" s="9"/>
      <c r="H16" s="9"/>
      <c r="I16" s="9"/>
      <c r="J16" s="10"/>
    </row>
    <row r="17" spans="1:10" ht="15.75">
      <c r="A17" s="12"/>
      <c r="B17" s="12"/>
      <c r="C17" s="12"/>
      <c r="D17" s="12"/>
      <c r="E17" s="12"/>
      <c r="F17" s="9"/>
      <c r="G17" s="9"/>
      <c r="H17" s="9"/>
      <c r="I17" s="9"/>
      <c r="J17" s="10"/>
    </row>
  </sheetData>
  <sheetProtection algorithmName="SHA-512" hashValue="tsKxyun7KURZ0HDPi2SKSpjcBl1Fe/oErSfIfaj58L5F4y+zalzqdHUdEexXXrsEHd+6LCVbVDRWVvbKci267w==" saltValue="xfrrXd1MEz2KwUH25DQ4+A==" spinCount="100000" sheet="1" formatColumns="0" formatRows="0" selectLockedCells="1"/>
  <customSheetViews>
    <customSheetView guid="{398C7893-3C2A-4DA4-8552-014985533932}"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1"/>
      <headerFooter alignWithMargins="0"/>
    </customSheetView>
    <customSheetView guid="{BEF72719-4CCF-4C9B-95F6-0F3535FF30B3}" showPageBreaks="1" showGridLines="0" printArea="1"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2"/>
      <headerFooter alignWithMargins="0"/>
    </customSheetView>
    <customSheetView guid="{CF0E662C-D3BC-4297-99E8-62C40B3B7AD9}" showGridLines="0"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3"/>
      <headerFooter alignWithMargins="0"/>
    </customSheetView>
    <customSheetView guid="{BAD0225F-C858-4E40-A5E7-64BB5328C88A}" showPageBreaks="1" showGridLines="0" printArea="1" hiddenRows="1">
      <selection activeCell="C6" sqref="C6:E6"/>
      <pageMargins left="0.15748031496062992" right="0.23622047244094491" top="0.78740157480314965" bottom="0.98425196850393704" header="0.35433070866141736" footer="0.51181102362204722"/>
      <printOptions horizontalCentered="1"/>
      <pageSetup paperSize="9" orientation="landscape" r:id="rId4"/>
      <headerFooter alignWithMargins="0"/>
    </customSheetView>
    <customSheetView guid="{8DC3BA4D-7811-4245-A3D0-7EE4A8A001CA}" showPageBreaks="1" showGridLines="0" printArea="1" hiddenRows="1">
      <selection activeCell="G9" sqref="G9"/>
      <pageMargins left="0.15748031496062992" right="0.23622047244094491" top="0.78740157480314965" bottom="0.98425196850393704" header="0.35433070866141736" footer="0.51181102362204722"/>
      <printOptions horizontalCentered="1"/>
      <pageSetup paperSize="9" orientation="landscape" r:id="rId5"/>
      <headerFooter alignWithMargins="0"/>
    </customSheetView>
    <customSheetView guid="{E95B21C1-D936-4435-AF6F-90CF0B6A7506}"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6"/>
      <headerFooter alignWithMargins="0"/>
    </customSheetView>
    <customSheetView guid="{B1277D53-29D6-4226-81E2-084FB62977B6}"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7"/>
      <headerFooter alignWithMargins="0"/>
    </customSheetView>
    <customSheetView guid="{58D82F59-8CF6-455F-B9F4-081499FDF243}"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8"/>
      <headerFooter alignWithMargins="0"/>
    </customSheetView>
    <customSheetView guid="{4F65FF32-EC61-4022-A399-2986D7B6B8B3}" showGridLines="0" showRuler="0">
      <selection activeCell="B2" sqref="B2:E2"/>
      <pageMargins left="0.15748031496062992" right="0.23622047244094491" top="0.51181102362204722" bottom="0.98425196850393704" header="0.35433070866141736" footer="0.51181102362204722"/>
      <pageSetup paperSize="9" orientation="landscape" r:id="rId9"/>
      <headerFooter alignWithMargins="0"/>
    </customSheetView>
    <customSheetView guid="{696D9240-6693-44E8-B9A4-2BFADD101EE2}"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0"/>
      <headerFooter alignWithMargins="0"/>
    </customSheetView>
    <customSheetView guid="{B0EE7D76-5806-4718-BDAD-3A3EA691E5E4}"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1"/>
      <headerFooter alignWithMargins="0"/>
    </customSheetView>
    <customSheetView guid="{1A26D3B9-AD8D-4AE9-81F5-E0DF795F4658}" showPageBreaks="1" showGridLines="0" printArea="1" hiddenRows="1" topLeftCell="A11">
      <selection activeCell="G9" sqref="G9"/>
      <pageMargins left="0.15748031496062992" right="0.23622047244094491" top="0.78740157480314965" bottom="0.98425196850393704" header="0.35433070866141736" footer="0.51181102362204722"/>
      <printOptions horizontalCentered="1"/>
      <pageSetup paperSize="9" orientation="landscape" r:id="rId12"/>
      <headerFooter alignWithMargins="0"/>
    </customSheetView>
    <customSheetView guid="{4F47A486-EA66-4D4B-9D65-1ABEAC31AACE}"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13"/>
      <headerFooter alignWithMargins="0"/>
    </customSheetView>
    <customSheetView guid="{25334923-91A5-4F88-9A10-8FA88873EC26}" showPageBreaks="1" showGridLines="0" printArea="1" hiddenRows="1">
      <selection activeCell="C5" sqref="C5:E5"/>
      <pageMargins left="0.15748031496062992" right="0.23622047244094491" top="0.78740157480314965" bottom="0.98425196850393704" header="0.35433070866141736" footer="0.51181102362204722"/>
      <printOptions horizontalCentered="1"/>
      <pageSetup paperSize="9" orientation="landscape" r:id="rId14"/>
      <headerFooter alignWithMargins="0"/>
    </customSheetView>
    <customSheetView guid="{5E2FF645-A015-403E-863B-BADF6B75C7D1}" showGridLines="0" hiddenRows="1">
      <pageMargins left="0.15748031496062992" right="0.23622047244094491" top="0.78740157480314965" bottom="0.98425196850393704" header="0.35433070866141736" footer="0.51181102362204722"/>
      <printOptions horizontalCentered="1"/>
      <pageSetup paperSize="9" orientation="landscape" r:id="rId15"/>
      <headerFooter alignWithMargins="0"/>
    </customSheetView>
    <customSheetView guid="{C3C2F6BE-1796-4187-BF38-BACEF6057F57}" showGridLines="0"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16"/>
      <headerFooter alignWithMargins="0"/>
    </customSheetView>
    <customSheetView guid="{F2279B93-E4FF-4A81-B734-06F92F73708D}"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17"/>
      <headerFooter alignWithMargins="0"/>
    </customSheetView>
  </customSheetViews>
  <mergeCells count="12">
    <mergeCell ref="B13:D13"/>
    <mergeCell ref="B14:D14"/>
    <mergeCell ref="B1:E1"/>
    <mergeCell ref="C4:E4"/>
    <mergeCell ref="C5:E5"/>
    <mergeCell ref="B2:E2"/>
    <mergeCell ref="B3:E3"/>
    <mergeCell ref="B11:D11"/>
    <mergeCell ref="C6:E6"/>
    <mergeCell ref="B9:E9"/>
    <mergeCell ref="C7:E7"/>
    <mergeCell ref="B12:D12"/>
  </mergeCells>
  <phoneticPr fontId="2" type="noConversion"/>
  <printOptions horizontalCentered="1"/>
  <pageMargins left="0.15748031496062992" right="0.23622047244094491" top="0.78740157480314965" bottom="0.98425196850393704" header="0.35433070866141736" footer="0.51181102362204722"/>
  <pageSetup paperSize="9" orientation="landscape" r:id="rId18"/>
  <headerFooter alignWithMargins="0"/>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AC25"/>
  <sheetViews>
    <sheetView showGridLines="0" view="pageBreakPreview" zoomScale="90" zoomScaleNormal="100" zoomScaleSheetLayoutView="90" workbookViewId="0">
      <selection activeCell="D18" sqref="D18"/>
    </sheetView>
  </sheetViews>
  <sheetFormatPr defaultColWidth="8" defaultRowHeight="16.5"/>
  <cols>
    <col min="1" max="1" width="8" style="118" customWidth="1"/>
    <col min="2" max="2" width="28.875" style="122" customWidth="1"/>
    <col min="3" max="3" width="10.25" style="122" customWidth="1"/>
    <col min="4" max="4" width="50.75" style="122" customWidth="1"/>
    <col min="5" max="5" width="10.375" style="122" customWidth="1"/>
    <col min="6" max="25" width="10.375" style="128" customWidth="1"/>
    <col min="26" max="26" width="8" style="118" customWidth="1"/>
    <col min="27" max="27" width="21" style="118" customWidth="1"/>
    <col min="28" max="16384" width="8" style="118"/>
  </cols>
  <sheetData>
    <row r="1" spans="2:29" s="125" customFormat="1" ht="66.75" customHeight="1">
      <c r="B1" s="564" t="str">
        <f>Cover!$B$2</f>
        <v>Construction of GIS STORE at 765/400 kV Kotra Pooling Station, Raigarh</v>
      </c>
      <c r="C1" s="564"/>
      <c r="D1" s="564"/>
      <c r="E1" s="119"/>
      <c r="F1" s="134"/>
      <c r="G1" s="217"/>
      <c r="H1" s="217"/>
      <c r="I1" s="217"/>
      <c r="J1" s="217"/>
      <c r="K1" s="217"/>
      <c r="L1" s="217"/>
      <c r="M1" s="217"/>
      <c r="N1" s="217"/>
      <c r="O1" s="217"/>
      <c r="P1" s="217"/>
      <c r="Q1" s="120"/>
      <c r="R1" s="120"/>
      <c r="S1" s="120"/>
      <c r="T1" s="120"/>
      <c r="U1" s="120"/>
      <c r="V1" s="120"/>
      <c r="W1" s="120"/>
      <c r="X1" s="120"/>
      <c r="Y1" s="120"/>
      <c r="AB1" s="136"/>
      <c r="AC1" s="136"/>
    </row>
    <row r="2" spans="2:29" ht="31.5" customHeight="1">
      <c r="B2" s="565" t="str">
        <f>Cover!B3</f>
        <v>Specification No.: WR-I/RPC/VRL/NIT-166/I-996-2026/RFX- 5002005091</v>
      </c>
      <c r="C2" s="565"/>
      <c r="D2" s="565"/>
      <c r="E2" s="121"/>
      <c r="F2" s="122"/>
      <c r="G2" s="122"/>
      <c r="H2" s="122"/>
      <c r="I2" s="122"/>
      <c r="J2" s="122"/>
      <c r="K2" s="122"/>
      <c r="L2" s="122"/>
      <c r="M2" s="122"/>
      <c r="N2" s="122"/>
      <c r="O2" s="122"/>
      <c r="P2" s="122"/>
      <c r="Q2" s="122"/>
      <c r="R2" s="122"/>
      <c r="S2" s="122"/>
      <c r="T2" s="122"/>
      <c r="U2" s="122"/>
      <c r="V2" s="122"/>
      <c r="W2" s="122"/>
      <c r="X2" s="122"/>
      <c r="Y2" s="122"/>
      <c r="AA2" s="218" t="s">
        <v>117</v>
      </c>
      <c r="AB2" s="138">
        <v>1</v>
      </c>
      <c r="AC2" s="137"/>
    </row>
    <row r="3" spans="2:29" ht="12" customHeight="1">
      <c r="B3" s="123"/>
      <c r="C3" s="123"/>
      <c r="D3" s="123"/>
      <c r="E3" s="123"/>
      <c r="F3" s="122"/>
      <c r="G3" s="122"/>
      <c r="H3" s="122"/>
      <c r="I3" s="122"/>
      <c r="J3" s="122"/>
      <c r="K3" s="122"/>
      <c r="L3" s="122"/>
      <c r="M3" s="122"/>
      <c r="N3" s="122"/>
      <c r="O3" s="122"/>
      <c r="P3" s="122"/>
      <c r="Q3" s="122"/>
      <c r="R3" s="122"/>
      <c r="S3" s="122"/>
      <c r="T3" s="122"/>
      <c r="U3" s="122"/>
      <c r="V3" s="122"/>
      <c r="W3" s="122"/>
      <c r="X3" s="122"/>
      <c r="Y3" s="122"/>
      <c r="AA3" s="218" t="s">
        <v>118</v>
      </c>
      <c r="AB3" s="138">
        <v>2</v>
      </c>
      <c r="AC3" s="137"/>
    </row>
    <row r="4" spans="2:29" ht="20.100000000000001" customHeight="1">
      <c r="B4" s="563" t="s">
        <v>28</v>
      </c>
      <c r="C4" s="563"/>
      <c r="D4" s="563"/>
      <c r="E4" s="123"/>
      <c r="F4" s="122"/>
      <c r="G4" s="122"/>
      <c r="H4" s="122"/>
      <c r="I4" s="122"/>
      <c r="J4" s="122"/>
      <c r="K4" s="122"/>
      <c r="L4" s="122"/>
      <c r="M4" s="122"/>
      <c r="N4" s="122"/>
      <c r="O4" s="122"/>
      <c r="P4" s="122"/>
      <c r="Q4" s="122"/>
      <c r="R4" s="122"/>
      <c r="S4" s="122"/>
      <c r="T4" s="122"/>
      <c r="U4" s="122"/>
      <c r="V4" s="122"/>
      <c r="W4" s="122"/>
      <c r="X4" s="122"/>
      <c r="Y4" s="122"/>
      <c r="AA4" s="218" t="s">
        <v>119</v>
      </c>
      <c r="AB4" s="138"/>
      <c r="AC4" s="137"/>
    </row>
    <row r="5" spans="2:29" ht="12" customHeight="1">
      <c r="B5" s="124"/>
      <c r="C5" s="124"/>
      <c r="F5" s="122"/>
      <c r="G5" s="122"/>
      <c r="H5" s="122"/>
      <c r="I5" s="122"/>
      <c r="J5" s="122"/>
      <c r="K5" s="122"/>
      <c r="L5" s="122"/>
      <c r="M5" s="122"/>
      <c r="N5" s="122"/>
      <c r="O5" s="122"/>
      <c r="P5" s="122"/>
      <c r="Q5" s="122"/>
      <c r="R5" s="122"/>
      <c r="S5" s="122"/>
      <c r="T5" s="122"/>
      <c r="U5" s="122"/>
      <c r="V5" s="122"/>
      <c r="W5" s="122"/>
      <c r="X5" s="122"/>
      <c r="Y5" s="122"/>
      <c r="AB5" s="137"/>
      <c r="AC5" s="137"/>
    </row>
    <row r="6" spans="2:29" s="125" customFormat="1" ht="43.5" hidden="1" customHeight="1">
      <c r="B6" s="199" t="s">
        <v>123</v>
      </c>
      <c r="C6" s="126"/>
      <c r="D6" s="147"/>
      <c r="F6" s="127"/>
      <c r="G6" s="127"/>
      <c r="H6" s="127"/>
      <c r="I6" s="127"/>
      <c r="J6" s="127"/>
      <c r="K6" s="127"/>
      <c r="L6" s="127"/>
      <c r="M6" s="127"/>
      <c r="N6" s="127"/>
      <c r="O6" s="127"/>
      <c r="P6" s="127"/>
      <c r="Q6" s="127"/>
      <c r="R6" s="127"/>
      <c r="S6" s="127"/>
      <c r="U6" s="127"/>
      <c r="V6" s="127"/>
      <c r="W6" s="127"/>
      <c r="X6" s="127"/>
      <c r="Y6" s="127"/>
      <c r="AA6" s="146" t="e">
        <f xml:space="preserve"> IF(D6= "Sole Bidder", 0,#REF!)</f>
        <v>#REF!</v>
      </c>
      <c r="AB6" s="136"/>
      <c r="AC6" s="136"/>
    </row>
    <row r="7" spans="2:29" ht="19.5" customHeight="1">
      <c r="B7" s="129"/>
      <c r="C7" s="129"/>
      <c r="D7" s="127"/>
    </row>
    <row r="8" spans="2:29">
      <c r="B8" s="231" t="s">
        <v>120</v>
      </c>
      <c r="C8" s="232"/>
      <c r="D8" s="233"/>
    </row>
    <row r="9" spans="2:29" ht="40.5" customHeight="1">
      <c r="B9" s="234" t="s">
        <v>50</v>
      </c>
      <c r="C9" s="235"/>
      <c r="D9" s="233"/>
    </row>
    <row r="10" spans="2:29">
      <c r="B10" s="236" t="s">
        <v>339</v>
      </c>
      <c r="C10" s="237"/>
      <c r="D10" s="233"/>
    </row>
    <row r="11" spans="2:29">
      <c r="B11" s="238" t="s">
        <v>340</v>
      </c>
      <c r="C11" s="239"/>
      <c r="D11" s="233"/>
    </row>
    <row r="12" spans="2:29" ht="15" customHeight="1">
      <c r="B12" s="240"/>
      <c r="C12" s="240"/>
      <c r="D12" s="241"/>
    </row>
    <row r="13" spans="2:29" hidden="1">
      <c r="B13" s="231" t="str">
        <f>IF(D6="Individual Firm","",IF(D6="Licensee of a Manufacturer","Name of Manufacturer [Licenser]","Name of Manufacturer"))</f>
        <v>Name of Manufacturer</v>
      </c>
      <c r="C13" s="232"/>
      <c r="D13" s="233"/>
    </row>
    <row r="14" spans="2:29" hidden="1">
      <c r="B14" s="234" t="s">
        <v>51</v>
      </c>
      <c r="C14" s="235"/>
      <c r="D14" s="233"/>
    </row>
    <row r="15" spans="2:29" hidden="1">
      <c r="B15" s="236"/>
      <c r="C15" s="237"/>
      <c r="D15" s="233"/>
    </row>
    <row r="16" spans="2:29" hidden="1">
      <c r="B16" s="238"/>
      <c r="C16" s="239"/>
      <c r="D16" s="233"/>
    </row>
    <row r="17" spans="2:5">
      <c r="B17" s="240"/>
      <c r="C17" s="240"/>
      <c r="D17" s="241"/>
    </row>
    <row r="18" spans="2:5">
      <c r="B18" s="242" t="s">
        <v>29</v>
      </c>
      <c r="C18" s="243"/>
      <c r="D18" s="233"/>
    </row>
    <row r="19" spans="2:5">
      <c r="B19" s="561" t="s">
        <v>30</v>
      </c>
      <c r="C19" s="562"/>
      <c r="D19" s="274"/>
    </row>
    <row r="20" spans="2:5">
      <c r="B20" s="561" t="s">
        <v>246</v>
      </c>
      <c r="C20" s="562"/>
      <c r="D20" s="274"/>
    </row>
    <row r="21" spans="2:5">
      <c r="B21" s="561" t="s">
        <v>247</v>
      </c>
      <c r="C21" s="562"/>
      <c r="D21" s="274"/>
    </row>
    <row r="22" spans="2:5" ht="21" customHeight="1">
      <c r="B22" s="244"/>
      <c r="C22" s="244"/>
      <c r="D22" s="244"/>
    </row>
    <row r="23" spans="2:5" ht="21" customHeight="1">
      <c r="B23" s="242" t="s">
        <v>31</v>
      </c>
      <c r="C23" s="243"/>
      <c r="D23" s="245"/>
      <c r="E23" s="128"/>
    </row>
    <row r="24" spans="2:5" ht="21" customHeight="1">
      <c r="B24" s="242" t="s">
        <v>32</v>
      </c>
      <c r="C24" s="243"/>
      <c r="D24" s="233"/>
      <c r="E24" s="128"/>
    </row>
    <row r="25" spans="2:5">
      <c r="E25" s="128"/>
    </row>
  </sheetData>
  <sheetProtection algorithmName="SHA-512" hashValue="z1qnysQE1Rj9rH+KdruWP1dLjnP4VT7wcfLt2bf2ZO5owDy6Bxy0yYTP5olrA8KfJzsIAqbMuE9thDy3u5kodw==" saltValue="X7FnAO1IsnEZKivcrIr+SQ==" spinCount="100000" sheet="1" formatColumns="0" formatRows="0" selectLockedCells="1"/>
  <customSheetViews>
    <customSheetView guid="{398C7893-3C2A-4DA4-8552-014985533932}" scale="90" showPageBreaks="1" showGridLines="0" printArea="1" hiddenRows="1" view="pageBreakPreview">
      <selection activeCell="D10" sqref="D10"/>
      <pageMargins left="0.75" right="0.75" top="0.69" bottom="0.7" header="0.4" footer="0.37"/>
      <pageSetup orientation="portrait" r:id="rId1"/>
      <headerFooter alignWithMargins="0"/>
    </customSheetView>
    <customSheetView guid="{BEF72719-4CCF-4C9B-95F6-0F3535FF30B3}" scale="90" showPageBreaks="1" showGridLines="0" printArea="1" hiddenRows="1" view="pageBreakPreview">
      <selection activeCell="D10" sqref="D10"/>
      <pageMargins left="0.75" right="0.75" top="0.69" bottom="0.7" header="0.4" footer="0.37"/>
      <pageSetup orientation="portrait" r:id="rId2"/>
      <headerFooter alignWithMargins="0"/>
    </customSheetView>
    <customSheetView guid="{CF0E662C-D3BC-4297-99E8-62C40B3B7AD9}" scale="90" showPageBreaks="1" showGridLines="0" printArea="1" hiddenRows="1" view="pageBreakPreview">
      <selection activeCell="D23" sqref="D23:D24"/>
      <pageMargins left="0.75" right="0.75" top="0.69" bottom="0.7" header="0.4" footer="0.37"/>
      <pageSetup orientation="portrait" r:id="rId3"/>
      <headerFooter alignWithMargins="0"/>
    </customSheetView>
    <customSheetView guid="{BAD0225F-C858-4E40-A5E7-64BB5328C88A}" scale="90" showPageBreaks="1" showGridLines="0" printArea="1" hiddenRows="1" view="pageBreakPreview" topLeftCell="A4">
      <selection activeCell="D20" sqref="D20"/>
      <pageMargins left="0.75" right="0.75" top="0.69" bottom="0.7" header="0.4" footer="0.37"/>
      <pageSetup orientation="portrait" r:id="rId4"/>
      <headerFooter alignWithMargins="0"/>
    </customSheetView>
    <customSheetView guid="{8DC3BA4D-7811-4245-A3D0-7EE4A8A001CA}" scale="90" showPageBreaks="1" showGridLines="0" printArea="1" hiddenRows="1" view="pageBreakPreview">
      <selection activeCell="D21" sqref="D21:D22"/>
      <pageMargins left="0.75" right="0.75" top="0.69" bottom="0.7" header="0.4" footer="0.37"/>
      <pageSetup orientation="portrait" r:id="rId5"/>
      <headerFooter alignWithMargins="0"/>
    </customSheetView>
    <customSheetView guid="{E95B21C1-D936-4435-AF6F-90CF0B6A7506}" scale="60" showPageBreaks="1" showGridLines="0" printArea="1" view="pageBreakPreview">
      <selection activeCell="D6" sqref="D6"/>
      <pageMargins left="0.75" right="0.75" top="0.69" bottom="0.7" header="0.4" footer="0.37"/>
      <pageSetup orientation="portrait" r:id="rId6"/>
      <headerFooter alignWithMargins="0"/>
    </customSheetView>
    <customSheetView guid="{B1277D53-29D6-4226-81E2-084FB62977B6}" scale="60" showPageBreaks="1" showGridLines="0" printArea="1" view="pageBreakPreview">
      <selection activeCell="D6" sqref="D6"/>
      <pageMargins left="0.75" right="0.75" top="0.69" bottom="0.7" header="0.4" footer="0.37"/>
      <pageSetup orientation="portrait" r:id="rId7"/>
      <headerFooter alignWithMargins="0"/>
    </customSheetView>
    <customSheetView guid="{58D82F59-8CF6-455F-B9F4-081499FDF243}" showGridLines="0">
      <selection activeCell="D9" sqref="D9"/>
      <pageMargins left="0.75" right="0.75" top="0.69" bottom="0.7" header="0.4" footer="0.37"/>
      <pageSetup orientation="portrait" r:id="rId8"/>
      <headerFooter alignWithMargins="0"/>
    </customSheetView>
    <customSheetView guid="{696D9240-6693-44E8-B9A4-2BFADD101EE2}" showGridLines="0">
      <selection activeCell="D6" sqref="D6"/>
      <pageMargins left="0.75" right="0.75" top="0.69" bottom="0.7" header="0.4" footer="0.37"/>
      <pageSetup orientation="portrait" r:id="rId9"/>
      <headerFooter alignWithMargins="0"/>
    </customSheetView>
    <customSheetView guid="{B0EE7D76-5806-4718-BDAD-3A3EA691E5E4}" showGridLines="0" topLeftCell="A4">
      <selection activeCell="D22" sqref="D22"/>
      <pageMargins left="0.75" right="0.75" top="0.69" bottom="0.7" header="0.4" footer="0.37"/>
      <pageSetup orientation="portrait" r:id="rId10"/>
      <headerFooter alignWithMargins="0"/>
    </customSheetView>
    <customSheetView guid="{1A26D3B9-AD8D-4AE9-81F5-E0DF795F4658}" scale="90" showPageBreaks="1" showGridLines="0" printArea="1" view="pageBreakPreview" topLeftCell="A4">
      <selection activeCell="D22" sqref="D22"/>
      <pageMargins left="0.75" right="0.75" top="0.69" bottom="0.7" header="0.4" footer="0.37"/>
      <pageSetup orientation="portrait" r:id="rId11"/>
      <headerFooter alignWithMargins="0"/>
    </customSheetView>
    <customSheetView guid="{4F47A486-EA66-4D4B-9D65-1ABEAC31AACE}" scale="90" showPageBreaks="1" showGridLines="0" printArea="1" hiddenRows="1" view="pageBreakPreview" topLeftCell="A4">
      <selection activeCell="D19" sqref="D19"/>
      <pageMargins left="0.75" right="0.75" top="0.69" bottom="0.7" header="0.4" footer="0.37"/>
      <pageSetup orientation="portrait" r:id="rId12"/>
      <headerFooter alignWithMargins="0"/>
    </customSheetView>
    <customSheetView guid="{25334923-91A5-4F88-9A10-8FA88873EC26}" scale="90" showPageBreaks="1" showGridLines="0" printArea="1" hiddenRows="1" view="pageBreakPreview">
      <selection activeCell="D20" sqref="D20"/>
      <pageMargins left="0.75" right="0.75" top="0.69" bottom="0.7" header="0.4" footer="0.37"/>
      <pageSetup orientation="portrait" r:id="rId13"/>
      <headerFooter alignWithMargins="0"/>
    </customSheetView>
    <customSheetView guid="{5E2FF645-A015-403E-863B-BADF6B75C7D1}" scale="90" showPageBreaks="1" showGridLines="0" printArea="1" hiddenRows="1" view="pageBreakPreview">
      <selection activeCell="D10" sqref="D10"/>
      <pageMargins left="0.75" right="0.75" top="0.69" bottom="0.7" header="0.4" footer="0.37"/>
      <pageSetup orientation="portrait" r:id="rId14"/>
      <headerFooter alignWithMargins="0"/>
    </customSheetView>
    <customSheetView guid="{C3C2F6BE-1796-4187-BF38-BACEF6057F57}" scale="90" showPageBreaks="1" showGridLines="0" printArea="1" hiddenRows="1" view="pageBreakPreview">
      <selection activeCell="D10" sqref="D10"/>
      <pageMargins left="0.75" right="0.75" top="0.69" bottom="0.7" header="0.4" footer="0.37"/>
      <pageSetup orientation="portrait" r:id="rId15"/>
      <headerFooter alignWithMargins="0"/>
    </customSheetView>
    <customSheetView guid="{F2279B93-E4FF-4A81-B734-06F92F73708D}" scale="90" showPageBreaks="1" showGridLines="0" printArea="1" hiddenRows="1" view="pageBreakPreview">
      <selection activeCell="D10" sqref="D10"/>
      <pageMargins left="0.75" right="0.75" top="0.69" bottom="0.7" header="0.4" footer="0.37"/>
      <pageSetup orientation="portrait" r:id="rId16"/>
      <headerFooter alignWithMargins="0"/>
    </customSheetView>
  </customSheetViews>
  <mergeCells count="6">
    <mergeCell ref="B21:C21"/>
    <mergeCell ref="B4:D4"/>
    <mergeCell ref="B1:D1"/>
    <mergeCell ref="B2:D2"/>
    <mergeCell ref="B19:C19"/>
    <mergeCell ref="B20:C20"/>
  </mergeCells>
  <phoneticPr fontId="32" type="noConversion"/>
  <conditionalFormatting sqref="B13:C16">
    <cfRule type="expression" dxfId="2" priority="4" stopIfTrue="1">
      <formula>$D$6= "Individual Firm"</formula>
    </cfRule>
  </conditionalFormatting>
  <conditionalFormatting sqref="D7">
    <cfRule type="expression" dxfId="1" priority="3" stopIfTrue="1">
      <formula>$AA$6=0</formula>
    </cfRule>
  </conditionalFormatting>
  <conditionalFormatting sqref="D13:D16">
    <cfRule type="expression" dxfId="0" priority="1" stopIfTrue="1">
      <formula>$D$6= "Individual Firm"</formula>
    </cfRule>
  </conditionalFormatting>
  <dataValidations count="2">
    <dataValidation type="date" allowBlank="1" showInputMessage="1" showErrorMessage="1" error="Enter date in dd-mmm-yy format. Example 01-oct-10" sqref="D23" xr:uid="{00000000-0002-0000-0200-000000000000}">
      <formula1>AB17</formula1>
      <formula2>AB18</formula2>
    </dataValidation>
    <dataValidation type="list" allowBlank="1" showInputMessage="1" showErrorMessage="1" sqref="D6" xr:uid="{00000000-0002-0000-0200-000001000000}">
      <formula1>$AA$2:$AA$4</formula1>
    </dataValidation>
  </dataValidations>
  <pageMargins left="0.75" right="0.75" top="0.69" bottom="0.7" header="0.4" footer="0.37"/>
  <pageSetup orientation="portrait" r:id="rId17"/>
  <headerFooter alignWithMargins="0"/>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2"/>
  </sheetPr>
  <dimension ref="A1:H87"/>
  <sheetViews>
    <sheetView topLeftCell="A9" zoomScale="90" zoomScaleNormal="90" zoomScaleSheetLayoutView="90" workbookViewId="0">
      <selection activeCell="F19" sqref="F19:F71"/>
    </sheetView>
  </sheetViews>
  <sheetFormatPr defaultColWidth="9" defaultRowHeight="16.5"/>
  <cols>
    <col min="1" max="1" width="9" style="205" customWidth="1"/>
    <col min="2" max="2" width="9.75" style="345" bestFit="1" customWidth="1"/>
    <col min="3" max="3" width="74.125" style="434" customWidth="1"/>
    <col min="4" max="4" width="14.125" style="345" customWidth="1"/>
    <col min="5" max="5" width="16.875" style="205" customWidth="1"/>
    <col min="6" max="6" width="18.25" style="353" customWidth="1"/>
    <col min="7" max="7" width="20.875" style="461" customWidth="1"/>
    <col min="8" max="8" width="30" style="348" hidden="1" customWidth="1"/>
    <col min="9" max="9" width="9" style="348" customWidth="1"/>
    <col min="10" max="10" width="17.25" style="348" customWidth="1"/>
    <col min="11" max="11" width="9" style="348" customWidth="1"/>
    <col min="12" max="13" width="14.125" style="348" customWidth="1"/>
    <col min="14" max="18" width="9" style="348" customWidth="1"/>
    <col min="19" max="16384" width="9" style="348"/>
  </cols>
  <sheetData>
    <row r="1" spans="1:7">
      <c r="A1" s="55" t="str">
        <f>Cover!B3</f>
        <v>Specification No.: WR-I/RPC/VRL/NIT-166/I-996-2026/RFX- 5002005091</v>
      </c>
      <c r="B1" s="280"/>
      <c r="C1" s="432"/>
      <c r="D1" s="331"/>
      <c r="E1" s="425"/>
      <c r="F1" s="332"/>
      <c r="G1" s="460"/>
    </row>
    <row r="2" spans="1:7">
      <c r="B2" s="349"/>
      <c r="C2" s="360"/>
    </row>
    <row r="3" spans="1:7" ht="18.75">
      <c r="A3" s="566" t="str">
        <f>Cover!$B$2</f>
        <v>Construction of GIS STORE at 765/400 kV Kotra Pooling Station, Raigarh</v>
      </c>
      <c r="B3" s="566"/>
      <c r="C3" s="566"/>
      <c r="D3" s="566"/>
      <c r="E3" s="566"/>
      <c r="F3" s="566"/>
      <c r="G3" s="566"/>
    </row>
    <row r="4" spans="1:7" ht="18.75">
      <c r="A4" s="567" t="s">
        <v>324</v>
      </c>
      <c r="B4" s="568"/>
      <c r="C4" s="568"/>
      <c r="D4" s="568"/>
      <c r="E4" s="568"/>
      <c r="F4" s="568"/>
      <c r="G4" s="568"/>
    </row>
    <row r="6" spans="1:7">
      <c r="A6" s="279" t="s">
        <v>52</v>
      </c>
      <c r="B6" s="26"/>
      <c r="C6" s="433"/>
      <c r="D6" s="278"/>
      <c r="E6" s="277"/>
      <c r="F6" s="353" t="s">
        <v>74</v>
      </c>
    </row>
    <row r="7" spans="1:7">
      <c r="A7" s="279" t="str">
        <f>"Bidder as "&amp; 'Names of Bidder'!D6</f>
        <v xml:space="preserve">Bidder as </v>
      </c>
      <c r="B7" s="26"/>
      <c r="F7" s="358" t="s">
        <v>110</v>
      </c>
    </row>
    <row r="8" spans="1:7">
      <c r="A8" s="279" t="s">
        <v>75</v>
      </c>
      <c r="B8" s="26"/>
      <c r="C8" s="366" t="str">
        <f>IF('Names of Bidder'!D8=0, "", 'Names of Bidder'!D8)</f>
        <v/>
      </c>
      <c r="D8" s="401"/>
      <c r="E8" s="426"/>
      <c r="F8" s="364" t="s">
        <v>77</v>
      </c>
      <c r="G8" s="462"/>
    </row>
    <row r="9" spans="1:7">
      <c r="A9" s="279" t="s">
        <v>76</v>
      </c>
      <c r="B9" s="26"/>
      <c r="C9" s="366" t="str">
        <f>IF('Names of Bidder'!D9=0, "", 'Names of Bidder'!D9)</f>
        <v/>
      </c>
      <c r="D9" s="401"/>
      <c r="E9" s="426"/>
      <c r="F9" s="364" t="s">
        <v>111</v>
      </c>
      <c r="G9" s="462"/>
    </row>
    <row r="10" spans="1:7">
      <c r="A10" s="275"/>
      <c r="B10" s="357"/>
      <c r="C10" s="366" t="str">
        <f>IF('Names of Bidder'!D10=0, "", 'Names of Bidder'!D10)</f>
        <v/>
      </c>
      <c r="D10" s="401"/>
      <c r="E10" s="426"/>
      <c r="F10" s="364" t="s">
        <v>112</v>
      </c>
      <c r="G10" s="462"/>
    </row>
    <row r="11" spans="1:7">
      <c r="A11" s="275"/>
      <c r="B11" s="357"/>
      <c r="C11" s="366" t="str">
        <f>IF('Names of Bidder'!D11=0, "", 'Names of Bidder'!D11)</f>
        <v/>
      </c>
      <c r="D11" s="401"/>
      <c r="E11" s="426"/>
      <c r="F11" s="364" t="s">
        <v>113</v>
      </c>
      <c r="G11" s="462"/>
    </row>
    <row r="12" spans="1:7">
      <c r="A12" s="275"/>
      <c r="B12" s="357"/>
      <c r="C12" s="366"/>
      <c r="D12" s="278"/>
      <c r="E12" s="277"/>
      <c r="F12" s="358"/>
    </row>
    <row r="13" spans="1:7">
      <c r="F13" s="332"/>
      <c r="G13" s="460" t="s">
        <v>62</v>
      </c>
    </row>
    <row r="14" spans="1:7">
      <c r="A14" s="153" t="s">
        <v>63</v>
      </c>
      <c r="B14" s="420" t="s">
        <v>337</v>
      </c>
      <c r="C14" s="284" t="s">
        <v>69</v>
      </c>
      <c r="D14" s="285" t="s">
        <v>61</v>
      </c>
      <c r="E14" s="222" t="s">
        <v>64</v>
      </c>
      <c r="F14" s="284" t="s">
        <v>124</v>
      </c>
      <c r="G14" s="463" t="s">
        <v>125</v>
      </c>
    </row>
    <row r="15" spans="1:7">
      <c r="A15" s="154">
        <v>1</v>
      </c>
      <c r="B15" s="285">
        <v>2</v>
      </c>
      <c r="C15" s="284">
        <v>3</v>
      </c>
      <c r="D15" s="285">
        <v>4</v>
      </c>
      <c r="E15" s="154">
        <v>5</v>
      </c>
      <c r="F15" s="285">
        <v>6</v>
      </c>
      <c r="G15" s="464" t="s">
        <v>53</v>
      </c>
    </row>
    <row r="16" spans="1:7" ht="33">
      <c r="A16" s="494"/>
      <c r="B16" s="495" t="s">
        <v>347</v>
      </c>
      <c r="C16" s="496"/>
      <c r="D16" s="497"/>
      <c r="E16" s="498"/>
      <c r="F16" s="423"/>
      <c r="G16" s="464"/>
    </row>
    <row r="17" spans="1:7" ht="20.25">
      <c r="A17" s="519" t="s">
        <v>376</v>
      </c>
      <c r="B17" s="569" t="s">
        <v>377</v>
      </c>
      <c r="C17" s="570"/>
      <c r="D17" s="526"/>
      <c r="E17" s="523"/>
      <c r="F17" s="510"/>
      <c r="G17" s="465">
        <f t="shared" ref="G17:G79" si="0">E17*F17</f>
        <v>0</v>
      </c>
    </row>
    <row r="18" spans="1:7" ht="81">
      <c r="A18" s="519">
        <v>1</v>
      </c>
      <c r="B18" s="520">
        <v>2.1</v>
      </c>
      <c r="C18" s="521" t="s">
        <v>378</v>
      </c>
      <c r="D18" s="522"/>
      <c r="E18" s="525"/>
      <c r="F18" s="524"/>
      <c r="G18" s="465">
        <f t="shared" si="0"/>
        <v>0</v>
      </c>
    </row>
    <row r="19" spans="1:7" ht="20.25">
      <c r="A19" s="519"/>
      <c r="B19" s="520" t="s">
        <v>379</v>
      </c>
      <c r="C19" s="521" t="s">
        <v>249</v>
      </c>
      <c r="D19" s="522" t="s">
        <v>359</v>
      </c>
      <c r="E19" s="523">
        <v>1408</v>
      </c>
      <c r="F19" s="444"/>
      <c r="G19" s="465">
        <f t="shared" si="0"/>
        <v>0</v>
      </c>
    </row>
    <row r="20" spans="1:7" ht="182.25">
      <c r="A20" s="519">
        <v>2</v>
      </c>
      <c r="B20" s="520">
        <v>2.6</v>
      </c>
      <c r="C20" s="521" t="s">
        <v>380</v>
      </c>
      <c r="D20" s="522"/>
      <c r="E20" s="523"/>
      <c r="F20" s="444"/>
      <c r="G20" s="465">
        <f t="shared" si="0"/>
        <v>0</v>
      </c>
    </row>
    <row r="21" spans="1:7" ht="20.25">
      <c r="A21" s="519"/>
      <c r="B21" s="520" t="s">
        <v>348</v>
      </c>
      <c r="C21" s="521" t="s">
        <v>249</v>
      </c>
      <c r="D21" s="526" t="s">
        <v>359</v>
      </c>
      <c r="E21" s="523">
        <v>500.02499999999992</v>
      </c>
      <c r="F21" s="444"/>
      <c r="G21" s="465">
        <f t="shared" si="0"/>
        <v>0</v>
      </c>
    </row>
    <row r="22" spans="1:7" ht="162">
      <c r="A22" s="519">
        <v>3</v>
      </c>
      <c r="B22" s="520">
        <v>2.7</v>
      </c>
      <c r="C22" s="521" t="s">
        <v>381</v>
      </c>
      <c r="D22" s="526"/>
      <c r="E22" s="523"/>
      <c r="F22" s="444"/>
      <c r="G22" s="465">
        <f t="shared" si="0"/>
        <v>0</v>
      </c>
    </row>
    <row r="23" spans="1:7" ht="20.25">
      <c r="A23" s="519"/>
      <c r="B23" s="520" t="s">
        <v>382</v>
      </c>
      <c r="C23" s="521" t="s">
        <v>383</v>
      </c>
      <c r="D23" s="526" t="s">
        <v>359</v>
      </c>
      <c r="E23" s="523">
        <v>107.97</v>
      </c>
      <c r="F23" s="444"/>
      <c r="G23" s="465">
        <f t="shared" si="0"/>
        <v>0</v>
      </c>
    </row>
    <row r="24" spans="1:7" ht="81">
      <c r="A24" s="519">
        <v>4</v>
      </c>
      <c r="B24" s="520">
        <v>2.25</v>
      </c>
      <c r="C24" s="521" t="s">
        <v>384</v>
      </c>
      <c r="D24" s="526" t="s">
        <v>359</v>
      </c>
      <c r="E24" s="523">
        <v>394.91135737593169</v>
      </c>
      <c r="F24" s="444"/>
      <c r="G24" s="465">
        <f t="shared" si="0"/>
        <v>0</v>
      </c>
    </row>
    <row r="25" spans="1:7" ht="40.5">
      <c r="A25" s="519">
        <v>5</v>
      </c>
      <c r="B25" s="520">
        <v>2.34</v>
      </c>
      <c r="C25" s="521" t="s">
        <v>385</v>
      </c>
      <c r="D25" s="526"/>
      <c r="E25" s="523"/>
      <c r="F25" s="444"/>
      <c r="G25" s="465">
        <f t="shared" si="0"/>
        <v>0</v>
      </c>
    </row>
    <row r="26" spans="1:7" ht="20.25">
      <c r="A26" s="519"/>
      <c r="B26" s="520" t="s">
        <v>386</v>
      </c>
      <c r="C26" s="521" t="s">
        <v>387</v>
      </c>
      <c r="D26" s="526" t="s">
        <v>388</v>
      </c>
      <c r="E26" s="523">
        <v>57.75</v>
      </c>
      <c r="F26" s="444"/>
      <c r="G26" s="465">
        <f t="shared" si="0"/>
        <v>0</v>
      </c>
    </row>
    <row r="27" spans="1:7" ht="81">
      <c r="A27" s="519">
        <v>6</v>
      </c>
      <c r="B27" s="520" t="s">
        <v>389</v>
      </c>
      <c r="C27" s="521" t="s">
        <v>390</v>
      </c>
      <c r="D27" s="526"/>
      <c r="E27" s="523"/>
      <c r="F27" s="444"/>
      <c r="G27" s="465">
        <f t="shared" si="0"/>
        <v>0</v>
      </c>
    </row>
    <row r="28" spans="1:7" ht="40.5">
      <c r="A28" s="519"/>
      <c r="B28" s="520" t="s">
        <v>391</v>
      </c>
      <c r="C28" s="521" t="s">
        <v>392</v>
      </c>
      <c r="D28" s="526" t="s">
        <v>393</v>
      </c>
      <c r="E28" s="523">
        <v>154</v>
      </c>
      <c r="F28" s="444"/>
      <c r="G28" s="465">
        <f t="shared" si="0"/>
        <v>0</v>
      </c>
    </row>
    <row r="29" spans="1:7" ht="60.75">
      <c r="A29" s="519">
        <v>7</v>
      </c>
      <c r="B29" s="520">
        <v>4.0999999999999996</v>
      </c>
      <c r="C29" s="521" t="s">
        <v>394</v>
      </c>
      <c r="D29" s="526"/>
      <c r="E29" s="523"/>
      <c r="F29" s="444"/>
      <c r="G29" s="465">
        <f t="shared" si="0"/>
        <v>0</v>
      </c>
    </row>
    <row r="30" spans="1:7" ht="40.5">
      <c r="A30" s="519"/>
      <c r="B30" s="520" t="s">
        <v>255</v>
      </c>
      <c r="C30" s="521" t="s">
        <v>395</v>
      </c>
      <c r="D30" s="526" t="s">
        <v>359</v>
      </c>
      <c r="E30" s="523">
        <v>134.45299374999999</v>
      </c>
      <c r="F30" s="444"/>
      <c r="G30" s="465">
        <f t="shared" si="0"/>
        <v>0</v>
      </c>
    </row>
    <row r="31" spans="1:7" ht="40.5">
      <c r="A31" s="519">
        <v>8</v>
      </c>
      <c r="B31" s="520">
        <v>4.3</v>
      </c>
      <c r="C31" s="521" t="s">
        <v>396</v>
      </c>
      <c r="D31" s="526"/>
      <c r="E31" s="523"/>
      <c r="F31" s="444"/>
      <c r="G31" s="465">
        <f t="shared" si="0"/>
        <v>0</v>
      </c>
    </row>
    <row r="32" spans="1:7" ht="20.25">
      <c r="A32" s="519"/>
      <c r="B32" s="520" t="s">
        <v>256</v>
      </c>
      <c r="C32" s="521" t="s">
        <v>397</v>
      </c>
      <c r="D32" s="526" t="s">
        <v>398</v>
      </c>
      <c r="E32" s="523">
        <v>89.003500000000003</v>
      </c>
      <c r="F32" s="444"/>
      <c r="G32" s="465">
        <f t="shared" si="0"/>
        <v>0</v>
      </c>
    </row>
    <row r="33" spans="1:7" ht="121.5">
      <c r="A33" s="519">
        <v>9</v>
      </c>
      <c r="B33" s="520">
        <v>4.17</v>
      </c>
      <c r="C33" s="521" t="s">
        <v>399</v>
      </c>
      <c r="D33" s="526" t="s">
        <v>367</v>
      </c>
      <c r="E33" s="523">
        <v>145.19999999999999</v>
      </c>
      <c r="F33" s="444"/>
      <c r="G33" s="465">
        <f t="shared" si="0"/>
        <v>0</v>
      </c>
    </row>
    <row r="34" spans="1:7" ht="60.75">
      <c r="A34" s="519">
        <v>10</v>
      </c>
      <c r="B34" s="520">
        <v>5.0999999999999996</v>
      </c>
      <c r="C34" s="521" t="s">
        <v>400</v>
      </c>
      <c r="D34" s="526"/>
      <c r="E34" s="527"/>
      <c r="F34" s="444"/>
      <c r="G34" s="465">
        <f t="shared" si="0"/>
        <v>0</v>
      </c>
    </row>
    <row r="35" spans="1:7" ht="60.75">
      <c r="A35" s="519"/>
      <c r="B35" s="520" t="s">
        <v>349</v>
      </c>
      <c r="C35" s="521" t="s">
        <v>401</v>
      </c>
      <c r="D35" s="526" t="s">
        <v>359</v>
      </c>
      <c r="E35" s="523">
        <v>195.02964287406826</v>
      </c>
      <c r="F35" s="444"/>
      <c r="G35" s="465">
        <f t="shared" si="0"/>
        <v>0</v>
      </c>
    </row>
    <row r="36" spans="1:7" ht="121.5">
      <c r="A36" s="519">
        <v>11</v>
      </c>
      <c r="B36" s="520">
        <v>5.2</v>
      </c>
      <c r="C36" s="521" t="s">
        <v>402</v>
      </c>
      <c r="D36" s="526"/>
      <c r="E36" s="523"/>
      <c r="F36" s="444"/>
      <c r="G36" s="465">
        <f t="shared" si="0"/>
        <v>0</v>
      </c>
    </row>
    <row r="37" spans="1:7" ht="60.75">
      <c r="A37" s="519"/>
      <c r="B37" s="520" t="s">
        <v>354</v>
      </c>
      <c r="C37" s="521" t="s">
        <v>355</v>
      </c>
      <c r="D37" s="526" t="s">
        <v>359</v>
      </c>
      <c r="E37" s="523">
        <v>64.563240000000008</v>
      </c>
      <c r="F37" s="444"/>
      <c r="G37" s="465">
        <f t="shared" si="0"/>
        <v>0</v>
      </c>
    </row>
    <row r="38" spans="1:7" ht="162">
      <c r="A38" s="519">
        <v>12</v>
      </c>
      <c r="B38" s="520">
        <v>5.3</v>
      </c>
      <c r="C38" s="521" t="s">
        <v>403</v>
      </c>
      <c r="D38" s="526" t="s">
        <v>359</v>
      </c>
      <c r="E38" s="523">
        <v>12.829500000000001</v>
      </c>
      <c r="F38" s="444"/>
      <c r="G38" s="465">
        <f t="shared" si="0"/>
        <v>0</v>
      </c>
    </row>
    <row r="39" spans="1:7" ht="40.5">
      <c r="A39" s="519">
        <v>13</v>
      </c>
      <c r="B39" s="520">
        <v>5.9</v>
      </c>
      <c r="C39" s="521" t="s">
        <v>404</v>
      </c>
      <c r="D39" s="526"/>
      <c r="E39" s="523"/>
      <c r="F39" s="444"/>
      <c r="G39" s="465">
        <f t="shared" si="0"/>
        <v>0</v>
      </c>
    </row>
    <row r="40" spans="1:7" ht="60.75">
      <c r="A40" s="519"/>
      <c r="B40" s="520" t="s">
        <v>350</v>
      </c>
      <c r="C40" s="521" t="s">
        <v>405</v>
      </c>
      <c r="D40" s="526" t="s">
        <v>367</v>
      </c>
      <c r="E40" s="523">
        <v>73.324999999999989</v>
      </c>
      <c r="F40" s="444"/>
      <c r="G40" s="465">
        <f t="shared" si="0"/>
        <v>0</v>
      </c>
    </row>
    <row r="41" spans="1:7" ht="20.25">
      <c r="A41" s="519">
        <v>14</v>
      </c>
      <c r="B41" s="520" t="s">
        <v>351</v>
      </c>
      <c r="C41" s="521" t="s">
        <v>406</v>
      </c>
      <c r="D41" s="526" t="s">
        <v>367</v>
      </c>
      <c r="E41" s="527">
        <v>515.56880000000012</v>
      </c>
      <c r="F41" s="444"/>
      <c r="G41" s="465">
        <f t="shared" si="0"/>
        <v>0</v>
      </c>
    </row>
    <row r="42" spans="1:7" ht="20.25">
      <c r="A42" s="519">
        <v>15</v>
      </c>
      <c r="B42" s="520" t="s">
        <v>352</v>
      </c>
      <c r="C42" s="521" t="s">
        <v>407</v>
      </c>
      <c r="D42" s="526" t="s">
        <v>367</v>
      </c>
      <c r="E42" s="523">
        <v>416.25900000000001</v>
      </c>
      <c r="F42" s="444"/>
      <c r="G42" s="465">
        <f t="shared" si="0"/>
        <v>0</v>
      </c>
    </row>
    <row r="43" spans="1:7" ht="20.25">
      <c r="A43" s="519">
        <v>16</v>
      </c>
      <c r="B43" s="520" t="s">
        <v>408</v>
      </c>
      <c r="C43" s="521" t="s">
        <v>409</v>
      </c>
      <c r="D43" s="526" t="s">
        <v>410</v>
      </c>
      <c r="E43" s="523">
        <v>173.43600000000004</v>
      </c>
      <c r="F43" s="444"/>
      <c r="G43" s="465">
        <f t="shared" si="0"/>
        <v>0</v>
      </c>
    </row>
    <row r="44" spans="1:7" ht="60.75">
      <c r="A44" s="519">
        <v>17</v>
      </c>
      <c r="B44" s="520">
        <v>5.22</v>
      </c>
      <c r="C44" s="521" t="s">
        <v>411</v>
      </c>
      <c r="D44" s="526"/>
      <c r="E44" s="523"/>
      <c r="F44" s="444"/>
      <c r="G44" s="465">
        <f t="shared" si="0"/>
        <v>0</v>
      </c>
    </row>
    <row r="45" spans="1:7" ht="20.25">
      <c r="A45" s="519"/>
      <c r="B45" s="520" t="s">
        <v>353</v>
      </c>
      <c r="C45" s="521" t="s">
        <v>412</v>
      </c>
      <c r="D45" s="526" t="s">
        <v>413</v>
      </c>
      <c r="E45" s="523">
        <v>14598.120999999999</v>
      </c>
      <c r="F45" s="444"/>
      <c r="G45" s="465">
        <f t="shared" si="0"/>
        <v>0</v>
      </c>
    </row>
    <row r="46" spans="1:7" ht="60.75">
      <c r="A46" s="519">
        <v>18</v>
      </c>
      <c r="B46" s="520" t="s">
        <v>414</v>
      </c>
      <c r="C46" s="521" t="s">
        <v>415</v>
      </c>
      <c r="D46" s="526"/>
      <c r="E46" s="523"/>
      <c r="F46" s="444"/>
      <c r="G46" s="465">
        <f t="shared" si="0"/>
        <v>0</v>
      </c>
    </row>
    <row r="47" spans="1:7" ht="20.25">
      <c r="A47" s="519"/>
      <c r="B47" s="520" t="s">
        <v>416</v>
      </c>
      <c r="C47" s="521" t="s">
        <v>412</v>
      </c>
      <c r="D47" s="526" t="s">
        <v>413</v>
      </c>
      <c r="E47" s="523">
        <v>6517.5730000000003</v>
      </c>
      <c r="F47" s="444"/>
      <c r="G47" s="465">
        <f t="shared" si="0"/>
        <v>0</v>
      </c>
    </row>
    <row r="48" spans="1:7" ht="81">
      <c r="A48" s="519">
        <v>19</v>
      </c>
      <c r="B48" s="520">
        <v>12.41</v>
      </c>
      <c r="C48" s="521" t="s">
        <v>417</v>
      </c>
      <c r="D48" s="526"/>
      <c r="E48" s="523"/>
      <c r="F48" s="444"/>
      <c r="G48" s="465">
        <f t="shared" si="0"/>
        <v>0</v>
      </c>
    </row>
    <row r="49" spans="1:7" ht="20.25">
      <c r="A49" s="519"/>
      <c r="B49" s="520" t="s">
        <v>418</v>
      </c>
      <c r="C49" s="521" t="s">
        <v>419</v>
      </c>
      <c r="D49" s="526" t="s">
        <v>393</v>
      </c>
      <c r="E49" s="523">
        <v>84</v>
      </c>
      <c r="F49" s="444"/>
      <c r="G49" s="465">
        <f t="shared" si="0"/>
        <v>0</v>
      </c>
    </row>
    <row r="50" spans="1:7" ht="81">
      <c r="A50" s="519">
        <v>20</v>
      </c>
      <c r="B50" s="520">
        <v>12.42</v>
      </c>
      <c r="C50" s="521" t="s">
        <v>420</v>
      </c>
      <c r="D50" s="526"/>
      <c r="E50" s="523"/>
      <c r="F50" s="444"/>
      <c r="G50" s="465">
        <f t="shared" si="0"/>
        <v>0</v>
      </c>
    </row>
    <row r="51" spans="1:7" ht="40.5">
      <c r="A51" s="519"/>
      <c r="B51" s="520" t="s">
        <v>421</v>
      </c>
      <c r="C51" s="521" t="s">
        <v>422</v>
      </c>
      <c r="D51" s="526" t="s">
        <v>264</v>
      </c>
      <c r="E51" s="523">
        <v>28</v>
      </c>
      <c r="F51" s="444"/>
      <c r="G51" s="465">
        <f t="shared" si="0"/>
        <v>0</v>
      </c>
    </row>
    <row r="52" spans="1:7" ht="20.25">
      <c r="A52" s="519">
        <v>21</v>
      </c>
      <c r="B52" s="520" t="s">
        <v>423</v>
      </c>
      <c r="C52" s="521" t="s">
        <v>424</v>
      </c>
      <c r="D52" s="526"/>
      <c r="E52" s="523"/>
      <c r="F52" s="444"/>
      <c r="G52" s="465">
        <f t="shared" si="0"/>
        <v>0</v>
      </c>
    </row>
    <row r="53" spans="1:7" ht="40.5">
      <c r="A53" s="519"/>
      <c r="B53" s="520" t="s">
        <v>425</v>
      </c>
      <c r="C53" s="521" t="s">
        <v>426</v>
      </c>
      <c r="D53" s="526" t="s">
        <v>264</v>
      </c>
      <c r="E53" s="523">
        <v>28</v>
      </c>
      <c r="F53" s="444"/>
      <c r="G53" s="465">
        <f t="shared" si="0"/>
        <v>0</v>
      </c>
    </row>
    <row r="54" spans="1:7" ht="20.25">
      <c r="A54" s="519">
        <v>22</v>
      </c>
      <c r="B54" s="520" t="s">
        <v>427</v>
      </c>
      <c r="C54" s="521" t="s">
        <v>428</v>
      </c>
      <c r="D54" s="526"/>
      <c r="E54" s="523"/>
      <c r="F54" s="444"/>
      <c r="G54" s="465">
        <f t="shared" si="0"/>
        <v>0</v>
      </c>
    </row>
    <row r="55" spans="1:7" ht="40.5">
      <c r="A55" s="519"/>
      <c r="B55" s="520" t="s">
        <v>429</v>
      </c>
      <c r="C55" s="521" t="s">
        <v>430</v>
      </c>
      <c r="D55" s="526" t="s">
        <v>264</v>
      </c>
      <c r="E55" s="523">
        <v>14</v>
      </c>
      <c r="F55" s="444"/>
      <c r="G55" s="465">
        <f t="shared" si="0"/>
        <v>0</v>
      </c>
    </row>
    <row r="56" spans="1:7" ht="121.5">
      <c r="A56" s="519">
        <v>23</v>
      </c>
      <c r="B56" s="520">
        <v>12.43</v>
      </c>
      <c r="C56" s="521" t="s">
        <v>431</v>
      </c>
      <c r="D56" s="526"/>
      <c r="E56" s="523"/>
      <c r="F56" s="444"/>
      <c r="G56" s="465">
        <f t="shared" si="0"/>
        <v>0</v>
      </c>
    </row>
    <row r="57" spans="1:7" ht="20.25">
      <c r="A57" s="519"/>
      <c r="B57" s="520" t="s">
        <v>432</v>
      </c>
      <c r="C57" s="521" t="s">
        <v>433</v>
      </c>
      <c r="D57" s="526" t="s">
        <v>264</v>
      </c>
      <c r="E57" s="523">
        <v>56</v>
      </c>
      <c r="F57" s="444"/>
      <c r="G57" s="465">
        <f t="shared" si="0"/>
        <v>0</v>
      </c>
    </row>
    <row r="58" spans="1:7" ht="40.5">
      <c r="A58" s="519">
        <v>24</v>
      </c>
      <c r="B58" s="520">
        <v>12.44</v>
      </c>
      <c r="C58" s="521" t="s">
        <v>434</v>
      </c>
      <c r="D58" s="526" t="s">
        <v>264</v>
      </c>
      <c r="E58" s="523">
        <v>14</v>
      </c>
      <c r="F58" s="444"/>
      <c r="G58" s="465">
        <f t="shared" si="0"/>
        <v>0</v>
      </c>
    </row>
    <row r="59" spans="1:7" ht="20.25">
      <c r="A59" s="519">
        <v>25</v>
      </c>
      <c r="B59" s="520">
        <v>13.1</v>
      </c>
      <c r="C59" s="521" t="s">
        <v>435</v>
      </c>
      <c r="D59" s="526"/>
      <c r="E59" s="523"/>
      <c r="F59" s="444"/>
      <c r="G59" s="465">
        <f t="shared" si="0"/>
        <v>0</v>
      </c>
    </row>
    <row r="60" spans="1:7" ht="20.25">
      <c r="A60" s="519"/>
      <c r="B60" s="520" t="s">
        <v>436</v>
      </c>
      <c r="C60" s="521" t="s">
        <v>437</v>
      </c>
      <c r="D60" s="526" t="s">
        <v>367</v>
      </c>
      <c r="E60" s="523">
        <v>1048.9760000000001</v>
      </c>
      <c r="F60" s="444"/>
      <c r="G60" s="465">
        <f t="shared" si="0"/>
        <v>0</v>
      </c>
    </row>
    <row r="61" spans="1:7" ht="60.75">
      <c r="A61" s="519">
        <v>26</v>
      </c>
      <c r="B61" s="520">
        <v>13.11</v>
      </c>
      <c r="C61" s="521" t="s">
        <v>438</v>
      </c>
      <c r="D61" s="526" t="s">
        <v>367</v>
      </c>
      <c r="E61" s="523">
        <v>1037.6199999999999</v>
      </c>
      <c r="F61" s="444"/>
      <c r="G61" s="465">
        <f t="shared" si="0"/>
        <v>0</v>
      </c>
    </row>
    <row r="62" spans="1:7" ht="20.25">
      <c r="A62" s="519">
        <v>27</v>
      </c>
      <c r="B62" s="520" t="s">
        <v>439</v>
      </c>
      <c r="C62" s="521" t="s">
        <v>440</v>
      </c>
      <c r="D62" s="526" t="s">
        <v>367</v>
      </c>
      <c r="E62" s="523">
        <v>253.44160000000002</v>
      </c>
      <c r="F62" s="444"/>
      <c r="G62" s="465">
        <f t="shared" si="0"/>
        <v>0</v>
      </c>
    </row>
    <row r="63" spans="1:7" ht="40.5">
      <c r="A63" s="519">
        <v>28</v>
      </c>
      <c r="B63" s="520">
        <v>13.46</v>
      </c>
      <c r="C63" s="521" t="s">
        <v>441</v>
      </c>
      <c r="D63" s="526"/>
      <c r="E63" s="523"/>
      <c r="F63" s="444"/>
      <c r="G63" s="465">
        <f t="shared" si="0"/>
        <v>0</v>
      </c>
    </row>
    <row r="64" spans="1:7" ht="60.75">
      <c r="A64" s="519"/>
      <c r="B64" s="520" t="s">
        <v>442</v>
      </c>
      <c r="C64" s="521" t="s">
        <v>443</v>
      </c>
      <c r="D64" s="526" t="s">
        <v>367</v>
      </c>
      <c r="E64" s="523">
        <v>1147.1127999999999</v>
      </c>
      <c r="F64" s="444"/>
      <c r="G64" s="465">
        <f t="shared" si="0"/>
        <v>0</v>
      </c>
    </row>
    <row r="65" spans="1:7" ht="81">
      <c r="A65" s="519">
        <v>29</v>
      </c>
      <c r="B65" s="520">
        <v>13.81</v>
      </c>
      <c r="C65" s="521" t="s">
        <v>444</v>
      </c>
      <c r="D65" s="526"/>
      <c r="E65" s="527"/>
      <c r="F65" s="444"/>
      <c r="G65" s="465">
        <f t="shared" si="0"/>
        <v>0</v>
      </c>
    </row>
    <row r="66" spans="1:7" ht="20.25">
      <c r="A66" s="519"/>
      <c r="B66" s="520" t="s">
        <v>445</v>
      </c>
      <c r="C66" s="521" t="s">
        <v>446</v>
      </c>
      <c r="D66" s="526" t="s">
        <v>367</v>
      </c>
      <c r="E66" s="523">
        <v>1048.9760000000001</v>
      </c>
      <c r="F66" s="444"/>
      <c r="G66" s="465">
        <f t="shared" si="0"/>
        <v>0</v>
      </c>
    </row>
    <row r="67" spans="1:7" ht="40.5">
      <c r="A67" s="519">
        <v>30</v>
      </c>
      <c r="B67" s="520">
        <v>13.99</v>
      </c>
      <c r="C67" s="521" t="s">
        <v>447</v>
      </c>
      <c r="D67" s="526"/>
      <c r="E67" s="523"/>
      <c r="F67" s="444"/>
      <c r="G67" s="465">
        <f t="shared" si="0"/>
        <v>0</v>
      </c>
    </row>
    <row r="68" spans="1:7" ht="20.25">
      <c r="A68" s="519"/>
      <c r="B68" s="520" t="s">
        <v>448</v>
      </c>
      <c r="C68" s="521" t="s">
        <v>446</v>
      </c>
      <c r="D68" s="526" t="s">
        <v>367</v>
      </c>
      <c r="E68" s="523">
        <v>96.000799999999998</v>
      </c>
      <c r="F68" s="444"/>
      <c r="G68" s="465">
        <f t="shared" si="0"/>
        <v>0</v>
      </c>
    </row>
    <row r="69" spans="1:7" ht="40.5">
      <c r="A69" s="519">
        <v>31</v>
      </c>
      <c r="B69" s="520">
        <v>13.85</v>
      </c>
      <c r="C69" s="521" t="s">
        <v>449</v>
      </c>
      <c r="D69" s="526"/>
      <c r="E69" s="523"/>
      <c r="F69" s="444"/>
      <c r="G69" s="465">
        <f t="shared" si="0"/>
        <v>0</v>
      </c>
    </row>
    <row r="70" spans="1:7" ht="40.5">
      <c r="A70" s="519"/>
      <c r="B70" s="520" t="s">
        <v>450</v>
      </c>
      <c r="C70" s="521" t="s">
        <v>451</v>
      </c>
      <c r="D70" s="526" t="s">
        <v>367</v>
      </c>
      <c r="E70" s="523">
        <v>1048.9760000000001</v>
      </c>
      <c r="F70" s="444"/>
      <c r="G70" s="465">
        <f t="shared" si="0"/>
        <v>0</v>
      </c>
    </row>
    <row r="71" spans="1:7" ht="101.25">
      <c r="A71" s="519">
        <v>32</v>
      </c>
      <c r="B71" s="520">
        <v>4.1100000000000003</v>
      </c>
      <c r="C71" s="521" t="s">
        <v>452</v>
      </c>
      <c r="D71" s="526" t="s">
        <v>367</v>
      </c>
      <c r="E71" s="523">
        <v>31.05</v>
      </c>
      <c r="F71" s="444"/>
      <c r="G71" s="465">
        <f t="shared" si="0"/>
        <v>0</v>
      </c>
    </row>
    <row r="72" spans="1:7" ht="20.25" hidden="1">
      <c r="A72" s="499"/>
      <c r="B72" s="500"/>
      <c r="C72" s="501"/>
      <c r="D72" s="502"/>
      <c r="E72" s="504"/>
      <c r="F72" s="444"/>
      <c r="G72" s="465">
        <f t="shared" si="0"/>
        <v>0</v>
      </c>
    </row>
    <row r="73" spans="1:7" ht="20.25" hidden="1">
      <c r="A73" s="499"/>
      <c r="B73" s="500"/>
      <c r="C73" s="501"/>
      <c r="D73" s="502"/>
      <c r="E73" s="504"/>
      <c r="F73" s="444"/>
      <c r="G73" s="465">
        <f t="shared" si="0"/>
        <v>0</v>
      </c>
    </row>
    <row r="74" spans="1:7" ht="20.25" hidden="1">
      <c r="A74" s="499"/>
      <c r="B74" s="500"/>
      <c r="C74" s="501"/>
      <c r="D74" s="502"/>
      <c r="E74" s="504"/>
      <c r="F74" s="444"/>
      <c r="G74" s="465">
        <f t="shared" si="0"/>
        <v>0</v>
      </c>
    </row>
    <row r="75" spans="1:7" ht="20.25" hidden="1">
      <c r="A75" s="499"/>
      <c r="B75" s="500"/>
      <c r="C75" s="501"/>
      <c r="D75" s="502"/>
      <c r="E75" s="504"/>
      <c r="F75" s="444"/>
      <c r="G75" s="465">
        <f t="shared" si="0"/>
        <v>0</v>
      </c>
    </row>
    <row r="76" spans="1:7" ht="20.25" hidden="1">
      <c r="A76" s="499"/>
      <c r="B76" s="500"/>
      <c r="C76" s="501"/>
      <c r="D76" s="502"/>
      <c r="E76" s="503"/>
      <c r="F76" s="444"/>
      <c r="G76" s="465">
        <f t="shared" si="0"/>
        <v>0</v>
      </c>
    </row>
    <row r="77" spans="1:7" ht="20.25" hidden="1">
      <c r="A77" s="499"/>
      <c r="B77" s="500"/>
      <c r="C77" s="501"/>
      <c r="D77" s="502"/>
      <c r="E77" s="504"/>
      <c r="F77" s="444"/>
      <c r="G77" s="465">
        <f t="shared" si="0"/>
        <v>0</v>
      </c>
    </row>
    <row r="78" spans="1:7" ht="20.25" hidden="1">
      <c r="A78" s="499"/>
      <c r="B78" s="500"/>
      <c r="C78" s="501"/>
      <c r="D78" s="502"/>
      <c r="E78" s="504"/>
      <c r="F78" s="444"/>
      <c r="G78" s="465">
        <f t="shared" si="0"/>
        <v>0</v>
      </c>
    </row>
    <row r="79" spans="1:7" ht="20.25" hidden="1">
      <c r="A79" s="499"/>
      <c r="B79" s="500"/>
      <c r="C79" s="501"/>
      <c r="D79" s="502"/>
      <c r="E79" s="504"/>
      <c r="F79" s="444"/>
      <c r="G79" s="465">
        <f t="shared" si="0"/>
        <v>0</v>
      </c>
    </row>
    <row r="80" spans="1:7" ht="20.25" hidden="1">
      <c r="A80" s="499"/>
      <c r="B80" s="500"/>
      <c r="C80" s="501"/>
      <c r="D80" s="502"/>
      <c r="E80" s="504"/>
      <c r="F80" s="444"/>
      <c r="G80" s="465"/>
    </row>
    <row r="81" spans="1:7" ht="20.25" hidden="1">
      <c r="A81" s="442"/>
      <c r="B81" s="443"/>
      <c r="C81" s="439"/>
      <c r="D81" s="440"/>
      <c r="E81" s="441"/>
      <c r="F81" s="438"/>
      <c r="G81" s="465">
        <f t="shared" ref="G81" si="1">E81*F81</f>
        <v>0</v>
      </c>
    </row>
    <row r="82" spans="1:7" ht="20.25">
      <c r="A82" s="428"/>
      <c r="B82" s="428"/>
      <c r="C82" s="431"/>
      <c r="D82" s="430"/>
      <c r="E82" s="429"/>
      <c r="F82" s="429"/>
      <c r="G82" s="466"/>
    </row>
    <row r="83" spans="1:7" ht="52.5">
      <c r="A83" s="406"/>
      <c r="B83" s="397"/>
      <c r="C83" s="435" t="s">
        <v>332</v>
      </c>
      <c r="D83" s="415"/>
      <c r="E83" s="424"/>
      <c r="F83" s="505"/>
      <c r="G83" s="493">
        <f>SUM(G17:G81)</f>
        <v>0</v>
      </c>
    </row>
    <row r="84" spans="1:7">
      <c r="A84" s="100" t="s">
        <v>78</v>
      </c>
      <c r="B84" s="288"/>
      <c r="C84" s="436" t="str">
        <f>IF('Names of Bidder'!D23=0, "", 'Names of Bidder'!D23)</f>
        <v/>
      </c>
      <c r="D84" s="402"/>
      <c r="F84" s="346" t="s">
        <v>80</v>
      </c>
      <c r="G84" s="461" t="str">
        <f>IF('Names of Bidder'!D18=0, "", 'Names of Bidder'!D18)</f>
        <v/>
      </c>
    </row>
    <row r="85" spans="1:7">
      <c r="A85" s="100" t="s">
        <v>79</v>
      </c>
      <c r="B85" s="288"/>
      <c r="C85" s="436" t="str">
        <f>IF('Names of Bidder'!D24=0, "", 'Names of Bidder'!D24)</f>
        <v/>
      </c>
      <c r="F85" s="346" t="s">
        <v>81</v>
      </c>
      <c r="G85" s="461" t="str">
        <f>IF('Names of Bidder'!D19=0, "", 'Names of Bidder'!D19)</f>
        <v/>
      </c>
    </row>
    <row r="86" spans="1:7">
      <c r="C86" s="437"/>
    </row>
    <row r="87" spans="1:7">
      <c r="C87" s="437"/>
      <c r="F87" s="346"/>
    </row>
  </sheetData>
  <sheetProtection algorithmName="SHA-512" hashValue="tEZQGJcCJ5ecWmslhiN6CjKfIeft/g1HZLgGbqXGSlm1KdMCO2sCak1Mzhz1gutZrvwJmRIMNfI57HVqYo7uVg==" saltValue="RyEX4n68tLju+JDeunS6ow==" spinCount="100000" sheet="1" formatColumns="0" formatRows="0" selectLockedCells="1"/>
  <customSheetViews>
    <customSheetView guid="{398C7893-3C2A-4DA4-8552-014985533932}" scale="95" showPageBreaks="1" printArea="1" hiddenRows="1" hiddenColumns="1" view="pageBreakPreview" topLeftCell="A24">
      <selection activeCell="F19" sqref="F19"/>
      <colBreaks count="1" manualBreakCount="1">
        <brk id="7" max="1048575" man="1"/>
      </colBreaks>
      <pageMargins left="0.511811023622047" right="0.26" top="0.48" bottom="0.54" header="0.25" footer="0.27"/>
      <printOptions horizontalCentered="1"/>
      <pageSetup paperSize="9" scale="43" orientation="portrait" horizontalDpi="300" verticalDpi="300" r:id="rId1"/>
      <headerFooter alignWithMargins="0">
        <oddFooter>&amp;R&amp;"Book Antiqua,Bold"&amp;10Schedule-1/ Page &amp;P of &amp;N</oddFooter>
      </headerFooter>
    </customSheetView>
    <customSheetView guid="{BEF72719-4CCF-4C9B-95F6-0F3535FF30B3}" scale="75" showPageBreaks="1" printArea="1" view="pageBreakPreview">
      <selection activeCell="F26" sqref="F26"/>
      <rowBreaks count="2" manualBreakCount="2">
        <brk id="27" max="6" man="1"/>
        <brk id="63" max="6" man="1"/>
      </rowBreaks>
      <colBreaks count="1" manualBreakCount="1">
        <brk id="7" max="1048575" man="1"/>
      </colBreaks>
      <pageMargins left="0.511811023622047" right="0.26" top="0.48" bottom="0.54" header="0.25" footer="0.27"/>
      <printOptions horizontalCentered="1"/>
      <pageSetup paperSize="9" scale="62" orientation="portrait" horizontalDpi="300" verticalDpi="300" r:id="rId2"/>
      <headerFooter alignWithMargins="0">
        <oddFooter>&amp;R&amp;"Book Antiqua,Bold"&amp;10Schedule-1/ Page &amp;P of &amp;N</oddFooter>
      </headerFooter>
    </customSheetView>
    <customSheetView guid="{CF0E662C-D3BC-4297-99E8-62C40B3B7AD9}" scale="85" showPageBreaks="1" printArea="1" view="pageBreakPreview" topLeftCell="A341">
      <selection activeCell="F344" sqref="F344"/>
      <rowBreaks count="11" manualBreakCount="11">
        <brk id="31" max="6" man="1"/>
        <brk id="59" max="6" man="1"/>
        <brk id="92" max="6" man="1"/>
        <brk id="120" max="6" man="1"/>
        <brk id="131" max="6" man="1"/>
        <brk id="158" max="6" man="1"/>
        <brk id="193" max="6" man="1"/>
        <brk id="245" max="6" man="1"/>
        <brk id="290" max="6" man="1"/>
        <brk id="323" max="6" man="1"/>
        <brk id="343" max="6" man="1"/>
      </rowBreaks>
      <colBreaks count="1" manualBreakCount="1">
        <brk id="7" max="1048575" man="1"/>
      </colBreaks>
      <pageMargins left="0.511811023622047" right="0.26" top="0.48" bottom="0.54" header="0.25" footer="0.27"/>
      <printOptions horizontalCentered="1"/>
      <pageSetup paperSize="9" scale="71" orientation="portrait" horizontalDpi="300" verticalDpi="300" r:id="rId3"/>
      <headerFooter alignWithMargins="0">
        <oddFooter>&amp;R&amp;"Book Antiqua,Bold"&amp;10Schedule-1/ Page &amp;P of &amp;N</oddFooter>
      </headerFooter>
    </customSheetView>
    <customSheetView guid="{BAD0225F-C858-4E40-A5E7-64BB5328C88A}" scale="90" topLeftCell="A79">
      <selection activeCell="F88" sqref="F88"/>
      <colBreaks count="1" manualBreakCount="1">
        <brk id="7" max="1048575" man="1"/>
      </colBreaks>
      <pageMargins left="0.511811023622047" right="0.26" top="0.48" bottom="0.54" header="0.25" footer="0.27"/>
      <printOptions horizontalCentered="1"/>
      <pageSetup paperSize="9" scale="88" orientation="portrait" horizontalDpi="300" verticalDpi="300" r:id="rId4"/>
      <headerFooter alignWithMargins="0">
        <oddFooter>&amp;R&amp;"Book Antiqua,Bold"&amp;10Schedule-1/ Page &amp;P of &amp;N</oddFooter>
      </headerFooter>
    </customSheetView>
    <customSheetView guid="{8DC3BA4D-7811-4245-A3D0-7EE4A8A001CA}" scale="75" topLeftCell="A34">
      <selection activeCell="E41" sqref="E41"/>
      <colBreaks count="1" manualBreakCount="1">
        <brk id="6" max="1048575" man="1"/>
      </colBreaks>
      <pageMargins left="0.511811023622047" right="0.26" top="0.48" bottom="0.54" header="0.25" footer="0.27"/>
      <printOptions horizontalCentered="1"/>
      <pageSetup paperSize="9" scale="88" orientation="portrait" horizontalDpi="300" verticalDpi="300" r:id="rId5"/>
      <headerFooter alignWithMargins="0">
        <oddFooter>&amp;R&amp;"Book Antiqua,Bold"&amp;10Schedule-1/ Page &amp;P of &amp;N</oddFooter>
      </headerFooter>
    </customSheetView>
    <customSheetView guid="{E95B21C1-D936-4435-AF6F-90CF0B6A7506}" hiddenRows="1" hiddenColumns="1" topLeftCell="A12">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6"/>
      <headerFooter alignWithMargins="0">
        <oddFooter>&amp;R&amp;"Book Antiqua,Bold"&amp;10Schedule-1/ Page &amp;P of &amp;N</oddFooter>
      </headerFooter>
    </customSheetView>
    <customSheetView guid="{B1277D53-29D6-4226-81E2-084FB62977B6}" hiddenRows="1" hiddenColumns="1" topLeftCell="A18">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7"/>
      <headerFooter alignWithMargins="0">
        <oddFooter>&amp;R&amp;"Book Antiqua,Bold"&amp;10Schedule-1/ Page &amp;P of &amp;N</oddFooter>
      </headerFooter>
    </customSheetView>
    <customSheetView guid="{58D82F59-8CF6-455F-B9F4-081499FDF243}" showPageBreaks="1" printArea="1" hiddenRows="1" hiddenColumns="1" view="pageBreakPreview" topLeftCell="A7">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8"/>
      <headerFooter alignWithMargins="0">
        <oddFooter>&amp;R&amp;"Book Antiqua,Bold"&amp;10Schedule-1/ Page &amp;P of &amp;N</oddFooter>
      </headerFooter>
    </customSheetView>
    <customSheetView guid="{4F65FF32-EC61-4022-A399-2986D7B6B8B3}" zeroValues="0" showRuler="0" topLeftCell="A67">
      <selection activeCell="B2" sqref="B2:E2"/>
      <rowBreaks count="1" manualBreakCount="1">
        <brk id="67" max="6" man="1"/>
      </rowBreaks>
      <colBreaks count="1" manualBreakCount="1">
        <brk id="7" max="1048575" man="1"/>
      </colBreaks>
      <pageMargins left="0.511811023622047" right="0.26" top="0.48" bottom="0.54" header="0.25" footer="0.27"/>
      <printOptions horizontalCentered="1"/>
      <pageSetup paperSize="9" orientation="portrait" horizontalDpi="300" verticalDpi="300" r:id="rId9"/>
      <headerFooter alignWithMargins="0">
        <oddFooter>&amp;R&amp;"Book Antiqua,Bold"&amp;10Page &amp;P of &amp;N</oddFooter>
      </headerFooter>
    </customSheetView>
    <customSheetView guid="{696D9240-6693-44E8-B9A4-2BFADD101EE2}" showPageBreaks="1" printArea="1" hiddenRows="1" hiddenColumns="1" view="pageBreakPreview">
      <selection activeCell="F18" sqref="F18"/>
      <colBreaks count="1" manualBreakCount="1">
        <brk id="8" max="1048575" man="1"/>
      </colBreaks>
      <pageMargins left="0.511811023622047" right="0.26" top="0.48" bottom="0.54" header="0.25" footer="0.27"/>
      <printOptions horizontalCentered="1"/>
      <pageSetup paperSize="9" scale="90" orientation="portrait" horizontalDpi="300" verticalDpi="300" r:id="rId10"/>
      <headerFooter alignWithMargins="0">
        <oddFooter>&amp;R&amp;"Book Antiqua,Bold"&amp;10Schedule-1/ Page &amp;P of &amp;N</oddFooter>
      </headerFooter>
    </customSheetView>
    <customSheetView guid="{B0EE7D76-5806-4718-BDAD-3A3EA691E5E4}" showPageBreaks="1" printArea="1" hiddenRows="1" hiddenColumns="1" view="pageBreakPreview" topLeftCell="A10">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11"/>
      <headerFooter alignWithMargins="0">
        <oddFooter>&amp;R&amp;"Book Antiqua,Bold"&amp;10Schedule-1/ Page &amp;P of &amp;N</oddFooter>
      </headerFooter>
    </customSheetView>
    <customSheetView guid="{1A26D3B9-AD8D-4AE9-81F5-E0DF795F4658}" hiddenRows="1" hiddenColumns="1" topLeftCell="A12">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12"/>
      <headerFooter alignWithMargins="0">
        <oddFooter>&amp;R&amp;"Book Antiqua,Bold"&amp;10Schedule-1/ Page &amp;P of &amp;N</oddFooter>
      </headerFooter>
    </customSheetView>
    <customSheetView guid="{4F47A486-EA66-4D4B-9D65-1ABEAC31AACE}" scale="74" topLeftCell="A40">
      <selection activeCell="F49" sqref="F49"/>
      <colBreaks count="1" manualBreakCount="1">
        <brk id="7" max="1048575" man="1"/>
      </colBreaks>
      <pageMargins left="0.511811023622047" right="0.26" top="0.48" bottom="0.54" header="0.25" footer="0.27"/>
      <printOptions horizontalCentered="1"/>
      <pageSetup paperSize="9" scale="88" orientation="portrait" horizontalDpi="300" verticalDpi="300" r:id="rId13"/>
      <headerFooter alignWithMargins="0">
        <oddFooter>&amp;R&amp;"Book Antiqua,Bold"&amp;10Schedule-1/ Page &amp;P of &amp;N</oddFooter>
      </headerFooter>
    </customSheetView>
    <customSheetView guid="{25334923-91A5-4F88-9A10-8FA88873EC26}" scale="90" topLeftCell="A61">
      <selection activeCell="F65" sqref="F65"/>
      <colBreaks count="1" manualBreakCount="1">
        <brk id="7" max="1048575" man="1"/>
      </colBreaks>
      <pageMargins left="0.511811023622047" right="0.26" top="0.48" bottom="0.54" header="0.25" footer="0.27"/>
      <printOptions horizontalCentered="1"/>
      <pageSetup paperSize="9" scale="88" orientation="portrait" horizontalDpi="300" verticalDpi="300" r:id="rId14"/>
      <headerFooter alignWithMargins="0">
        <oddFooter>&amp;R&amp;"Book Antiqua,Bold"&amp;10Schedule-1/ Page &amp;P of &amp;N</oddFooter>
      </headerFooter>
    </customSheetView>
    <customSheetView guid="{5E2FF645-A015-403E-863B-BADF6B75C7D1}" scale="85" showPageBreaks="1" printArea="1" view="pageBreakPreview" topLeftCell="A197">
      <selection activeCell="F230" sqref="F230"/>
      <rowBreaks count="11" manualBreakCount="11">
        <brk id="31" max="6" man="1"/>
        <brk id="59" max="6" man="1"/>
        <brk id="92" max="6" man="1"/>
        <brk id="120" max="6" man="1"/>
        <brk id="131" max="6" man="1"/>
        <brk id="158" max="6" man="1"/>
        <brk id="193" max="6" man="1"/>
        <brk id="243" max="6" man="1"/>
        <brk id="286" max="6" man="1"/>
        <brk id="321" max="6" man="1"/>
        <brk id="342" max="6" man="1"/>
      </rowBreaks>
      <colBreaks count="1" manualBreakCount="1">
        <brk id="7" max="1048575" man="1"/>
      </colBreaks>
      <pageMargins left="0.511811023622047" right="0.26" top="0.48" bottom="0.54" header="0.25" footer="0.27"/>
      <printOptions horizontalCentered="1"/>
      <pageSetup paperSize="9" scale="71" orientation="portrait" horizontalDpi="300" verticalDpi="300" r:id="rId15"/>
      <headerFooter alignWithMargins="0">
        <oddFooter>&amp;R&amp;"Book Antiqua,Bold"&amp;10Schedule-1/ Page &amp;P of &amp;N</oddFooter>
      </headerFooter>
    </customSheetView>
    <customSheetView guid="{C3C2F6BE-1796-4187-BF38-BACEF6057F57}" scale="85" showPageBreaks="1" printArea="1" view="pageBreakPreview">
      <selection activeCell="F18" sqref="F18"/>
      <rowBreaks count="2" manualBreakCount="2">
        <brk id="28" max="6" man="1"/>
        <brk id="74" max="6" man="1"/>
      </rowBreaks>
      <colBreaks count="1" manualBreakCount="1">
        <brk id="7" max="1048575" man="1"/>
      </colBreaks>
      <pageMargins left="0.511811023622047" right="0.26" top="0.48" bottom="0.54" header="0.25" footer="0.27"/>
      <printOptions horizontalCentered="1"/>
      <pageSetup paperSize="9" scale="62" orientation="portrait" horizontalDpi="300" verticalDpi="300" r:id="rId16"/>
      <headerFooter alignWithMargins="0">
        <oddFooter>&amp;R&amp;"Book Antiqua,Bold"&amp;10Schedule-1/ Page &amp;P of &amp;N</oddFooter>
      </headerFooter>
    </customSheetView>
    <customSheetView guid="{F2279B93-E4FF-4A81-B734-06F92F73708D}" scale="95" showPageBreaks="1" printArea="1" hiddenRows="1" hiddenColumns="1" view="pageBreakPreview" topLeftCell="A24">
      <selection activeCell="F19" sqref="F19"/>
      <colBreaks count="1" manualBreakCount="1">
        <brk id="7" max="1048575" man="1"/>
      </colBreaks>
      <pageMargins left="0.511811023622047" right="0.26" top="0.48" bottom="0.54" header="0.25" footer="0.27"/>
      <printOptions horizontalCentered="1"/>
      <pageSetup paperSize="9" scale="43" orientation="portrait" horizontalDpi="300" verticalDpi="300" r:id="rId17"/>
      <headerFooter alignWithMargins="0">
        <oddFooter>&amp;R&amp;"Book Antiqua,Bold"&amp;10Schedule-1/ Page &amp;P of &amp;N</oddFooter>
      </headerFooter>
    </customSheetView>
  </customSheetViews>
  <mergeCells count="3">
    <mergeCell ref="A3:G3"/>
    <mergeCell ref="A4:G4"/>
    <mergeCell ref="B17:C17"/>
  </mergeCells>
  <phoneticPr fontId="2" type="noConversion"/>
  <printOptions horizontalCentered="1"/>
  <pageMargins left="0.511811023622047" right="0.26" top="0.48" bottom="0.54" header="0.25" footer="0.27"/>
  <pageSetup paperSize="9" scale="43" orientation="portrait" horizontalDpi="300" verticalDpi="300" r:id="rId18"/>
  <headerFooter alignWithMargins="0">
    <oddFooter>&amp;R&amp;"Book Antiqua,Bold"&amp;10Schedule-1/ Page &amp;P of &amp;N</oddFooter>
  </headerFooter>
  <colBreaks count="1" manualBreakCount="1">
    <brk id="7" max="1048575" man="1"/>
  </colBreaks>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53"/>
  </sheetPr>
  <dimension ref="A1:AA65"/>
  <sheetViews>
    <sheetView view="pageBreakPreview" zoomScale="91" zoomScaleNormal="91" zoomScaleSheetLayoutView="91" workbookViewId="0">
      <selection activeCell="F17" sqref="F17:F25"/>
    </sheetView>
  </sheetViews>
  <sheetFormatPr defaultColWidth="9" defaultRowHeight="16.5"/>
  <cols>
    <col min="1" max="1" width="8.25" style="359" customWidth="1"/>
    <col min="2" max="2" width="7.25" style="359" customWidth="1"/>
    <col min="3" max="3" width="54.125" style="355" customWidth="1"/>
    <col min="4" max="4" width="10.375" style="354" customWidth="1"/>
    <col min="5" max="5" width="15.75" style="421" customWidth="1"/>
    <col min="6" max="6" width="22.125" style="356" customWidth="1"/>
    <col min="7" max="7" width="26.5" style="354" customWidth="1"/>
    <col min="8" max="8" width="17.75" style="348" customWidth="1"/>
    <col min="9" max="9" width="8" style="348" customWidth="1"/>
    <col min="10" max="10" width="17.5" style="348" customWidth="1"/>
    <col min="11" max="11" width="9" style="348" customWidth="1"/>
    <col min="12" max="12" width="9" style="333" customWidth="1"/>
    <col min="13" max="14" width="17.625" style="333" customWidth="1"/>
    <col min="15" max="27" width="9" style="333"/>
    <col min="28" max="16384" width="9" style="348"/>
  </cols>
  <sheetData>
    <row r="1" spans="1:14">
      <c r="A1" s="58" t="str">
        <f>Cover!B3</f>
        <v>Specification No.: WR-I/RPC/VRL/NIT-166/I-996-2026/RFX- 5002005091</v>
      </c>
      <c r="B1" s="445"/>
      <c r="C1" s="445"/>
      <c r="D1" s="331"/>
      <c r="E1" s="57"/>
      <c r="F1" s="332"/>
      <c r="G1" s="445" t="s">
        <v>84</v>
      </c>
    </row>
    <row r="2" spans="1:14">
      <c r="A2" s="345"/>
      <c r="B2" s="349"/>
      <c r="C2" s="352"/>
      <c r="D2" s="345"/>
      <c r="E2" s="205"/>
      <c r="F2" s="353"/>
      <c r="G2" s="348"/>
    </row>
    <row r="3" spans="1:14">
      <c r="A3" s="575" t="str">
        <f>Cover!$B$2</f>
        <v>Construction of GIS STORE at 765/400 kV Kotra Pooling Station, Raigarh</v>
      </c>
      <c r="B3" s="575"/>
      <c r="C3" s="575"/>
      <c r="D3" s="575"/>
      <c r="E3" s="575"/>
      <c r="F3" s="575"/>
      <c r="G3" s="575"/>
      <c r="L3" s="335"/>
      <c r="N3" s="336"/>
    </row>
    <row r="4" spans="1:14">
      <c r="A4" s="576" t="s">
        <v>325</v>
      </c>
      <c r="B4" s="577"/>
      <c r="C4" s="577"/>
      <c r="D4" s="577"/>
      <c r="E4" s="577"/>
      <c r="F4" s="577"/>
      <c r="G4" s="577"/>
      <c r="H4" s="337"/>
      <c r="L4" s="335"/>
      <c r="N4" s="336"/>
    </row>
    <row r="5" spans="1:14">
      <c r="G5" s="348"/>
      <c r="L5" s="335"/>
      <c r="N5" s="336"/>
    </row>
    <row r="6" spans="1:14">
      <c r="A6" s="278" t="str">
        <f>'  Sch-1'!A6</f>
        <v>Bidder’s Name and Address</v>
      </c>
      <c r="B6" s="26"/>
      <c r="C6" s="357"/>
      <c r="D6" s="357"/>
      <c r="E6" s="275"/>
      <c r="F6" s="353" t="s">
        <v>74</v>
      </c>
      <c r="G6" s="348"/>
      <c r="H6" s="357"/>
      <c r="L6" s="335"/>
      <c r="N6" s="336"/>
    </row>
    <row r="7" spans="1:14">
      <c r="A7" s="362" t="str">
        <f>'  Sch-1'!A7</f>
        <v xml:space="preserve">Bidder as </v>
      </c>
      <c r="B7" s="338"/>
      <c r="F7" s="358" t="s">
        <v>110</v>
      </c>
      <c r="G7" s="348"/>
      <c r="H7" s="357"/>
      <c r="L7" s="335"/>
      <c r="N7" s="336"/>
    </row>
    <row r="8" spans="1:14">
      <c r="A8" s="278" t="s">
        <v>75</v>
      </c>
      <c r="B8" s="26"/>
      <c r="C8" s="574" t="str">
        <f>IF('  Sch-1'!C8=0, "", '  Sch-1'!C8)</f>
        <v/>
      </c>
      <c r="D8" s="574"/>
      <c r="E8" s="574"/>
      <c r="F8" s="647" t="s">
        <v>77</v>
      </c>
      <c r="G8" s="357"/>
      <c r="L8" s="335"/>
      <c r="N8" s="336"/>
    </row>
    <row r="9" spans="1:14">
      <c r="A9" s="278" t="s">
        <v>76</v>
      </c>
      <c r="B9" s="26"/>
      <c r="C9" s="574" t="str">
        <f>IF('  Sch-1'!C9=0, "", '  Sch-1'!C9)</f>
        <v/>
      </c>
      <c r="D9" s="574"/>
      <c r="E9" s="574"/>
      <c r="F9" s="647" t="s">
        <v>111</v>
      </c>
      <c r="G9" s="357"/>
      <c r="L9" s="335"/>
      <c r="N9" s="336"/>
    </row>
    <row r="10" spans="1:14">
      <c r="A10" s="363"/>
      <c r="B10" s="357"/>
      <c r="C10" s="574" t="str">
        <f>IF('  Sch-1'!C10=0, "", '  Sch-1'!C10)</f>
        <v/>
      </c>
      <c r="D10" s="574"/>
      <c r="E10" s="574"/>
      <c r="F10" s="647" t="s">
        <v>112</v>
      </c>
      <c r="G10" s="357"/>
    </row>
    <row r="11" spans="1:14">
      <c r="A11" s="363"/>
      <c r="B11" s="357"/>
      <c r="C11" s="574" t="str">
        <f>IF('  Sch-1'!C11=0, "", '  Sch-1'!C11)</f>
        <v/>
      </c>
      <c r="D11" s="574"/>
      <c r="E11" s="574"/>
      <c r="F11" s="647" t="s">
        <v>113</v>
      </c>
      <c r="G11" s="357"/>
    </row>
    <row r="12" spans="1:14">
      <c r="A12" s="363"/>
      <c r="B12" s="357"/>
      <c r="C12" s="26"/>
      <c r="D12" s="26"/>
      <c r="E12" s="279"/>
      <c r="F12" s="648"/>
      <c r="G12" s="348"/>
      <c r="H12" s="357"/>
    </row>
    <row r="13" spans="1:14">
      <c r="A13" s="363"/>
      <c r="B13" s="357"/>
      <c r="C13" s="26"/>
      <c r="D13" s="26"/>
      <c r="E13" s="279"/>
      <c r="F13" s="365"/>
      <c r="G13" s="445" t="s">
        <v>62</v>
      </c>
    </row>
    <row r="14" spans="1:14" ht="30">
      <c r="A14" s="284" t="s">
        <v>63</v>
      </c>
      <c r="B14" s="284" t="s">
        <v>237</v>
      </c>
      <c r="C14" s="284" t="s">
        <v>69</v>
      </c>
      <c r="D14" s="285" t="s">
        <v>61</v>
      </c>
      <c r="E14" s="154" t="s">
        <v>64</v>
      </c>
      <c r="F14" s="284" t="s">
        <v>126</v>
      </c>
      <c r="G14" s="477" t="s">
        <v>125</v>
      </c>
      <c r="H14" s="334"/>
      <c r="M14" s="339"/>
      <c r="N14" s="339"/>
    </row>
    <row r="15" spans="1:14">
      <c r="A15" s="285">
        <v>1</v>
      </c>
      <c r="B15" s="285">
        <v>2</v>
      </c>
      <c r="C15" s="285">
        <v>3</v>
      </c>
      <c r="D15" s="285">
        <v>4</v>
      </c>
      <c r="E15" s="154">
        <v>5</v>
      </c>
      <c r="F15" s="285">
        <v>6</v>
      </c>
      <c r="G15" s="478" t="s">
        <v>53</v>
      </c>
      <c r="H15" s="340"/>
      <c r="M15" s="341"/>
      <c r="N15" s="341"/>
    </row>
    <row r="16" spans="1:14" ht="20.25">
      <c r="A16" s="285"/>
      <c r="B16" s="285"/>
      <c r="C16" s="578" t="s">
        <v>453</v>
      </c>
      <c r="D16" s="579"/>
      <c r="E16" s="579"/>
      <c r="F16" s="579"/>
      <c r="G16" s="580"/>
      <c r="H16" s="340"/>
      <c r="M16" s="341"/>
      <c r="N16" s="341"/>
    </row>
    <row r="17" spans="1:14" ht="105">
      <c r="A17" s="506">
        <v>1</v>
      </c>
      <c r="B17" s="507" t="s">
        <v>258</v>
      </c>
      <c r="C17" s="508" t="s">
        <v>358</v>
      </c>
      <c r="D17" s="509" t="s">
        <v>359</v>
      </c>
      <c r="E17" s="509">
        <v>251.89032</v>
      </c>
      <c r="F17" s="438"/>
      <c r="G17" s="480">
        <f t="shared" ref="G17:G18" si="0">E17*F17</f>
        <v>0</v>
      </c>
      <c r="H17" s="340"/>
      <c r="M17" s="341"/>
      <c r="N17" s="341"/>
    </row>
    <row r="18" spans="1:14" ht="300">
      <c r="A18" s="511"/>
      <c r="B18" s="512" t="s">
        <v>259</v>
      </c>
      <c r="C18" s="513" t="s">
        <v>360</v>
      </c>
      <c r="D18" s="514" t="s">
        <v>346</v>
      </c>
      <c r="E18" s="514">
        <v>48.000399999999999</v>
      </c>
      <c r="F18" s="438"/>
      <c r="G18" s="480">
        <f t="shared" si="0"/>
        <v>0</v>
      </c>
      <c r="H18" s="340"/>
      <c r="M18" s="341"/>
      <c r="N18" s="341"/>
    </row>
    <row r="19" spans="1:14" ht="45">
      <c r="A19" s="511">
        <v>2</v>
      </c>
      <c r="B19" s="512" t="s">
        <v>361</v>
      </c>
      <c r="C19" s="513" t="s">
        <v>362</v>
      </c>
      <c r="D19" s="514" t="s">
        <v>359</v>
      </c>
      <c r="E19" s="514">
        <v>22.504580000000001</v>
      </c>
      <c r="F19" s="438"/>
      <c r="G19" s="480">
        <f t="shared" ref="G19:G22" si="1">E19*F19</f>
        <v>0</v>
      </c>
      <c r="H19" s="340"/>
      <c r="M19" s="341"/>
      <c r="N19" s="341"/>
    </row>
    <row r="20" spans="1:14" ht="45">
      <c r="A20" s="511">
        <v>3</v>
      </c>
      <c r="B20" s="512" t="s">
        <v>363</v>
      </c>
      <c r="C20" s="513" t="s">
        <v>364</v>
      </c>
      <c r="D20" s="514" t="s">
        <v>359</v>
      </c>
      <c r="E20" s="514">
        <v>185.09525999999997</v>
      </c>
      <c r="F20" s="438"/>
      <c r="G20" s="480">
        <f t="shared" si="1"/>
        <v>0</v>
      </c>
      <c r="H20" s="340"/>
      <c r="M20" s="341"/>
      <c r="N20" s="341"/>
    </row>
    <row r="21" spans="1:14" ht="60">
      <c r="A21" s="511">
        <v>4</v>
      </c>
      <c r="B21" s="512" t="s">
        <v>365</v>
      </c>
      <c r="C21" s="513" t="s">
        <v>366</v>
      </c>
      <c r="D21" s="514" t="s">
        <v>367</v>
      </c>
      <c r="E21" s="514">
        <v>1027.0244</v>
      </c>
      <c r="F21" s="438"/>
      <c r="G21" s="480">
        <f t="shared" si="1"/>
        <v>0</v>
      </c>
      <c r="H21" s="340"/>
      <c r="M21" s="341"/>
      <c r="N21" s="341"/>
    </row>
    <row r="22" spans="1:14" ht="45">
      <c r="A22" s="511">
        <v>5</v>
      </c>
      <c r="B22" s="512" t="s">
        <v>368</v>
      </c>
      <c r="C22" s="513" t="s">
        <v>369</v>
      </c>
      <c r="D22" s="514" t="s">
        <v>264</v>
      </c>
      <c r="E22" s="514">
        <v>9</v>
      </c>
      <c r="F22" s="438"/>
      <c r="G22" s="480">
        <f t="shared" si="1"/>
        <v>0</v>
      </c>
      <c r="H22" s="340"/>
      <c r="M22" s="341"/>
      <c r="N22" s="341"/>
    </row>
    <row r="23" spans="1:14" ht="18.75">
      <c r="A23" s="515">
        <v>6</v>
      </c>
      <c r="B23" s="516" t="s">
        <v>370</v>
      </c>
      <c r="C23" s="517" t="s">
        <v>371</v>
      </c>
      <c r="D23" s="518" t="s">
        <v>264</v>
      </c>
      <c r="E23" s="518">
        <v>50</v>
      </c>
      <c r="F23" s="438"/>
      <c r="G23" s="479">
        <f t="shared" ref="G23:G46" si="2">E23*F23</f>
        <v>0</v>
      </c>
      <c r="H23" s="340"/>
      <c r="M23" s="341"/>
      <c r="N23" s="341"/>
    </row>
    <row r="24" spans="1:14" ht="45">
      <c r="A24" s="515">
        <v>7</v>
      </c>
      <c r="B24" s="516" t="s">
        <v>372</v>
      </c>
      <c r="C24" s="517" t="s">
        <v>373</v>
      </c>
      <c r="D24" s="518" t="s">
        <v>264</v>
      </c>
      <c r="E24" s="518">
        <v>9</v>
      </c>
      <c r="F24" s="438"/>
      <c r="G24" s="479">
        <f t="shared" si="2"/>
        <v>0</v>
      </c>
      <c r="H24" s="340"/>
      <c r="M24" s="341"/>
      <c r="N24" s="341"/>
    </row>
    <row r="25" spans="1:14" ht="75">
      <c r="A25" s="515">
        <v>8</v>
      </c>
      <c r="B25" s="516" t="s">
        <v>374</v>
      </c>
      <c r="C25" s="517" t="s">
        <v>375</v>
      </c>
      <c r="D25" s="518" t="s">
        <v>359</v>
      </c>
      <c r="E25" s="518">
        <v>84.054339999999996</v>
      </c>
      <c r="F25" s="438"/>
      <c r="G25" s="479">
        <f t="shared" si="2"/>
        <v>0</v>
      </c>
      <c r="H25" s="340"/>
      <c r="M25" s="341"/>
      <c r="N25" s="341"/>
    </row>
    <row r="26" spans="1:14" ht="18.75" hidden="1">
      <c r="A26" s="475"/>
      <c r="B26" s="469"/>
      <c r="C26" s="468"/>
      <c r="D26" s="476"/>
      <c r="E26" s="474"/>
      <c r="F26" s="458"/>
      <c r="G26" s="479">
        <f t="shared" si="2"/>
        <v>0</v>
      </c>
      <c r="H26" s="340"/>
      <c r="M26" s="341"/>
      <c r="N26" s="341"/>
    </row>
    <row r="27" spans="1:14" ht="18.75" hidden="1">
      <c r="A27" s="475"/>
      <c r="B27" s="469"/>
      <c r="C27" s="468"/>
      <c r="D27" s="476"/>
      <c r="E27" s="474"/>
      <c r="F27" s="458"/>
      <c r="G27" s="479">
        <f t="shared" si="2"/>
        <v>0</v>
      </c>
      <c r="H27" s="340"/>
      <c r="M27" s="341"/>
      <c r="N27" s="341"/>
    </row>
    <row r="28" spans="1:14" ht="18.75" hidden="1">
      <c r="A28" s="475"/>
      <c r="B28" s="470"/>
      <c r="C28" s="468"/>
      <c r="D28" s="476"/>
      <c r="E28" s="474"/>
      <c r="F28" s="458"/>
      <c r="G28" s="479">
        <f t="shared" si="2"/>
        <v>0</v>
      </c>
      <c r="H28" s="340"/>
      <c r="M28" s="341"/>
      <c r="N28" s="341"/>
    </row>
    <row r="29" spans="1:14" ht="18.75" hidden="1">
      <c r="A29" s="475"/>
      <c r="B29" s="470"/>
      <c r="C29" s="468"/>
      <c r="D29" s="476"/>
      <c r="E29" s="476"/>
      <c r="F29" s="444"/>
      <c r="G29" s="479">
        <f t="shared" si="2"/>
        <v>0</v>
      </c>
      <c r="H29" s="340"/>
      <c r="M29" s="341"/>
      <c r="N29" s="341"/>
    </row>
    <row r="30" spans="1:14" ht="18.75" hidden="1">
      <c r="A30" s="475"/>
      <c r="B30" s="470"/>
      <c r="C30" s="468"/>
      <c r="D30" s="476"/>
      <c r="E30" s="476"/>
      <c r="F30" s="444"/>
      <c r="G30" s="479">
        <f t="shared" si="2"/>
        <v>0</v>
      </c>
      <c r="H30" s="340"/>
      <c r="M30" s="341"/>
      <c r="N30" s="341"/>
    </row>
    <row r="31" spans="1:14" ht="18.75" hidden="1">
      <c r="A31" s="475"/>
      <c r="B31" s="470"/>
      <c r="C31" s="471"/>
      <c r="D31" s="476"/>
      <c r="E31" s="476"/>
      <c r="F31" s="444"/>
      <c r="G31" s="479">
        <f t="shared" si="2"/>
        <v>0</v>
      </c>
      <c r="H31" s="340"/>
      <c r="M31" s="341"/>
      <c r="N31" s="341"/>
    </row>
    <row r="32" spans="1:14" ht="18.75" hidden="1">
      <c r="A32" s="475"/>
      <c r="B32" s="470"/>
      <c r="C32" s="468"/>
      <c r="D32" s="476"/>
      <c r="E32" s="476"/>
      <c r="F32" s="444"/>
      <c r="G32" s="479">
        <f t="shared" si="2"/>
        <v>0</v>
      </c>
      <c r="H32" s="340"/>
      <c r="M32" s="341"/>
      <c r="N32" s="341"/>
    </row>
    <row r="33" spans="1:27" ht="18.75" hidden="1">
      <c r="A33" s="475"/>
      <c r="B33" s="470"/>
      <c r="C33" s="468"/>
      <c r="D33" s="476"/>
      <c r="E33" s="476"/>
      <c r="F33" s="444"/>
      <c r="G33" s="479">
        <f t="shared" si="2"/>
        <v>0</v>
      </c>
      <c r="H33" s="340"/>
      <c r="M33" s="341"/>
      <c r="N33" s="341"/>
    </row>
    <row r="34" spans="1:27" ht="18.75" hidden="1">
      <c r="A34" s="475"/>
      <c r="B34" s="470"/>
      <c r="C34" s="468"/>
      <c r="D34" s="476"/>
      <c r="E34" s="476"/>
      <c r="F34" s="444"/>
      <c r="G34" s="479">
        <f t="shared" si="2"/>
        <v>0</v>
      </c>
      <c r="H34" s="340"/>
      <c r="M34" s="341"/>
      <c r="N34" s="341"/>
    </row>
    <row r="35" spans="1:27" ht="18.75" hidden="1">
      <c r="A35" s="475"/>
      <c r="B35" s="470"/>
      <c r="C35" s="468"/>
      <c r="D35" s="476"/>
      <c r="E35" s="476"/>
      <c r="F35" s="444"/>
      <c r="G35" s="479">
        <f t="shared" si="2"/>
        <v>0</v>
      </c>
      <c r="H35" s="340"/>
      <c r="M35" s="341"/>
      <c r="N35" s="341"/>
    </row>
    <row r="36" spans="1:27" ht="18.75" hidden="1">
      <c r="A36" s="475"/>
      <c r="B36" s="470"/>
      <c r="C36" s="468"/>
      <c r="D36" s="476"/>
      <c r="E36" s="476"/>
      <c r="F36" s="444"/>
      <c r="G36" s="479">
        <f t="shared" si="2"/>
        <v>0</v>
      </c>
      <c r="H36" s="340"/>
      <c r="M36" s="341"/>
      <c r="N36" s="341"/>
    </row>
    <row r="37" spans="1:27" ht="18.75" hidden="1">
      <c r="A37" s="475"/>
      <c r="B37" s="470"/>
      <c r="C37" s="468"/>
      <c r="D37" s="476"/>
      <c r="E37" s="476"/>
      <c r="F37" s="444"/>
      <c r="G37" s="479">
        <f t="shared" si="2"/>
        <v>0</v>
      </c>
      <c r="H37" s="340"/>
      <c r="M37" s="341"/>
      <c r="N37" s="341"/>
    </row>
    <row r="38" spans="1:27" ht="18.75" hidden="1">
      <c r="A38" s="475"/>
      <c r="B38" s="470"/>
      <c r="C38" s="468"/>
      <c r="D38" s="476"/>
      <c r="E38" s="476"/>
      <c r="F38" s="444"/>
      <c r="G38" s="479">
        <f t="shared" si="2"/>
        <v>0</v>
      </c>
      <c r="H38" s="340"/>
      <c r="M38" s="341"/>
      <c r="N38" s="341"/>
    </row>
    <row r="39" spans="1:27" ht="18.75" hidden="1">
      <c r="A39" s="475"/>
      <c r="B39" s="470"/>
      <c r="C39" s="468"/>
      <c r="D39" s="476"/>
      <c r="E39" s="476"/>
      <c r="F39" s="444"/>
      <c r="G39" s="479">
        <f t="shared" si="2"/>
        <v>0</v>
      </c>
      <c r="H39" s="340"/>
      <c r="M39" s="341"/>
      <c r="N39" s="341"/>
    </row>
    <row r="40" spans="1:27" ht="18.75" hidden="1">
      <c r="A40" s="475"/>
      <c r="B40" s="470"/>
      <c r="C40" s="468"/>
      <c r="D40" s="476"/>
      <c r="E40" s="476"/>
      <c r="F40" s="444"/>
      <c r="G40" s="479">
        <f t="shared" si="2"/>
        <v>0</v>
      </c>
      <c r="H40" s="340"/>
      <c r="M40" s="341"/>
      <c r="N40" s="341"/>
    </row>
    <row r="41" spans="1:27" ht="18.75" hidden="1">
      <c r="A41" s="475"/>
      <c r="B41" s="470"/>
      <c r="C41" s="468"/>
      <c r="D41" s="476"/>
      <c r="E41" s="476"/>
      <c r="F41" s="444"/>
      <c r="G41" s="479">
        <f t="shared" si="2"/>
        <v>0</v>
      </c>
      <c r="H41" s="340"/>
      <c r="M41" s="341"/>
      <c r="N41" s="341"/>
    </row>
    <row r="42" spans="1:27" ht="18.75" hidden="1">
      <c r="A42" s="475"/>
      <c r="B42" s="470"/>
      <c r="C42" s="468"/>
      <c r="D42" s="476"/>
      <c r="E42" s="476"/>
      <c r="F42" s="444"/>
      <c r="G42" s="479">
        <f t="shared" si="2"/>
        <v>0</v>
      </c>
      <c r="H42" s="340"/>
      <c r="M42" s="341"/>
      <c r="N42" s="341"/>
    </row>
    <row r="43" spans="1:27" ht="18.75" hidden="1">
      <c r="A43" s="475"/>
      <c r="B43" s="470"/>
      <c r="C43" s="468"/>
      <c r="D43" s="476"/>
      <c r="E43" s="476"/>
      <c r="F43" s="444"/>
      <c r="G43" s="479">
        <f t="shared" si="2"/>
        <v>0</v>
      </c>
      <c r="H43" s="340"/>
      <c r="M43" s="341"/>
      <c r="N43" s="341"/>
    </row>
    <row r="44" spans="1:27" ht="18.75" hidden="1">
      <c r="A44" s="475"/>
      <c r="B44" s="470"/>
      <c r="C44" s="468"/>
      <c r="D44" s="476"/>
      <c r="E44" s="476"/>
      <c r="F44" s="444"/>
      <c r="G44" s="479">
        <f t="shared" si="2"/>
        <v>0</v>
      </c>
      <c r="H44" s="340"/>
      <c r="M44" s="341"/>
      <c r="N44" s="341"/>
    </row>
    <row r="45" spans="1:27" ht="18.75" hidden="1">
      <c r="A45" s="475"/>
      <c r="B45" s="470"/>
      <c r="C45" s="468"/>
      <c r="D45" s="476"/>
      <c r="E45" s="476"/>
      <c r="F45" s="444"/>
      <c r="G45" s="479">
        <f t="shared" si="2"/>
        <v>0</v>
      </c>
      <c r="H45" s="340"/>
      <c r="M45" s="341"/>
      <c r="N45" s="341"/>
    </row>
    <row r="46" spans="1:27" ht="18.75" hidden="1">
      <c r="A46" s="475"/>
      <c r="B46" s="470"/>
      <c r="C46" s="468"/>
      <c r="D46" s="476"/>
      <c r="E46" s="476"/>
      <c r="F46" s="444"/>
      <c r="G46" s="479">
        <f t="shared" si="2"/>
        <v>0</v>
      </c>
      <c r="H46" s="340"/>
      <c r="M46" s="341"/>
      <c r="N46" s="341"/>
    </row>
    <row r="47" spans="1:27" ht="18.75">
      <c r="A47" s="472"/>
      <c r="B47" s="467"/>
      <c r="C47" s="473"/>
      <c r="D47" s="427"/>
      <c r="E47" s="422"/>
      <c r="F47" s="438"/>
      <c r="G47" s="479">
        <f t="shared" ref="G47" si="3">E47*F47</f>
        <v>0</v>
      </c>
      <c r="H47" s="340"/>
      <c r="M47" s="341"/>
      <c r="N47" s="341"/>
    </row>
    <row r="48" spans="1:27" s="343" customFormat="1" ht="26.25">
      <c r="A48" s="342"/>
      <c r="B48" s="361"/>
      <c r="C48" s="571" t="s">
        <v>333</v>
      </c>
      <c r="D48" s="572"/>
      <c r="E48" s="572"/>
      <c r="F48" s="573"/>
      <c r="G48" s="492">
        <f>SUM(G17:G47)</f>
        <v>0</v>
      </c>
      <c r="H48" s="340"/>
      <c r="L48" s="337"/>
      <c r="M48" s="341"/>
      <c r="N48" s="341"/>
      <c r="O48" s="337"/>
      <c r="P48" s="337"/>
      <c r="Q48" s="337"/>
      <c r="R48" s="337"/>
      <c r="S48" s="337"/>
      <c r="T48" s="337"/>
      <c r="U48" s="337"/>
      <c r="V48" s="337"/>
      <c r="W48" s="337"/>
      <c r="X48" s="337"/>
      <c r="Y48" s="337"/>
      <c r="Z48" s="337"/>
      <c r="AA48" s="337"/>
    </row>
    <row r="49" spans="1:14">
      <c r="C49" s="307"/>
      <c r="D49" s="344"/>
      <c r="M49" s="335"/>
      <c r="N49" s="347"/>
    </row>
    <row r="50" spans="1:14">
      <c r="A50" s="340" t="s">
        <v>78</v>
      </c>
      <c r="B50" s="288"/>
      <c r="C50" s="308" t="str">
        <f>IF('  Sch-1'!C84=0,"", '  Sch-1'!C84)</f>
        <v/>
      </c>
      <c r="D50" s="348"/>
      <c r="E50" s="205"/>
      <c r="F50" s="346" t="str">
        <f>'  Sch-1'!F84</f>
        <v>Printed Name   :</v>
      </c>
      <c r="G50" s="343" t="str">
        <f>IF('  Sch-1'!G84=0,"",'  Sch-1'!G84)</f>
        <v/>
      </c>
    </row>
    <row r="51" spans="1:14">
      <c r="A51" s="340" t="s">
        <v>79</v>
      </c>
      <c r="B51" s="288"/>
      <c r="C51" s="308" t="str">
        <f>IF('  Sch-1'!C85=0,"", '  Sch-1'!C85)</f>
        <v/>
      </c>
      <c r="D51" s="348"/>
      <c r="E51" s="205"/>
      <c r="F51" s="346" t="s">
        <v>81</v>
      </c>
      <c r="G51" s="343" t="str">
        <f>IF('  Sch-1'!G85=0,"",'  Sch-1'!G85)</f>
        <v/>
      </c>
    </row>
    <row r="52" spans="1:14">
      <c r="A52" s="345"/>
      <c r="B52" s="345"/>
      <c r="C52" s="352"/>
      <c r="D52" s="348"/>
      <c r="E52" s="205"/>
      <c r="F52" s="346"/>
      <c r="G52" s="348"/>
    </row>
    <row r="53" spans="1:14">
      <c r="A53" s="345"/>
      <c r="B53" s="345"/>
      <c r="C53" s="352"/>
      <c r="D53" s="348"/>
      <c r="E53" s="205"/>
      <c r="F53" s="353"/>
      <c r="G53" s="348"/>
    </row>
    <row r="54" spans="1:14">
      <c r="A54" s="345"/>
      <c r="B54" s="345"/>
      <c r="C54" s="360"/>
    </row>
    <row r="65" spans="8:8">
      <c r="H65" s="388"/>
    </row>
  </sheetData>
  <sheetProtection algorithmName="SHA-512" hashValue="JimHmICcReGUV/JKGfYY3HlHB9N2t5y5bD/JXCuseulfleC7Wqwu/8ehH5Z4I5FxU9cphaGkio4JEcqDyCZe2A==" saltValue="uKr25FKkFvCElB6yRllIKw==" spinCount="100000" sheet="1" formatColumns="0" formatRows="0" selectLockedCells="1"/>
  <customSheetViews>
    <customSheetView guid="{398C7893-3C2A-4DA4-8552-014985533932}" scale="91" showPageBreaks="1" hiddenRows="1" hiddenColumns="1" view="pageBreakPreview">
      <selection activeCell="G18" sqref="G18"/>
      <colBreaks count="1" manualBreakCount="1">
        <brk id="8" max="1048575" man="1"/>
      </colBreaks>
      <pageMargins left="0.51181102362204722" right="0.26" top="0.54" bottom="0.61" header="0.25" footer="0.43"/>
      <printOptions horizontalCentered="1"/>
      <pageSetup paperSize="9" scale="43" orientation="portrait" horizontalDpi="300" verticalDpi="300" r:id="rId1"/>
      <headerFooter alignWithMargins="0">
        <oddFooter>&amp;R&amp;"Book Antiqua,Bold"&amp;10Schedule-2/ Page &amp;P of &amp;N</oddFooter>
      </headerFooter>
    </customSheetView>
    <customSheetView guid="{BEF72719-4CCF-4C9B-95F6-0F3535FF30B3}" scale="110" showPageBreaks="1" printArea="1" view="pageBreakPreview" topLeftCell="A18">
      <selection activeCell="F18" sqref="F18"/>
      <colBreaks count="1" manualBreakCount="1">
        <brk id="7" max="1048575" man="1"/>
      </colBreaks>
      <pageMargins left="0.51181102362204722" right="0.26" top="0.54" bottom="0.61" header="0.25" footer="0.43"/>
      <printOptions horizontalCentered="1"/>
      <pageSetup paperSize="9" scale="43" orientation="portrait" horizontalDpi="300" verticalDpi="300" r:id="rId2"/>
      <headerFooter alignWithMargins="0">
        <oddFooter>&amp;R&amp;"Book Antiqua,Bold"&amp;10Schedule-2/ Page &amp;P of &amp;N</oddFooter>
      </headerFooter>
    </customSheetView>
    <customSheetView guid="{CF0E662C-D3BC-4297-99E8-62C40B3B7AD9}" scale="70" showPageBreaks="1" printArea="1" view="pageBreakPreview" topLeftCell="A46">
      <selection activeCell="F49" sqref="F49"/>
      <colBreaks count="1" manualBreakCount="1">
        <brk id="7" max="1048575" man="1"/>
      </colBreaks>
      <pageMargins left="0.51181102362204722" right="0.26" top="0.54" bottom="0.61" header="0.25" footer="0.43"/>
      <printOptions horizontalCentered="1"/>
      <pageSetup paperSize="9" scale="43" orientation="portrait" horizontalDpi="300" verticalDpi="300" r:id="rId3"/>
      <headerFooter alignWithMargins="0">
        <oddFooter>&amp;R&amp;"Book Antiqua,Bold"&amp;10Schedule-2/ Page &amp;P of &amp;N</oddFooter>
      </headerFooter>
    </customSheetView>
    <customSheetView guid="{BAD0225F-C858-4E40-A5E7-64BB5328C88A}" scale="91" topLeftCell="A29">
      <selection activeCell="F22" sqref="F22"/>
      <colBreaks count="1" manualBreakCount="1">
        <brk id="7" max="1048575" man="1"/>
      </colBreaks>
      <pageMargins left="0.51181102362204722" right="0.26" top="0.54" bottom="0.61" header="0.25" footer="0.43"/>
      <printOptions horizontalCentered="1"/>
      <pageSetup paperSize="9" scale="92" orientation="portrait" horizontalDpi="300" verticalDpi="300" r:id="rId4"/>
      <headerFooter alignWithMargins="0">
        <oddFooter>&amp;R&amp;"Book Antiqua,Bold"&amp;10Schedule-2/ Page &amp;P of &amp;N</oddFooter>
      </headerFooter>
    </customSheetView>
    <customSheetView guid="{8DC3BA4D-7811-4245-A3D0-7EE4A8A001CA}" scale="62" topLeftCell="A13">
      <selection activeCell="E17" sqref="E17"/>
      <colBreaks count="1" manualBreakCount="1">
        <brk id="6" max="1048575" man="1"/>
      </colBreaks>
      <pageMargins left="0.51181102362204722" right="0.26" top="0.54" bottom="0.61" header="0.25" footer="0.43"/>
      <printOptions horizontalCentered="1"/>
      <pageSetup paperSize="9" scale="92" orientation="portrait" horizontalDpi="300" verticalDpi="300" r:id="rId5"/>
      <headerFooter alignWithMargins="0">
        <oddFooter>&amp;R&amp;"Book Antiqua,Bold"&amp;10Schedule-2/ Page &amp;P of &amp;N</oddFooter>
      </headerFooter>
    </customSheetView>
    <customSheetView guid="{E95B21C1-D936-4435-AF6F-90CF0B6A750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6"/>
      <headerFooter alignWithMargins="0">
        <oddFooter>&amp;R&amp;"Book Antiqua,Bold"&amp;10Schedule-2/ Page &amp;P of &amp;N</oddFooter>
      </headerFooter>
    </customSheetView>
    <customSheetView guid="{B1277D53-29D6-4226-81E2-084FB62977B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7"/>
      <headerFooter alignWithMargins="0">
        <oddFooter>&amp;R&amp;"Book Antiqua,Bold"&amp;10Schedule-2/ Page &amp;P of &amp;N</oddFooter>
      </headerFooter>
    </customSheetView>
    <customSheetView guid="{58D82F59-8CF6-455F-B9F4-081499FDF243}"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8"/>
      <headerFooter alignWithMargins="0">
        <oddFooter>&amp;R&amp;"Book Antiqua,Bold"&amp;10Schedule-2/ Page &amp;P of &amp;N</oddFooter>
      </headerFooter>
    </customSheetView>
    <customSheetView guid="{4F65FF32-EC61-4022-A399-2986D7B6B8B3}" showPageBreaks="1" zeroValues="0" printArea="1" view="pageBreakPreview" showRuler="0" topLeftCell="A20">
      <selection activeCell="B2" sqref="B2:E2"/>
      <rowBreaks count="1" manualBreakCount="1">
        <brk id="33" max="5" man="1"/>
      </rowBreaks>
      <colBreaks count="1" manualBreakCount="1">
        <brk id="6" max="1048575" man="1"/>
      </colBreaks>
      <pageMargins left="0.51181102362204722" right="0.26" top="0.54" bottom="0.61" header="0.25" footer="0.43"/>
      <printOptions horizontalCentered="1"/>
      <pageSetup paperSize="9" orientation="portrait" horizontalDpi="300" verticalDpi="300" r:id="rId9"/>
      <headerFooter alignWithMargins="0">
        <oddFooter>&amp;R&amp;"Book Antiqua,Bold"&amp;10Page &amp;P of &amp;N</oddFooter>
      </headerFooter>
    </customSheetView>
    <customSheetView guid="{696D9240-6693-44E8-B9A4-2BFADD101EE2}"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0"/>
      <headerFooter alignWithMargins="0">
        <oddFooter>&amp;R&amp;"Book Antiqua,Bold"&amp;10Schedule-2/ Page &amp;P of &amp;N</oddFooter>
      </headerFooter>
    </customSheetView>
    <customSheetView guid="{B0EE7D76-5806-4718-BDAD-3A3EA691E5E4}" hiddenColumns="1">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1"/>
      <headerFooter alignWithMargins="0">
        <oddFooter>&amp;R&amp;"Book Antiqua,Bold"&amp;10Schedule-2/ Page &amp;P of &amp;N</oddFooter>
      </headerFooter>
    </customSheetView>
    <customSheetView guid="{1A26D3B9-AD8D-4AE9-81F5-E0DF795F4658}" hiddenColumns="1" topLeftCell="A19">
      <selection activeCell="C17" sqref="C17"/>
      <colBreaks count="1" manualBreakCount="1">
        <brk id="7" max="1048575" man="1"/>
      </colBreaks>
      <pageMargins left="0.51181102362204722" right="0.26" top="0.54" bottom="0.61" header="0.25" footer="0.43"/>
      <printOptions horizontalCentered="1"/>
      <pageSetup paperSize="9" scale="92" orientation="portrait" horizontalDpi="300" verticalDpi="300" r:id="rId12"/>
      <headerFooter alignWithMargins="0">
        <oddFooter>&amp;R&amp;"Book Antiqua,Bold"&amp;10Schedule-2/ Page &amp;P of &amp;N</oddFooter>
      </headerFooter>
    </customSheetView>
    <customSheetView guid="{4F47A486-EA66-4D4B-9D65-1ABEAC31AACE}" scale="61" topLeftCell="A4">
      <selection activeCell="F20" sqref="F20"/>
      <colBreaks count="1" manualBreakCount="1">
        <brk id="7" max="1048575" man="1"/>
      </colBreaks>
      <pageMargins left="0.51181102362204722" right="0.26" top="0.54" bottom="0.61" header="0.25" footer="0.43"/>
      <printOptions horizontalCentered="1"/>
      <pageSetup paperSize="9" scale="92" orientation="portrait" horizontalDpi="300" verticalDpi="300" r:id="rId13"/>
      <headerFooter alignWithMargins="0">
        <oddFooter>&amp;R&amp;"Book Antiqua,Bold"&amp;10Schedule-2/ Page &amp;P of &amp;N</oddFooter>
      </headerFooter>
    </customSheetView>
    <customSheetView guid="{25334923-91A5-4F88-9A10-8FA88873EC26}" scale="91" topLeftCell="A13">
      <selection activeCell="F18" sqref="F18:F21"/>
      <colBreaks count="1" manualBreakCount="1">
        <brk id="7" max="1048575" man="1"/>
      </colBreaks>
      <pageMargins left="0.51181102362204722" right="0.26" top="0.54" bottom="0.61" header="0.25" footer="0.43"/>
      <printOptions horizontalCentered="1"/>
      <pageSetup paperSize="9" scale="92" orientation="portrait" horizontalDpi="300" verticalDpi="300" r:id="rId14"/>
      <headerFooter alignWithMargins="0">
        <oddFooter>&amp;R&amp;"Book Antiqua,Bold"&amp;10Schedule-2/ Page &amp;P of &amp;N</oddFooter>
      </headerFooter>
    </customSheetView>
    <customSheetView guid="{5E2FF645-A015-403E-863B-BADF6B75C7D1}" scale="110" showPageBreaks="1" printArea="1" view="pageBreakPreview">
      <selection activeCell="F17" sqref="F17"/>
      <colBreaks count="1" manualBreakCount="1">
        <brk id="7" max="1048575" man="1"/>
      </colBreaks>
      <pageMargins left="0.51181102362204722" right="0.26" top="0.54" bottom="0.61" header="0.25" footer="0.43"/>
      <printOptions horizontalCentered="1"/>
      <pageSetup paperSize="9" scale="43" orientation="portrait" horizontalDpi="300" verticalDpi="300" r:id="rId15"/>
      <headerFooter alignWithMargins="0">
        <oddFooter>&amp;R&amp;"Book Antiqua,Bold"&amp;10Schedule-2/ Page &amp;P of &amp;N</oddFooter>
      </headerFooter>
    </customSheetView>
    <customSheetView guid="{C3C2F6BE-1796-4187-BF38-BACEF6057F57}" scale="110" showPageBreaks="1" printArea="1" view="pageBreakPreview">
      <selection activeCell="F17" sqref="F17:F26"/>
      <colBreaks count="1" manualBreakCount="1">
        <brk id="7" max="1048575" man="1"/>
      </colBreaks>
      <pageMargins left="0.51181102362204722" right="0.26" top="0.54" bottom="0.61" header="0.25" footer="0.43"/>
      <printOptions horizontalCentered="1"/>
      <pageSetup paperSize="9" scale="43" orientation="portrait" horizontalDpi="300" verticalDpi="300" r:id="rId16"/>
      <headerFooter alignWithMargins="0">
        <oddFooter>&amp;R&amp;"Book Antiqua,Bold"&amp;10Schedule-2/ Page &amp;P of &amp;N</oddFooter>
      </headerFooter>
    </customSheetView>
    <customSheetView guid="{F2279B93-E4FF-4A81-B734-06F92F73708D}" scale="91" showPageBreaks="1" hiddenRows="1" hiddenColumns="1" view="pageBreakPreview">
      <selection activeCell="G18" sqref="G18"/>
      <colBreaks count="1" manualBreakCount="1">
        <brk id="8" max="1048575" man="1"/>
      </colBreaks>
      <pageMargins left="0.51181102362204722" right="0.26" top="0.54" bottom="0.61" header="0.25" footer="0.43"/>
      <printOptions horizontalCentered="1"/>
      <pageSetup paperSize="9" scale="43" orientation="portrait" horizontalDpi="300" verticalDpi="300" r:id="rId17"/>
      <headerFooter alignWithMargins="0">
        <oddFooter>&amp;R&amp;"Book Antiqua,Bold"&amp;10Schedule-2/ Page &amp;P of &amp;N</oddFooter>
      </headerFooter>
    </customSheetView>
  </customSheetViews>
  <mergeCells count="8">
    <mergeCell ref="C48:F48"/>
    <mergeCell ref="C10:E10"/>
    <mergeCell ref="C11:E11"/>
    <mergeCell ref="C8:E8"/>
    <mergeCell ref="A3:G3"/>
    <mergeCell ref="A4:G4"/>
    <mergeCell ref="C9:E9"/>
    <mergeCell ref="C16:G16"/>
  </mergeCells>
  <phoneticPr fontId="2" type="noConversion"/>
  <printOptions horizontalCentered="1"/>
  <pageMargins left="0.51181102362204722" right="0.26" top="0.54" bottom="0.61" header="0.25" footer="0.43"/>
  <pageSetup paperSize="9" scale="43" orientation="portrait" horizontalDpi="300" verticalDpi="300" r:id="rId18"/>
  <headerFooter alignWithMargins="0">
    <oddFooter>&amp;R&amp;"Book Antiqua,Bold"&amp;10Schedule-2/ Page &amp;P of &amp;N</oddFooter>
  </headerFooter>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12"/>
  </sheetPr>
  <dimension ref="A1:W53"/>
  <sheetViews>
    <sheetView topLeftCell="A36" zoomScaleNormal="100" zoomScaleSheetLayoutView="100" workbookViewId="0">
      <selection activeCell="G46" sqref="G46"/>
    </sheetView>
  </sheetViews>
  <sheetFormatPr defaultColWidth="9" defaultRowHeight="16.5"/>
  <cols>
    <col min="1" max="1" width="5.75" style="282" customWidth="1"/>
    <col min="2" max="2" width="8.25" style="62" customWidth="1"/>
    <col min="3" max="3" width="65.625" style="290" customWidth="1"/>
    <col min="4" max="4" width="7.625" style="62" customWidth="1"/>
    <col min="5" max="5" width="8.125" style="62" customWidth="1"/>
    <col min="6" max="6" width="11.375" style="62" customWidth="1"/>
    <col min="7" max="7" width="21.625" style="206" customWidth="1"/>
    <col min="8" max="8" width="30" style="155" customWidth="1"/>
    <col min="9" max="9" width="9" style="54" customWidth="1"/>
    <col min="10" max="10" width="17.25" style="54" customWidth="1"/>
    <col min="11" max="11" width="9" style="54" customWidth="1"/>
    <col min="12" max="13" width="14.125" style="54" customWidth="1"/>
    <col min="14" max="18" width="9" style="54" customWidth="1"/>
    <col min="19" max="16384" width="9" style="54"/>
  </cols>
  <sheetData>
    <row r="1" spans="1:8" ht="18" customHeight="1">
      <c r="A1" s="280" t="str">
        <f>Cover!B3</f>
        <v>Specification No.: WR-I/RPC/VRL/NIT-166/I-996-2026/RFX- 5002005091</v>
      </c>
      <c r="B1" s="55"/>
      <c r="C1" s="289"/>
      <c r="D1" s="55"/>
      <c r="E1" s="55"/>
      <c r="F1" s="57"/>
      <c r="G1" s="296"/>
      <c r="H1" s="54"/>
    </row>
    <row r="2" spans="1:8" ht="18" customHeight="1">
      <c r="A2" s="281"/>
      <c r="B2" s="48"/>
      <c r="C2" s="281"/>
      <c r="D2" s="48"/>
      <c r="E2" s="48"/>
      <c r="H2" s="54"/>
    </row>
    <row r="3" spans="1:8" ht="48" customHeight="1">
      <c r="A3" s="575" t="str">
        <f>Cover!$B$2</f>
        <v>Construction of GIS STORE at 765/400 kV Kotra Pooling Station, Raigarh</v>
      </c>
      <c r="B3" s="575"/>
      <c r="C3" s="575"/>
      <c r="D3" s="575"/>
      <c r="E3" s="575"/>
      <c r="F3" s="575"/>
      <c r="G3" s="575"/>
      <c r="H3" s="54"/>
    </row>
    <row r="4" spans="1:8" ht="33" customHeight="1">
      <c r="A4" s="576" t="s">
        <v>274</v>
      </c>
      <c r="B4" s="577"/>
      <c r="C4" s="577"/>
      <c r="D4" s="577"/>
      <c r="E4" s="577"/>
      <c r="F4" s="577"/>
      <c r="G4" s="577"/>
    </row>
    <row r="5" spans="1:8" ht="18" customHeight="1">
      <c r="C5" s="282"/>
    </row>
    <row r="6" spans="1:8" ht="18" customHeight="1">
      <c r="A6" s="26" t="s">
        <v>52</v>
      </c>
      <c r="B6" s="24"/>
      <c r="C6" s="283"/>
      <c r="D6" s="24"/>
      <c r="E6" s="24"/>
      <c r="F6" s="62" t="s">
        <v>74</v>
      </c>
    </row>
    <row r="7" spans="1:8" ht="18" customHeight="1">
      <c r="A7" s="26" t="str">
        <f>"Bidder as "&amp; 'Names of Bidder'!D6</f>
        <v xml:space="preserve">Bidder as </v>
      </c>
      <c r="B7" s="24"/>
      <c r="F7" s="275" t="s">
        <v>110</v>
      </c>
    </row>
    <row r="8" spans="1:8" ht="15.75" customHeight="1">
      <c r="A8" s="26" t="s">
        <v>75</v>
      </c>
      <c r="B8" s="24"/>
      <c r="C8" s="586" t="str">
        <f>IF('Names of Bidder'!D8=0, "", 'Names of Bidder'!D8)</f>
        <v/>
      </c>
      <c r="D8" s="586"/>
      <c r="E8" s="586"/>
      <c r="F8" s="276" t="s">
        <v>77</v>
      </c>
      <c r="G8" s="49"/>
    </row>
    <row r="9" spans="1:8">
      <c r="A9" s="26" t="s">
        <v>76</v>
      </c>
      <c r="B9" s="24"/>
      <c r="C9" s="586" t="str">
        <f>IF('Names of Bidder'!D9=0, "", 'Names of Bidder'!D9)</f>
        <v/>
      </c>
      <c r="D9" s="586"/>
      <c r="E9" s="586"/>
      <c r="F9" s="276" t="s">
        <v>111</v>
      </c>
      <c r="G9" s="49"/>
    </row>
    <row r="10" spans="1:8">
      <c r="A10" s="283"/>
      <c r="B10" s="25"/>
      <c r="C10" s="586" t="str">
        <f>IF('Names of Bidder'!D10=0, "", 'Names of Bidder'!D10)</f>
        <v/>
      </c>
      <c r="D10" s="586"/>
      <c r="E10" s="586"/>
      <c r="F10" s="276" t="s">
        <v>112</v>
      </c>
      <c r="G10" s="49"/>
    </row>
    <row r="11" spans="1:8">
      <c r="A11" s="283"/>
      <c r="B11" s="25"/>
      <c r="C11" s="586" t="str">
        <f>IF('Names of Bidder'!D11=0, "", 'Names of Bidder'!D11)</f>
        <v/>
      </c>
      <c r="D11" s="586"/>
      <c r="E11" s="586"/>
      <c r="F11" s="276" t="s">
        <v>113</v>
      </c>
      <c r="G11" s="49"/>
    </row>
    <row r="12" spans="1:8" ht="18" customHeight="1">
      <c r="A12" s="283"/>
      <c r="B12" s="25"/>
      <c r="C12" s="26"/>
      <c r="D12" s="26"/>
      <c r="E12" s="26"/>
      <c r="F12" s="277"/>
    </row>
    <row r="13" spans="1:8" ht="18" customHeight="1">
      <c r="C13" s="282"/>
      <c r="F13" s="57"/>
      <c r="G13" s="297" t="s">
        <v>62</v>
      </c>
    </row>
    <row r="14" spans="1:8" ht="75.75" customHeight="1">
      <c r="A14" s="284" t="s">
        <v>63</v>
      </c>
      <c r="B14" s="259" t="s">
        <v>236</v>
      </c>
      <c r="C14" s="284" t="s">
        <v>69</v>
      </c>
      <c r="D14" s="154" t="s">
        <v>61</v>
      </c>
      <c r="E14" s="154" t="s">
        <v>64</v>
      </c>
      <c r="F14" s="153" t="s">
        <v>124</v>
      </c>
      <c r="G14" s="298" t="s">
        <v>125</v>
      </c>
    </row>
    <row r="15" spans="1:8" ht="18" customHeight="1">
      <c r="A15" s="285">
        <v>1</v>
      </c>
      <c r="B15" s="154"/>
      <c r="C15" s="285">
        <v>2</v>
      </c>
      <c r="D15" s="154">
        <v>4</v>
      </c>
      <c r="E15" s="154">
        <v>5</v>
      </c>
      <c r="F15" s="154">
        <v>6</v>
      </c>
      <c r="G15" s="222" t="s">
        <v>53</v>
      </c>
    </row>
    <row r="16" spans="1:8" ht="18" customHeight="1">
      <c r="A16" s="311"/>
      <c r="B16" s="312"/>
      <c r="C16" s="313"/>
      <c r="D16" s="154"/>
      <c r="E16" s="154"/>
      <c r="F16" s="154"/>
      <c r="G16" s="222"/>
    </row>
    <row r="17" spans="1:7" ht="43.5" customHeight="1">
      <c r="A17" s="581" t="s">
        <v>276</v>
      </c>
      <c r="B17" s="582"/>
      <c r="C17" s="583"/>
      <c r="D17" s="154"/>
      <c r="E17" s="154"/>
      <c r="F17" s="154"/>
      <c r="G17" s="222"/>
    </row>
    <row r="18" spans="1:7" ht="18" customHeight="1">
      <c r="A18" s="314" t="s">
        <v>260</v>
      </c>
      <c r="B18" s="314"/>
      <c r="C18" s="315"/>
      <c r="D18" s="154"/>
      <c r="E18" s="154"/>
      <c r="F18" s="154"/>
      <c r="G18" s="222"/>
    </row>
    <row r="19" spans="1:7" ht="78.75">
      <c r="A19" s="309">
        <v>1</v>
      </c>
      <c r="B19" s="326">
        <v>2.8</v>
      </c>
      <c r="C19" s="327" t="s">
        <v>261</v>
      </c>
      <c r="D19" s="326"/>
      <c r="E19" s="328"/>
      <c r="F19" s="328"/>
      <c r="G19" s="222"/>
    </row>
    <row r="20" spans="1:7">
      <c r="A20" s="309"/>
      <c r="B20" s="326" t="s">
        <v>250</v>
      </c>
      <c r="C20" s="327" t="s">
        <v>249</v>
      </c>
      <c r="D20" s="326" t="s">
        <v>277</v>
      </c>
      <c r="E20" s="328">
        <v>60</v>
      </c>
      <c r="F20" s="328"/>
      <c r="G20" s="222"/>
    </row>
    <row r="21" spans="1:7" ht="94.5">
      <c r="A21" s="309">
        <v>2</v>
      </c>
      <c r="B21" s="329">
        <v>2.1</v>
      </c>
      <c r="C21" s="327" t="s">
        <v>269</v>
      </c>
      <c r="D21" s="326"/>
      <c r="E21" s="328"/>
      <c r="F21" s="328"/>
      <c r="G21" s="222"/>
    </row>
    <row r="22" spans="1:7">
      <c r="A22" s="309"/>
      <c r="B22" s="326" t="s">
        <v>251</v>
      </c>
      <c r="C22" s="327" t="s">
        <v>278</v>
      </c>
      <c r="D22" s="326" t="s">
        <v>262</v>
      </c>
      <c r="E22" s="328">
        <v>1000</v>
      </c>
      <c r="F22" s="328"/>
      <c r="G22" s="222"/>
    </row>
    <row r="23" spans="1:7" ht="47.25">
      <c r="A23" s="309">
        <v>3</v>
      </c>
      <c r="B23" s="326">
        <v>2.11</v>
      </c>
      <c r="C23" s="327" t="s">
        <v>279</v>
      </c>
      <c r="D23" s="326" t="s">
        <v>262</v>
      </c>
      <c r="E23" s="328">
        <v>50</v>
      </c>
      <c r="F23" s="328"/>
      <c r="G23" s="222"/>
    </row>
    <row r="24" spans="1:7" ht="47.25">
      <c r="A24" s="309">
        <v>4</v>
      </c>
      <c r="B24" s="326">
        <v>2.25</v>
      </c>
      <c r="C24" s="327" t="s">
        <v>253</v>
      </c>
      <c r="D24" s="326" t="s">
        <v>280</v>
      </c>
      <c r="E24" s="328">
        <v>20</v>
      </c>
      <c r="F24" s="328"/>
      <c r="G24" s="222"/>
    </row>
    <row r="25" spans="1:7" ht="31.5">
      <c r="A25" s="309">
        <v>5</v>
      </c>
      <c r="B25" s="326">
        <v>4.0999999999999996</v>
      </c>
      <c r="C25" s="327" t="s">
        <v>254</v>
      </c>
      <c r="D25" s="326"/>
      <c r="E25" s="328"/>
      <c r="F25" s="328"/>
      <c r="G25" s="222"/>
    </row>
    <row r="26" spans="1:7">
      <c r="A26" s="309"/>
      <c r="B26" s="326" t="s">
        <v>255</v>
      </c>
      <c r="C26" s="327" t="s">
        <v>281</v>
      </c>
      <c r="D26" s="326" t="s">
        <v>280</v>
      </c>
      <c r="E26" s="328">
        <v>50</v>
      </c>
      <c r="F26" s="328"/>
      <c r="G26" s="222"/>
    </row>
    <row r="27" spans="1:7" ht="31.5">
      <c r="A27" s="309">
        <v>6</v>
      </c>
      <c r="B27" s="326">
        <v>4.3</v>
      </c>
      <c r="C27" s="327" t="s">
        <v>282</v>
      </c>
      <c r="D27" s="326"/>
      <c r="E27" s="328"/>
      <c r="F27" s="328"/>
      <c r="G27" s="222"/>
    </row>
    <row r="28" spans="1:7">
      <c r="A28" s="309"/>
      <c r="B28" s="326" t="s">
        <v>256</v>
      </c>
      <c r="C28" s="327" t="s">
        <v>257</v>
      </c>
      <c r="D28" s="326" t="s">
        <v>263</v>
      </c>
      <c r="E28" s="328">
        <v>80</v>
      </c>
      <c r="F28" s="328"/>
      <c r="G28" s="222"/>
    </row>
    <row r="29" spans="1:7">
      <c r="A29" s="309">
        <v>7</v>
      </c>
      <c r="B29" s="326">
        <v>17.350000000000001</v>
      </c>
      <c r="C29" s="327" t="s">
        <v>283</v>
      </c>
      <c r="D29" s="326"/>
      <c r="E29" s="328"/>
      <c r="F29" s="328"/>
      <c r="G29" s="222"/>
    </row>
    <row r="30" spans="1:7">
      <c r="A30" s="309"/>
      <c r="B30" s="326" t="s">
        <v>284</v>
      </c>
      <c r="C30" s="327" t="s">
        <v>285</v>
      </c>
      <c r="D30" s="326"/>
      <c r="E30" s="328"/>
      <c r="F30" s="328"/>
      <c r="G30" s="222"/>
    </row>
    <row r="31" spans="1:7" ht="31.5">
      <c r="A31" s="309"/>
      <c r="B31" s="326" t="s">
        <v>286</v>
      </c>
      <c r="C31" s="327" t="s">
        <v>287</v>
      </c>
      <c r="D31" s="326" t="s">
        <v>252</v>
      </c>
      <c r="E31" s="328">
        <v>10</v>
      </c>
      <c r="F31" s="328"/>
      <c r="G31" s="222"/>
    </row>
    <row r="32" spans="1:7" ht="31.5">
      <c r="A32" s="309">
        <v>8</v>
      </c>
      <c r="B32" s="326">
        <v>18.27</v>
      </c>
      <c r="C32" s="327" t="s">
        <v>288</v>
      </c>
      <c r="D32" s="326"/>
      <c r="E32" s="328"/>
      <c r="F32" s="328"/>
      <c r="G32" s="222"/>
    </row>
    <row r="33" spans="1:23">
      <c r="A33" s="309"/>
      <c r="B33" s="326" t="s">
        <v>289</v>
      </c>
      <c r="C33" s="327" t="s">
        <v>290</v>
      </c>
      <c r="D33" s="326" t="s">
        <v>252</v>
      </c>
      <c r="E33" s="328">
        <v>50</v>
      </c>
      <c r="F33" s="328"/>
      <c r="G33" s="222"/>
    </row>
    <row r="34" spans="1:23" ht="31.5">
      <c r="A34" s="309">
        <v>9</v>
      </c>
      <c r="B34" s="326">
        <v>18.28</v>
      </c>
      <c r="C34" s="327" t="s">
        <v>291</v>
      </c>
      <c r="D34" s="326"/>
      <c r="E34" s="328"/>
      <c r="F34" s="328"/>
      <c r="G34" s="222"/>
    </row>
    <row r="35" spans="1:23">
      <c r="A35" s="309"/>
      <c r="B35" s="326" t="s">
        <v>292</v>
      </c>
      <c r="C35" s="327" t="s">
        <v>293</v>
      </c>
      <c r="D35" s="326" t="s">
        <v>270</v>
      </c>
      <c r="E35" s="328">
        <v>20</v>
      </c>
      <c r="F35" s="328"/>
      <c r="G35" s="222"/>
    </row>
    <row r="36" spans="1:23" ht="47.25">
      <c r="A36" s="309">
        <v>10</v>
      </c>
      <c r="B36" s="326">
        <v>19.100000000000001</v>
      </c>
      <c r="C36" s="327" t="s">
        <v>294</v>
      </c>
      <c r="D36" s="326"/>
      <c r="E36" s="328"/>
      <c r="F36" s="328"/>
      <c r="G36" s="222"/>
    </row>
    <row r="37" spans="1:23">
      <c r="A37" s="309"/>
      <c r="B37" s="326" t="s">
        <v>295</v>
      </c>
      <c r="C37" s="327" t="s">
        <v>296</v>
      </c>
      <c r="D37" s="326" t="s">
        <v>262</v>
      </c>
      <c r="E37" s="328">
        <v>1000</v>
      </c>
      <c r="F37" s="328"/>
      <c r="G37" s="222"/>
    </row>
    <row r="38" spans="1:23" ht="47.25">
      <c r="A38" s="309">
        <v>11</v>
      </c>
      <c r="B38" s="326">
        <v>19.2</v>
      </c>
      <c r="C38" s="327" t="s">
        <v>297</v>
      </c>
      <c r="D38" s="326"/>
      <c r="E38" s="328"/>
      <c r="F38" s="328"/>
      <c r="G38" s="222"/>
    </row>
    <row r="39" spans="1:23">
      <c r="A39" s="309"/>
      <c r="B39" s="326" t="s">
        <v>298</v>
      </c>
      <c r="C39" s="327" t="s">
        <v>299</v>
      </c>
      <c r="D39" s="326" t="s">
        <v>262</v>
      </c>
      <c r="E39" s="328">
        <v>1000</v>
      </c>
      <c r="F39" s="328"/>
      <c r="G39" s="222"/>
    </row>
    <row r="40" spans="1:23" ht="47.25">
      <c r="A40" s="325">
        <v>12</v>
      </c>
      <c r="B40" s="326">
        <v>19.600000000000001</v>
      </c>
      <c r="C40" s="327" t="s">
        <v>300</v>
      </c>
      <c r="D40" s="326"/>
      <c r="E40" s="328"/>
      <c r="F40" s="328"/>
      <c r="G40" s="222"/>
    </row>
    <row r="41" spans="1:23">
      <c r="A41" s="325"/>
      <c r="B41" s="326" t="s">
        <v>301</v>
      </c>
      <c r="C41" s="327" t="s">
        <v>302</v>
      </c>
      <c r="D41" s="326" t="s">
        <v>271</v>
      </c>
      <c r="E41" s="328">
        <v>30</v>
      </c>
      <c r="F41" s="328"/>
      <c r="G41" s="222"/>
    </row>
    <row r="42" spans="1:23" ht="47.25">
      <c r="A42" s="309">
        <v>13</v>
      </c>
      <c r="B42" s="326">
        <v>19.149999999999999</v>
      </c>
      <c r="C42" s="327" t="s">
        <v>303</v>
      </c>
      <c r="D42" s="326"/>
      <c r="E42" s="328"/>
      <c r="F42" s="328"/>
      <c r="G42" s="222"/>
    </row>
    <row r="43" spans="1:23">
      <c r="A43" s="309"/>
      <c r="B43" s="326" t="s">
        <v>272</v>
      </c>
      <c r="C43" s="327" t="s">
        <v>273</v>
      </c>
      <c r="D43" s="326" t="s">
        <v>264</v>
      </c>
      <c r="E43" s="328">
        <v>30</v>
      </c>
      <c r="F43" s="328"/>
      <c r="G43" s="222"/>
    </row>
    <row r="44" spans="1:23" s="155" customFormat="1">
      <c r="A44" s="286"/>
      <c r="B44" s="260"/>
      <c r="C44" s="291" t="s">
        <v>265</v>
      </c>
      <c r="D44" s="270"/>
      <c r="E44" s="270"/>
      <c r="F44" s="270"/>
      <c r="G44" s="299"/>
      <c r="I44" s="54"/>
      <c r="J44" s="54"/>
      <c r="K44" s="54"/>
      <c r="L44" s="54"/>
      <c r="M44" s="54"/>
      <c r="N44" s="54"/>
      <c r="O44" s="54"/>
      <c r="P44" s="54"/>
      <c r="Q44" s="54"/>
      <c r="R44" s="54"/>
      <c r="S44" s="54"/>
      <c r="T44" s="54"/>
      <c r="U44" s="54"/>
      <c r="V44" s="54"/>
      <c r="W44" s="54"/>
    </row>
    <row r="45" spans="1:23" s="155" customFormat="1">
      <c r="A45" s="286"/>
      <c r="B45" s="260"/>
      <c r="C45" s="292" t="s">
        <v>266</v>
      </c>
      <c r="D45" s="222"/>
      <c r="E45" s="222"/>
      <c r="F45" s="258"/>
      <c r="G45" s="300">
        <f>G44*F45</f>
        <v>0</v>
      </c>
      <c r="I45" s="54"/>
      <c r="J45" s="54"/>
      <c r="K45" s="54"/>
      <c r="L45" s="54"/>
      <c r="M45" s="54"/>
      <c r="N45" s="54"/>
      <c r="O45" s="54"/>
      <c r="P45" s="54"/>
      <c r="Q45" s="54"/>
      <c r="R45" s="54"/>
      <c r="S45" s="54"/>
      <c r="T45" s="54"/>
      <c r="U45" s="54"/>
      <c r="V45" s="54"/>
      <c r="W45" s="54"/>
    </row>
    <row r="46" spans="1:23" s="155" customFormat="1">
      <c r="A46" s="286"/>
      <c r="B46" s="260"/>
      <c r="C46" s="293" t="s">
        <v>267</v>
      </c>
      <c r="D46" s="221"/>
      <c r="E46" s="221"/>
      <c r="F46" s="154"/>
      <c r="G46" s="301">
        <f>+G45+G44</f>
        <v>0</v>
      </c>
      <c r="I46" s="54"/>
      <c r="J46" s="54"/>
      <c r="K46" s="54"/>
      <c r="L46" s="54"/>
      <c r="M46" s="54"/>
      <c r="N46" s="54"/>
      <c r="O46" s="54"/>
      <c r="P46" s="54"/>
      <c r="Q46" s="54"/>
      <c r="R46" s="54"/>
      <c r="S46" s="54"/>
      <c r="T46" s="54"/>
      <c r="U46" s="54"/>
      <c r="V46" s="54"/>
      <c r="W46" s="54"/>
    </row>
    <row r="47" spans="1:23" s="155" customFormat="1">
      <c r="A47" s="584"/>
      <c r="B47" s="584"/>
      <c r="C47" s="584"/>
      <c r="D47" s="584"/>
      <c r="E47" s="584"/>
      <c r="F47" s="584"/>
      <c r="G47" s="584"/>
      <c r="I47" s="54"/>
      <c r="J47" s="54"/>
      <c r="K47" s="54"/>
      <c r="L47" s="54"/>
      <c r="M47" s="54"/>
      <c r="N47" s="54"/>
      <c r="O47" s="54"/>
      <c r="P47" s="54"/>
      <c r="Q47" s="54"/>
      <c r="R47" s="54"/>
      <c r="S47" s="54"/>
      <c r="T47" s="54"/>
      <c r="U47" s="54"/>
      <c r="V47" s="54"/>
      <c r="W47" s="54"/>
    </row>
    <row r="48" spans="1:23" s="155" customFormat="1" ht="16.5" customHeight="1">
      <c r="A48" s="282"/>
      <c r="B48" s="62"/>
      <c r="C48" s="585"/>
      <c r="D48" s="585"/>
      <c r="E48" s="585"/>
      <c r="F48" s="585"/>
      <c r="G48" s="585"/>
      <c r="I48" s="54"/>
      <c r="J48" s="54"/>
      <c r="K48" s="54"/>
      <c r="L48" s="54"/>
      <c r="M48" s="54"/>
      <c r="N48" s="54"/>
      <c r="O48" s="54"/>
      <c r="P48" s="54"/>
      <c r="Q48" s="54"/>
      <c r="R48" s="54"/>
      <c r="S48" s="54"/>
      <c r="T48" s="54"/>
      <c r="U48" s="54"/>
      <c r="V48" s="54"/>
      <c r="W48" s="54"/>
    </row>
    <row r="49" spans="1:23" s="155" customFormat="1" ht="16.5" customHeight="1">
      <c r="A49" s="287"/>
      <c r="B49" s="159"/>
      <c r="C49" s="585"/>
      <c r="D49" s="585"/>
      <c r="E49" s="585"/>
      <c r="F49" s="585"/>
      <c r="G49" s="585"/>
      <c r="I49" s="54"/>
      <c r="J49" s="54"/>
      <c r="K49" s="54"/>
      <c r="L49" s="54"/>
      <c r="M49" s="54"/>
      <c r="N49" s="54"/>
      <c r="O49" s="54"/>
      <c r="P49" s="54"/>
      <c r="Q49" s="54"/>
      <c r="R49" s="54"/>
      <c r="S49" s="54"/>
      <c r="T49" s="54"/>
      <c r="U49" s="54"/>
      <c r="V49" s="54"/>
      <c r="W49" s="54"/>
    </row>
    <row r="50" spans="1:23" s="155" customFormat="1" ht="33.6" customHeight="1">
      <c r="A50" s="288" t="s">
        <v>78</v>
      </c>
      <c r="B50" s="65"/>
      <c r="C50" s="294" t="str">
        <f>IF('Names of Bidder'!D23=0, "", 'Names of Bidder'!D23)</f>
        <v/>
      </c>
      <c r="D50" s="204"/>
      <c r="E50" s="205"/>
      <c r="F50" s="100" t="s">
        <v>80</v>
      </c>
      <c r="G50" s="302" t="str">
        <f>IF('Names of Bidder'!D18=0, "", 'Names of Bidder'!D18)</f>
        <v/>
      </c>
      <c r="I50" s="54"/>
      <c r="J50" s="54"/>
      <c r="K50" s="54"/>
      <c r="L50" s="54"/>
      <c r="M50" s="54"/>
      <c r="N50" s="54"/>
      <c r="O50" s="54"/>
      <c r="P50" s="54"/>
      <c r="Q50" s="54"/>
      <c r="R50" s="54"/>
      <c r="S50" s="54"/>
      <c r="T50" s="54"/>
      <c r="U50" s="54"/>
      <c r="V50" s="54"/>
      <c r="W50" s="54"/>
    </row>
    <row r="51" spans="1:23" s="155" customFormat="1" ht="33.6" customHeight="1">
      <c r="A51" s="288" t="s">
        <v>79</v>
      </c>
      <c r="B51" s="65"/>
      <c r="C51" s="294" t="str">
        <f>IF('Names of Bidder'!D24=0, "", 'Names of Bidder'!D24)</f>
        <v/>
      </c>
      <c r="D51" s="206"/>
      <c r="E51" s="205"/>
      <c r="F51" s="100" t="s">
        <v>81</v>
      </c>
      <c r="G51" s="246" t="str">
        <f>IF('Names of Bidder'!D19=0, "", 'Names of Bidder'!D19)</f>
        <v/>
      </c>
      <c r="I51" s="54"/>
      <c r="J51" s="54"/>
      <c r="K51" s="54"/>
      <c r="L51" s="54"/>
      <c r="M51" s="54"/>
      <c r="N51" s="54"/>
      <c r="O51" s="54"/>
      <c r="P51" s="54"/>
      <c r="Q51" s="54"/>
      <c r="R51" s="54"/>
      <c r="S51" s="54"/>
      <c r="T51" s="54"/>
      <c r="U51" s="54"/>
      <c r="V51" s="54"/>
      <c r="W51" s="54"/>
    </row>
    <row r="52" spans="1:23" s="155" customFormat="1" ht="33.6" customHeight="1">
      <c r="A52" s="282"/>
      <c r="B52" s="62"/>
      <c r="C52" s="295"/>
      <c r="D52" s="27"/>
      <c r="E52" s="62"/>
      <c r="F52" s="62"/>
      <c r="G52" s="206"/>
      <c r="I52" s="54"/>
      <c r="J52" s="54"/>
      <c r="K52" s="54"/>
      <c r="L52" s="54"/>
      <c r="M52" s="54"/>
      <c r="N52" s="54"/>
      <c r="O52" s="54"/>
      <c r="P52" s="54"/>
      <c r="Q52" s="54"/>
      <c r="R52" s="54"/>
      <c r="S52" s="54"/>
      <c r="T52" s="54"/>
      <c r="U52" s="54"/>
      <c r="V52" s="54"/>
      <c r="W52" s="54"/>
    </row>
    <row r="53" spans="1:23" s="155" customFormat="1" ht="33.6" customHeight="1">
      <c r="A53" s="282"/>
      <c r="B53" s="62"/>
      <c r="C53" s="295"/>
      <c r="D53" s="27"/>
      <c r="E53" s="62"/>
      <c r="F53" s="100"/>
      <c r="G53" s="246"/>
      <c r="I53" s="54"/>
      <c r="J53" s="54"/>
      <c r="K53" s="54"/>
      <c r="L53" s="54"/>
      <c r="M53" s="54"/>
      <c r="N53" s="54"/>
      <c r="O53" s="54"/>
      <c r="P53" s="54"/>
      <c r="Q53" s="54"/>
      <c r="R53" s="54"/>
      <c r="S53" s="54"/>
      <c r="T53" s="54"/>
      <c r="U53" s="54"/>
      <c r="V53" s="54"/>
      <c r="W53" s="54"/>
    </row>
  </sheetData>
  <sheetProtection formatColumns="0" formatRows="0" selectLockedCells="1"/>
  <customSheetViews>
    <customSheetView guid="{398C7893-3C2A-4DA4-8552-014985533932}"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1"/>
      <headerFooter alignWithMargins="0">
        <oddFooter>&amp;R&amp;"Book Antiqua,Bold"&amp;10Schedule-1/ Page &amp;P of &amp;N</oddFooter>
      </headerFooter>
    </customSheetView>
    <customSheetView guid="{BEF72719-4CCF-4C9B-95F6-0F3535FF30B3}"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2"/>
      <headerFooter alignWithMargins="0">
        <oddFooter>&amp;R&amp;"Book Antiqua,Bold"&amp;10Schedule-1/ Page &amp;P of &amp;N</oddFooter>
      </headerFooter>
    </customSheetView>
    <customSheetView guid="{CF0E662C-D3BC-4297-99E8-62C40B3B7AD9}"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3"/>
      <headerFooter alignWithMargins="0">
        <oddFooter>&amp;R&amp;"Book Antiqua,Bold"&amp;10Schedule-1/ Page &amp;P of &amp;N</oddFooter>
      </headerFooter>
    </customSheetView>
    <customSheetView guid="{BAD0225F-C858-4E40-A5E7-64BB5328C88A}" topLeftCell="A25">
      <selection activeCell="F32" sqref="F32"/>
      <colBreaks count="1" manualBreakCount="1">
        <brk id="7" max="1048575" man="1"/>
      </colBreaks>
      <pageMargins left="0.511811023622047" right="0.26" top="0.48" bottom="0.54" header="0.25" footer="0.27"/>
      <printOptions horizontalCentered="1"/>
      <pageSetup paperSize="9" scale="88" orientation="portrait" horizontalDpi="300" verticalDpi="300" r:id="rId4"/>
      <headerFooter alignWithMargins="0">
        <oddFooter>&amp;R&amp;"Book Antiqua,Bold"&amp;10Schedule-1/ Page &amp;P of &amp;N</oddFooter>
      </headerFooter>
    </customSheetView>
    <customSheetView guid="{25334923-91A5-4F88-9A10-8FA88873EC26}"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5"/>
      <headerFooter alignWithMargins="0">
        <oddFooter>&amp;R&amp;"Book Antiqua,Bold"&amp;10Schedule-1/ Page &amp;P of &amp;N</oddFooter>
      </headerFooter>
    </customSheetView>
    <customSheetView guid="{5E2FF645-A015-403E-863B-BADF6B75C7D1}"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6"/>
      <headerFooter alignWithMargins="0">
        <oddFooter>&amp;R&amp;"Book Antiqua,Bold"&amp;10Schedule-1/ Page &amp;P of &amp;N</oddFooter>
      </headerFooter>
    </customSheetView>
    <customSheetView guid="{C3C2F6BE-1796-4187-BF38-BACEF6057F57}"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7"/>
      <headerFooter alignWithMargins="0">
        <oddFooter>&amp;R&amp;"Book Antiqua,Bold"&amp;10Schedule-1/ Page &amp;P of &amp;N</oddFooter>
      </headerFooter>
    </customSheetView>
    <customSheetView guid="{F2279B93-E4FF-4A81-B734-06F92F73708D}"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8"/>
      <headerFooter alignWithMargins="0">
        <oddFooter>&amp;R&amp;"Book Antiqua,Bold"&amp;10Schedule-1/ Page &amp;P of &amp;N</oddFooter>
      </headerFooter>
    </customSheetView>
  </customSheetViews>
  <mergeCells count="9">
    <mergeCell ref="A17:C17"/>
    <mergeCell ref="A47:G47"/>
    <mergeCell ref="C48:G49"/>
    <mergeCell ref="A3:G3"/>
    <mergeCell ref="A4:G4"/>
    <mergeCell ref="C8:E8"/>
    <mergeCell ref="C9:E9"/>
    <mergeCell ref="C10:E10"/>
    <mergeCell ref="C11:E11"/>
  </mergeCells>
  <printOptions horizontalCentered="1"/>
  <pageMargins left="0.511811023622047" right="0.26" top="0.48" bottom="0.54" header="0.25" footer="0.27"/>
  <pageSetup paperSize="9" scale="88" orientation="portrait" horizontalDpi="300" verticalDpi="300" r:id="rId9"/>
  <headerFooter alignWithMargins="0">
    <oddFooter>&amp;R&amp;"Book Antiqua,Bold"&amp;10Schedule-1/ Page &amp;P of &amp;N</oddFooter>
  </headerFooter>
  <colBreaks count="1" manualBreakCount="1">
    <brk id="7" max="1048575" man="1"/>
  </colBreaks>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53"/>
  </sheetPr>
  <dimension ref="A1:AA30"/>
  <sheetViews>
    <sheetView topLeftCell="A13" zoomScaleNormal="100" zoomScaleSheetLayoutView="100" workbookViewId="0">
      <selection activeCell="F20" sqref="F20:G24"/>
    </sheetView>
  </sheetViews>
  <sheetFormatPr defaultColWidth="9" defaultRowHeight="16.5"/>
  <cols>
    <col min="1" max="1" width="8.25" style="156" customWidth="1"/>
    <col min="2" max="2" width="7.375" style="156" customWidth="1"/>
    <col min="3" max="3" width="61.375" style="64" customWidth="1"/>
    <col min="4" max="4" width="7" style="63" customWidth="1"/>
    <col min="5" max="5" width="8.625" style="156" customWidth="1"/>
    <col min="6" max="6" width="12.25" style="63" customWidth="1"/>
    <col min="7" max="7" width="14.625" style="269" customWidth="1"/>
    <col min="8" max="8" width="17.75" style="27" customWidth="1"/>
    <col min="9" max="9" width="8" style="54" customWidth="1"/>
    <col min="10" max="10" width="17.5" style="54" customWidth="1"/>
    <col min="11" max="11" width="9" style="54" customWidth="1"/>
    <col min="12" max="12" width="9" style="141" customWidth="1"/>
    <col min="13" max="14" width="17.625" style="141" customWidth="1"/>
    <col min="15" max="27" width="9" style="141"/>
    <col min="28" max="16384" width="9" style="54"/>
  </cols>
  <sheetData>
    <row r="1" spans="1:14" ht="18" customHeight="1">
      <c r="A1" s="55" t="str">
        <f>Cover!B3</f>
        <v>Specification No.: WR-I/RPC/VRL/NIT-166/I-996-2026/RFX- 5002005091</v>
      </c>
      <c r="B1" s="55"/>
      <c r="C1" s="56"/>
      <c r="D1" s="57"/>
      <c r="E1" s="57"/>
      <c r="F1" s="58"/>
      <c r="G1" s="59" t="s">
        <v>84</v>
      </c>
    </row>
    <row r="2" spans="1:14" ht="23.25" customHeight="1">
      <c r="A2" s="48"/>
      <c r="B2" s="48"/>
      <c r="C2" s="61"/>
      <c r="D2" s="62"/>
      <c r="E2" s="62"/>
      <c r="F2" s="27"/>
      <c r="G2" s="67"/>
    </row>
    <row r="3" spans="1:14" ht="44.25" customHeight="1">
      <c r="A3" s="575" t="str">
        <f>Cover!$B$2</f>
        <v>Construction of GIS STORE at 765/400 kV Kotra Pooling Station, Raigarh</v>
      </c>
      <c r="B3" s="575"/>
      <c r="C3" s="575"/>
      <c r="D3" s="575"/>
      <c r="E3" s="575"/>
      <c r="F3" s="575"/>
      <c r="G3" s="575"/>
      <c r="L3" s="148"/>
      <c r="N3" s="149"/>
    </row>
    <row r="4" spans="1:14" ht="32.25" customHeight="1">
      <c r="A4" s="576" t="s">
        <v>275</v>
      </c>
      <c r="B4" s="577"/>
      <c r="C4" s="577"/>
      <c r="D4" s="577"/>
      <c r="E4" s="577"/>
      <c r="F4" s="577"/>
      <c r="G4" s="577"/>
      <c r="H4" s="160"/>
      <c r="L4" s="148"/>
      <c r="N4" s="149"/>
    </row>
    <row r="5" spans="1:14" ht="18" customHeight="1">
      <c r="A5" s="161"/>
      <c r="B5" s="161"/>
      <c r="C5" s="151"/>
      <c r="D5" s="150"/>
      <c r="E5" s="161"/>
      <c r="F5" s="150"/>
      <c r="G5" s="271"/>
      <c r="L5" s="148"/>
      <c r="N5" s="149"/>
    </row>
    <row r="6" spans="1:14" ht="18" customHeight="1">
      <c r="A6" s="24" t="str">
        <f>'  Sch-1'!A6</f>
        <v>Bidder’s Name and Address</v>
      </c>
      <c r="B6" s="24"/>
      <c r="C6" s="25"/>
      <c r="D6" s="25"/>
      <c r="E6" s="277"/>
      <c r="F6" s="48" t="s">
        <v>74</v>
      </c>
      <c r="G6" s="67"/>
      <c r="H6" s="25"/>
      <c r="L6" s="148"/>
      <c r="N6" s="149"/>
    </row>
    <row r="7" spans="1:14" ht="18" customHeight="1">
      <c r="A7" s="152" t="str">
        <f>'  Sch-1'!A7</f>
        <v xml:space="preserve">Bidder as </v>
      </c>
      <c r="B7" s="152"/>
      <c r="F7" s="264" t="s">
        <v>110</v>
      </c>
      <c r="G7" s="67"/>
      <c r="H7" s="25"/>
      <c r="L7" s="148"/>
      <c r="N7" s="149"/>
    </row>
    <row r="8" spans="1:14">
      <c r="A8" s="24" t="s">
        <v>75</v>
      </c>
      <c r="B8" s="24"/>
      <c r="C8" s="586" t="str">
        <f>IF('  Sch-1'!C8=0, "", '  Sch-1'!C8)</f>
        <v/>
      </c>
      <c r="D8" s="586"/>
      <c r="E8" s="586"/>
      <c r="F8" s="265" t="s">
        <v>77</v>
      </c>
      <c r="G8" s="266"/>
      <c r="L8" s="148"/>
      <c r="N8" s="149"/>
    </row>
    <row r="9" spans="1:14">
      <c r="A9" s="24" t="s">
        <v>76</v>
      </c>
      <c r="B9" s="24"/>
      <c r="C9" s="586" t="str">
        <f>IF('  Sch-1'!C9=0, "", '  Sch-1'!C9)</f>
        <v/>
      </c>
      <c r="D9" s="586"/>
      <c r="E9" s="586"/>
      <c r="F9" s="265" t="s">
        <v>111</v>
      </c>
      <c r="G9" s="266"/>
      <c r="L9" s="148"/>
      <c r="N9" s="149"/>
    </row>
    <row r="10" spans="1:14">
      <c r="A10" s="25"/>
      <c r="B10" s="25"/>
      <c r="C10" s="586" t="str">
        <f>IF('  Sch-1'!C10=0, "", '  Sch-1'!C10)</f>
        <v/>
      </c>
      <c r="D10" s="586"/>
      <c r="E10" s="586"/>
      <c r="F10" s="265" t="s">
        <v>112</v>
      </c>
      <c r="G10" s="266"/>
    </row>
    <row r="11" spans="1:14">
      <c r="A11" s="25"/>
      <c r="B11" s="25"/>
      <c r="C11" s="586" t="str">
        <f>IF('  Sch-1'!C11=0, "", '  Sch-1'!C11)</f>
        <v/>
      </c>
      <c r="D11" s="586"/>
      <c r="E11" s="586"/>
      <c r="F11" s="265" t="s">
        <v>113</v>
      </c>
      <c r="G11" s="266"/>
    </row>
    <row r="12" spans="1:14" ht="18" customHeight="1">
      <c r="A12" s="25"/>
      <c r="B12" s="25"/>
      <c r="C12" s="26"/>
      <c r="D12" s="26"/>
      <c r="E12" s="278"/>
      <c r="F12" s="49"/>
      <c r="G12" s="67"/>
      <c r="H12" s="25"/>
    </row>
    <row r="13" spans="1:14" ht="18" customHeight="1">
      <c r="A13" s="25"/>
      <c r="B13" s="25"/>
      <c r="C13" s="24"/>
      <c r="D13" s="24"/>
      <c r="E13" s="279"/>
      <c r="F13" s="24"/>
      <c r="G13" s="59" t="s">
        <v>62</v>
      </c>
    </row>
    <row r="14" spans="1:14" ht="43.5" customHeight="1">
      <c r="A14" s="153" t="s">
        <v>63</v>
      </c>
      <c r="B14" s="153" t="s">
        <v>237</v>
      </c>
      <c r="C14" s="153" t="s">
        <v>69</v>
      </c>
      <c r="D14" s="154" t="s">
        <v>61</v>
      </c>
      <c r="E14" s="154" t="s">
        <v>64</v>
      </c>
      <c r="F14" s="153" t="s">
        <v>126</v>
      </c>
      <c r="G14" s="267" t="s">
        <v>125</v>
      </c>
      <c r="H14" s="135"/>
      <c r="M14" s="140"/>
      <c r="N14" s="140"/>
    </row>
    <row r="15" spans="1:14" ht="18" customHeight="1">
      <c r="A15" s="154">
        <v>1</v>
      </c>
      <c r="B15" s="154">
        <v>2</v>
      </c>
      <c r="C15" s="154">
        <v>3</v>
      </c>
      <c r="D15" s="154">
        <v>4</v>
      </c>
      <c r="E15" s="154">
        <v>5</v>
      </c>
      <c r="F15" s="154">
        <v>6</v>
      </c>
      <c r="G15" s="268" t="s">
        <v>53</v>
      </c>
      <c r="H15" s="100"/>
      <c r="M15" s="139"/>
      <c r="N15" s="139"/>
    </row>
    <row r="16" spans="1:14" ht="44.25" customHeight="1">
      <c r="A16" s="581" t="s">
        <v>311</v>
      </c>
      <c r="B16" s="582"/>
      <c r="C16" s="583"/>
      <c r="D16" s="154"/>
      <c r="E16" s="154"/>
      <c r="F16" s="154"/>
      <c r="G16" s="268"/>
      <c r="H16" s="100"/>
      <c r="M16" s="139"/>
      <c r="N16" s="139"/>
    </row>
    <row r="17" spans="1:27">
      <c r="A17" s="303" t="s">
        <v>239</v>
      </c>
      <c r="B17" s="303" t="s">
        <v>238</v>
      </c>
      <c r="C17" s="303"/>
      <c r="D17" s="309"/>
      <c r="E17" s="309"/>
      <c r="F17" s="304"/>
      <c r="G17" s="304"/>
      <c r="H17" s="100"/>
      <c r="M17" s="139"/>
      <c r="N17" s="139"/>
    </row>
    <row r="18" spans="1:27" ht="141.75">
      <c r="A18" s="309">
        <v>1</v>
      </c>
      <c r="B18" s="326" t="s">
        <v>258</v>
      </c>
      <c r="C18" s="330" t="s">
        <v>304</v>
      </c>
      <c r="D18" s="326"/>
      <c r="E18" s="328"/>
      <c r="F18" s="328"/>
      <c r="G18" s="304"/>
      <c r="H18" s="100"/>
      <c r="M18" s="139"/>
      <c r="N18" s="139"/>
    </row>
    <row r="19" spans="1:27" ht="47.25">
      <c r="A19" s="309"/>
      <c r="B19" s="326"/>
      <c r="C19" s="327" t="s">
        <v>305</v>
      </c>
      <c r="D19" s="326"/>
      <c r="E19" s="328"/>
      <c r="F19" s="328"/>
      <c r="G19" s="304"/>
      <c r="H19" s="100"/>
      <c r="M19" s="139"/>
      <c r="N19" s="139"/>
    </row>
    <row r="20" spans="1:27">
      <c r="A20" s="309"/>
      <c r="B20" s="326" t="s">
        <v>248</v>
      </c>
      <c r="C20" s="327" t="s">
        <v>306</v>
      </c>
      <c r="D20" s="326" t="s">
        <v>264</v>
      </c>
      <c r="E20" s="328">
        <v>40</v>
      </c>
      <c r="F20" s="305"/>
      <c r="G20" s="304"/>
      <c r="H20" s="100"/>
      <c r="M20" s="139"/>
      <c r="N20" s="139"/>
    </row>
    <row r="21" spans="1:27">
      <c r="A21" s="309">
        <v>2</v>
      </c>
      <c r="B21" s="326" t="s">
        <v>259</v>
      </c>
      <c r="C21" s="327" t="s">
        <v>307</v>
      </c>
      <c r="D21" s="326"/>
      <c r="E21" s="328"/>
      <c r="F21" s="328"/>
      <c r="G21" s="304"/>
      <c r="H21" s="100"/>
      <c r="M21" s="139"/>
      <c r="N21" s="139"/>
    </row>
    <row r="22" spans="1:27">
      <c r="A22" s="309"/>
      <c r="B22" s="326"/>
      <c r="C22" s="330" t="s">
        <v>308</v>
      </c>
      <c r="D22" s="326"/>
      <c r="E22" s="328"/>
      <c r="F22" s="328"/>
      <c r="G22" s="304"/>
      <c r="H22" s="100"/>
      <c r="M22" s="139"/>
      <c r="N22" s="139"/>
    </row>
    <row r="23" spans="1:27">
      <c r="A23" s="309"/>
      <c r="B23" s="326"/>
      <c r="C23" s="330" t="s">
        <v>309</v>
      </c>
      <c r="D23" s="326" t="s">
        <v>310</v>
      </c>
      <c r="E23" s="328">
        <v>35</v>
      </c>
      <c r="F23" s="305"/>
      <c r="G23" s="304"/>
      <c r="H23" s="100"/>
      <c r="M23" s="139"/>
      <c r="N23" s="139"/>
    </row>
    <row r="24" spans="1:27" s="321" customFormat="1" ht="18.75">
      <c r="A24" s="316"/>
      <c r="B24" s="317"/>
      <c r="C24" s="272" t="s">
        <v>268</v>
      </c>
      <c r="D24" s="318"/>
      <c r="E24" s="319"/>
      <c r="F24" s="320"/>
      <c r="G24" s="273"/>
      <c r="H24" s="100"/>
      <c r="L24" s="322"/>
      <c r="M24" s="139"/>
      <c r="N24" s="139"/>
      <c r="O24" s="322"/>
      <c r="P24" s="322"/>
      <c r="Q24" s="322"/>
      <c r="R24" s="322"/>
      <c r="S24" s="322"/>
      <c r="T24" s="322"/>
      <c r="U24" s="322"/>
      <c r="V24" s="322"/>
      <c r="W24" s="322"/>
      <c r="X24" s="322"/>
      <c r="Y24" s="322"/>
      <c r="Z24" s="322"/>
      <c r="AA24" s="322"/>
    </row>
    <row r="25" spans="1:27" ht="33.6" customHeight="1">
      <c r="A25" s="162"/>
      <c r="B25" s="162"/>
      <c r="C25" s="157"/>
      <c r="D25" s="204"/>
      <c r="E25" s="205"/>
      <c r="F25" s="66" t="s">
        <v>80</v>
      </c>
      <c r="G25" s="66" t="str">
        <f>IF('  Sch-1'!G84=0,"",'  Sch-1'!G84)</f>
        <v/>
      </c>
      <c r="M25" s="148"/>
      <c r="N25" s="163"/>
    </row>
    <row r="26" spans="1:27" ht="33.6" customHeight="1">
      <c r="A26" s="65" t="s">
        <v>78</v>
      </c>
      <c r="B26" s="65"/>
      <c r="C26" s="158" t="str">
        <f>IF('  Sch-1'!C84=0,"", '  Sch-1'!C84)</f>
        <v/>
      </c>
      <c r="D26" s="206"/>
      <c r="E26" s="205"/>
      <c r="F26" s="66" t="s">
        <v>81</v>
      </c>
      <c r="G26" s="66" t="str">
        <f>IF('  Sch-1'!G85=0,"",'  Sch-1'!G85)</f>
        <v/>
      </c>
    </row>
    <row r="27" spans="1:27" ht="33.6" customHeight="1">
      <c r="A27" s="65" t="s">
        <v>79</v>
      </c>
      <c r="B27" s="65"/>
      <c r="C27" s="158" t="str">
        <f>IF('  Sch-1'!C85=0,"", '  Sch-1'!C85)</f>
        <v/>
      </c>
      <c r="D27" s="27"/>
      <c r="E27" s="62"/>
    </row>
    <row r="28" spans="1:27" ht="33.6" customHeight="1">
      <c r="A28" s="62"/>
      <c r="B28" s="62"/>
      <c r="C28" s="61"/>
      <c r="D28" s="27"/>
      <c r="E28" s="62"/>
      <c r="F28" s="66"/>
      <c r="G28" s="67"/>
    </row>
    <row r="29" spans="1:27">
      <c r="A29" s="62"/>
      <c r="B29" s="62"/>
      <c r="C29" s="61"/>
      <c r="D29" s="27"/>
      <c r="E29" s="27"/>
      <c r="F29" s="27"/>
      <c r="G29" s="27"/>
    </row>
    <row r="30" spans="1:27">
      <c r="A30" s="62"/>
      <c r="B30" s="62"/>
      <c r="C30" s="310"/>
    </row>
  </sheetData>
  <sheetProtection formatColumns="0" formatRows="0" selectLockedCells="1"/>
  <customSheetViews>
    <customSheetView guid="{398C7893-3C2A-4DA4-8552-014985533932}"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1"/>
      <headerFooter alignWithMargins="0">
        <oddFooter>&amp;R&amp;"Book Antiqua,Bold"&amp;10Schedule-2/ Page &amp;P of &amp;N</oddFooter>
      </headerFooter>
    </customSheetView>
    <customSheetView guid="{BEF72719-4CCF-4C9B-95F6-0F3535FF30B3}"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2"/>
      <headerFooter alignWithMargins="0">
        <oddFooter>&amp;R&amp;"Book Antiqua,Bold"&amp;10Schedule-2/ Page &amp;P of &amp;N</oddFooter>
      </headerFooter>
    </customSheetView>
    <customSheetView guid="{CF0E662C-D3BC-4297-99E8-62C40B3B7AD9}"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3"/>
      <headerFooter alignWithMargins="0">
        <oddFooter>&amp;R&amp;"Book Antiqua,Bold"&amp;10Schedule-2/ Page &amp;P of &amp;N</oddFooter>
      </headerFooter>
    </customSheetView>
    <customSheetView guid="{BAD0225F-C858-4E40-A5E7-64BB5328C88A}" topLeftCell="A13">
      <selection activeCell="F18" sqref="F18"/>
      <colBreaks count="1" manualBreakCount="1">
        <brk id="7" max="1048575" man="1"/>
      </colBreaks>
      <pageMargins left="0.51181102362204722" right="0.26" top="0.54" bottom="0.61" header="0.25" footer="0.43"/>
      <printOptions horizontalCentered="1"/>
      <pageSetup paperSize="9" scale="92" orientation="portrait" horizontalDpi="300" verticalDpi="300" r:id="rId4"/>
      <headerFooter alignWithMargins="0">
        <oddFooter>&amp;R&amp;"Book Antiqua,Bold"&amp;10Schedule-2/ Page &amp;P of &amp;N</oddFooter>
      </headerFooter>
    </customSheetView>
    <customSheetView guid="{25334923-91A5-4F88-9A10-8FA88873EC26}"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5"/>
      <headerFooter alignWithMargins="0">
        <oddFooter>&amp;R&amp;"Book Antiqua,Bold"&amp;10Schedule-2/ Page &amp;P of &amp;N</oddFooter>
      </headerFooter>
    </customSheetView>
    <customSheetView guid="{5E2FF645-A015-403E-863B-BADF6B75C7D1}"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6"/>
      <headerFooter alignWithMargins="0">
        <oddFooter>&amp;R&amp;"Book Antiqua,Bold"&amp;10Schedule-2/ Page &amp;P of &amp;N</oddFooter>
      </headerFooter>
    </customSheetView>
    <customSheetView guid="{C3C2F6BE-1796-4187-BF38-BACEF6057F57}"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7"/>
      <headerFooter alignWithMargins="0">
        <oddFooter>&amp;R&amp;"Book Antiqua,Bold"&amp;10Schedule-2/ Page &amp;P of &amp;N</oddFooter>
      </headerFooter>
    </customSheetView>
    <customSheetView guid="{F2279B93-E4FF-4A81-B734-06F92F73708D}"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8"/>
      <headerFooter alignWithMargins="0">
        <oddFooter>&amp;R&amp;"Book Antiqua,Bold"&amp;10Schedule-2/ Page &amp;P of &amp;N</oddFooter>
      </headerFooter>
    </customSheetView>
  </customSheetViews>
  <mergeCells count="7">
    <mergeCell ref="A16:C16"/>
    <mergeCell ref="A3:G3"/>
    <mergeCell ref="A4:G4"/>
    <mergeCell ref="C8:E8"/>
    <mergeCell ref="C9:E9"/>
    <mergeCell ref="C10:E10"/>
    <mergeCell ref="C11:E11"/>
  </mergeCells>
  <printOptions horizontalCentered="1"/>
  <pageMargins left="0.51181102362204722" right="0.26" top="0.54" bottom="0.61" header="0.25" footer="0.43"/>
  <pageSetup paperSize="9" scale="92" orientation="portrait" horizontalDpi="300" verticalDpi="300" r:id="rId9"/>
  <headerFooter alignWithMargins="0">
    <oddFooter>&amp;R&amp;"Book Antiqua,Bold"&amp;10Schedule-2/ Page &amp;P of &amp;N</oddFooter>
  </headerFooter>
  <colBreaks count="1" manualBreakCount="1">
    <brk id="7" max="1048575" man="1"/>
  </colBreaks>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10"/>
  </sheetPr>
  <dimension ref="A1:O145"/>
  <sheetViews>
    <sheetView view="pageBreakPreview" topLeftCell="A41" zoomScaleNormal="100" zoomScaleSheetLayoutView="100" workbookViewId="0">
      <selection activeCell="G20" sqref="G20:G101"/>
    </sheetView>
  </sheetViews>
  <sheetFormatPr defaultColWidth="9" defaultRowHeight="16.5"/>
  <cols>
    <col min="1" max="1" width="10.625" style="354" customWidth="1"/>
    <col min="2" max="2" width="17.125" style="355" bestFit="1" customWidth="1"/>
    <col min="3" max="3" width="6.875" style="355" bestFit="1" customWidth="1"/>
    <col min="4" max="4" width="84.125" style="355" customWidth="1"/>
    <col min="5" max="5" width="9.375" style="354" customWidth="1"/>
    <col min="6" max="6" width="9.75" style="354" customWidth="1"/>
    <col min="7" max="7" width="14.5" style="370" customWidth="1"/>
    <col min="8" max="8" width="25.25" style="488" customWidth="1"/>
    <col min="9" max="9" width="10.5" style="348" hidden="1" customWidth="1"/>
    <col min="10" max="10" width="10.125" style="348" hidden="1" customWidth="1"/>
    <col min="11" max="11" width="13.125" style="348" hidden="1" customWidth="1"/>
    <col min="12" max="12" width="9" style="348" hidden="1" customWidth="1"/>
    <col min="13" max="13" width="0" style="348" hidden="1" customWidth="1"/>
    <col min="14" max="15" width="17.625" style="348" hidden="1" customWidth="1"/>
    <col min="16" max="34" width="0" style="348" hidden="1" customWidth="1"/>
    <col min="35" max="16384" width="9" style="348"/>
  </cols>
  <sheetData>
    <row r="1" spans="1:15">
      <c r="A1" s="280" t="str">
        <f>Cover!B3</f>
        <v>Specification No.: WR-I/RPC/VRL/NIT-166/I-996-2026/RFX- 5002005091</v>
      </c>
      <c r="B1" s="306"/>
      <c r="C1" s="306"/>
      <c r="D1" s="306"/>
      <c r="E1" s="331"/>
      <c r="F1" s="331"/>
      <c r="G1" s="368"/>
      <c r="H1" s="481" t="s">
        <v>85</v>
      </c>
    </row>
    <row r="2" spans="1:15">
      <c r="A2" s="349"/>
      <c r="B2" s="352"/>
      <c r="C2" s="352"/>
      <c r="D2" s="352"/>
      <c r="E2" s="345"/>
      <c r="F2" s="345"/>
      <c r="G2" s="369"/>
      <c r="H2" s="482"/>
    </row>
    <row r="3" spans="1:15" ht="21" customHeight="1">
      <c r="A3" s="587" t="str">
        <f>Cover!$B$2</f>
        <v>Construction of GIS STORE at 765/400 kV Kotra Pooling Station, Raigarh</v>
      </c>
      <c r="B3" s="587"/>
      <c r="C3" s="587"/>
      <c r="D3" s="587"/>
      <c r="E3" s="587"/>
      <c r="F3" s="587"/>
      <c r="G3" s="587"/>
      <c r="H3" s="587"/>
      <c r="M3" s="349" t="s">
        <v>54</v>
      </c>
      <c r="O3" s="350"/>
    </row>
    <row r="4" spans="1:15" ht="36.6" customHeight="1">
      <c r="A4" s="567" t="s">
        <v>326</v>
      </c>
      <c r="B4" s="568"/>
      <c r="C4" s="568"/>
      <c r="D4" s="568"/>
      <c r="E4" s="568"/>
      <c r="F4" s="568"/>
      <c r="G4" s="568"/>
      <c r="H4" s="568"/>
      <c r="M4" s="349" t="s">
        <v>55</v>
      </c>
      <c r="O4" s="350"/>
    </row>
    <row r="5" spans="1:15" s="410" customFormat="1" ht="12.75" customHeight="1">
      <c r="A5" s="407"/>
      <c r="B5" s="408"/>
      <c r="C5" s="408"/>
      <c r="D5" s="408"/>
      <c r="E5" s="407"/>
      <c r="F5" s="407"/>
      <c r="G5" s="409"/>
      <c r="H5" s="483"/>
      <c r="M5" s="411" t="s">
        <v>59</v>
      </c>
      <c r="O5" s="412"/>
    </row>
    <row r="6" spans="1:15">
      <c r="A6" s="26" t="str">
        <f>'  Sch-1'!A6</f>
        <v>Bidder’s Name and Address</v>
      </c>
      <c r="B6" s="357"/>
      <c r="C6" s="357"/>
      <c r="D6" s="357"/>
      <c r="E6" s="357"/>
      <c r="F6" s="357"/>
      <c r="G6" s="369" t="s">
        <v>74</v>
      </c>
      <c r="H6" s="482"/>
      <c r="I6" s="357"/>
      <c r="M6" s="349" t="s">
        <v>60</v>
      </c>
      <c r="O6" s="350"/>
    </row>
    <row r="7" spans="1:15">
      <c r="A7" s="338" t="str">
        <f>'  Sch-1'!A7</f>
        <v xml:space="preserve">Bidder as </v>
      </c>
      <c r="G7" s="371" t="s">
        <v>110</v>
      </c>
      <c r="H7" s="482"/>
      <c r="I7" s="357"/>
      <c r="M7" s="349" t="s">
        <v>56</v>
      </c>
      <c r="O7" s="350"/>
    </row>
    <row r="8" spans="1:15">
      <c r="A8" s="26" t="s">
        <v>75</v>
      </c>
      <c r="B8" s="366" t="str">
        <f>IF('  Sch-1'!C8=0, "", '  Sch-1'!C8)</f>
        <v/>
      </c>
      <c r="C8" s="366"/>
      <c r="D8" s="366"/>
      <c r="E8" s="366"/>
      <c r="F8" s="366"/>
      <c r="G8" s="372" t="s">
        <v>77</v>
      </c>
      <c r="H8" s="484"/>
      <c r="M8" s="349" t="s">
        <v>57</v>
      </c>
      <c r="O8" s="350"/>
    </row>
    <row r="9" spans="1:15">
      <c r="A9" s="26" t="s">
        <v>76</v>
      </c>
      <c r="B9" s="366" t="str">
        <f>IF('  Sch-1'!C9=0, "", '  Sch-1'!C9)</f>
        <v/>
      </c>
      <c r="C9" s="366"/>
      <c r="D9" s="366"/>
      <c r="E9" s="366"/>
      <c r="F9" s="366"/>
      <c r="G9" s="372" t="s">
        <v>111</v>
      </c>
      <c r="H9" s="484"/>
      <c r="M9" s="349" t="s">
        <v>58</v>
      </c>
      <c r="O9" s="350"/>
    </row>
    <row r="10" spans="1:15">
      <c r="A10" s="357"/>
      <c r="B10" s="366" t="str">
        <f>IF('  Sch-1'!C10=0, "", '  Sch-1'!C10)</f>
        <v/>
      </c>
      <c r="C10" s="366"/>
      <c r="D10" s="366"/>
      <c r="E10" s="366"/>
      <c r="F10" s="366"/>
      <c r="G10" s="372" t="s">
        <v>112</v>
      </c>
      <c r="H10" s="484"/>
    </row>
    <row r="11" spans="1:15">
      <c r="A11" s="357"/>
      <c r="B11" s="366" t="str">
        <f>IF('  Sch-1'!C11=0, "", '  Sch-1'!C11)</f>
        <v/>
      </c>
      <c r="C11" s="366"/>
      <c r="D11" s="366"/>
      <c r="E11" s="366"/>
      <c r="F11" s="366"/>
      <c r="G11" s="372" t="s">
        <v>113</v>
      </c>
      <c r="H11" s="484"/>
    </row>
    <row r="12" spans="1:15">
      <c r="A12" s="357"/>
      <c r="B12" s="26"/>
      <c r="C12" s="26"/>
      <c r="D12" s="26"/>
      <c r="E12" s="26"/>
      <c r="F12" s="26"/>
      <c r="G12" s="371"/>
      <c r="H12" s="482"/>
    </row>
    <row r="13" spans="1:15">
      <c r="A13" s="357"/>
      <c r="B13" s="26"/>
      <c r="C13" s="26"/>
      <c r="D13" s="26"/>
      <c r="E13" s="26"/>
      <c r="F13" s="26"/>
      <c r="G13" s="373"/>
      <c r="H13" s="481" t="s">
        <v>62</v>
      </c>
    </row>
    <row r="14" spans="1:15" s="345" customFormat="1">
      <c r="A14" s="455" t="s">
        <v>342</v>
      </c>
      <c r="B14" s="456" t="s">
        <v>343</v>
      </c>
      <c r="C14" s="456" t="s">
        <v>344</v>
      </c>
      <c r="D14" s="457" t="s">
        <v>345</v>
      </c>
      <c r="E14" s="285" t="s">
        <v>61</v>
      </c>
      <c r="F14" s="285" t="s">
        <v>64</v>
      </c>
      <c r="G14" s="418" t="s">
        <v>322</v>
      </c>
      <c r="H14" s="490" t="s">
        <v>125</v>
      </c>
      <c r="N14" s="351"/>
      <c r="O14" s="351"/>
    </row>
    <row r="15" spans="1:15">
      <c r="A15" s="285">
        <v>1</v>
      </c>
      <c r="B15" s="285">
        <v>2</v>
      </c>
      <c r="C15" s="285">
        <v>3</v>
      </c>
      <c r="D15" s="285">
        <v>4</v>
      </c>
      <c r="E15" s="285">
        <v>5</v>
      </c>
      <c r="F15" s="285">
        <v>6</v>
      </c>
      <c r="G15" s="389">
        <v>7</v>
      </c>
      <c r="H15" s="485" t="s">
        <v>341</v>
      </c>
      <c r="N15" s="340"/>
      <c r="O15" s="340"/>
    </row>
    <row r="16" spans="1:15" s="398" customFormat="1">
      <c r="A16" s="414"/>
      <c r="B16" s="446"/>
      <c r="C16" s="446"/>
      <c r="D16" s="446"/>
      <c r="E16" s="403"/>
      <c r="F16" s="404"/>
      <c r="G16" s="417"/>
      <c r="H16" s="486"/>
    </row>
    <row r="17" spans="1:8" s="398" customFormat="1" ht="18.75">
      <c r="A17" s="447"/>
      <c r="B17" s="448"/>
      <c r="C17" s="448"/>
      <c r="D17" s="448"/>
      <c r="E17" s="449"/>
      <c r="F17" s="450"/>
      <c r="G17" s="438"/>
      <c r="H17" s="465"/>
    </row>
    <row r="18" spans="1:8" s="398" customFormat="1" ht="45.75" customHeight="1">
      <c r="A18" s="447"/>
      <c r="B18" s="448"/>
      <c r="C18" s="592"/>
      <c r="D18" s="593"/>
      <c r="E18" s="449"/>
      <c r="F18" s="450"/>
      <c r="G18" s="438"/>
      <c r="H18" s="465"/>
    </row>
    <row r="19" spans="1:8" s="398" customFormat="1" ht="38.25">
      <c r="A19" s="447"/>
      <c r="B19" s="448">
        <v>1</v>
      </c>
      <c r="C19" s="448">
        <v>10.1</v>
      </c>
      <c r="D19" s="448" t="s">
        <v>454</v>
      </c>
      <c r="E19" s="449"/>
      <c r="F19" s="450"/>
      <c r="G19" s="444"/>
      <c r="H19" s="465"/>
    </row>
    <row r="20" spans="1:8" s="398" customFormat="1" ht="18.75">
      <c r="A20" s="447"/>
      <c r="B20" s="448"/>
      <c r="C20" s="448" t="s">
        <v>455</v>
      </c>
      <c r="D20" s="448" t="s">
        <v>456</v>
      </c>
      <c r="E20" s="449" t="s">
        <v>393</v>
      </c>
      <c r="F20" s="450">
        <v>400</v>
      </c>
      <c r="G20" s="444"/>
      <c r="H20" s="465">
        <f t="shared" ref="H20:H55" si="0">F20*G20</f>
        <v>0</v>
      </c>
    </row>
    <row r="21" spans="1:8" s="398" customFormat="1" ht="18.75">
      <c r="A21" s="447"/>
      <c r="B21" s="448"/>
      <c r="C21" s="448"/>
      <c r="D21" s="448"/>
      <c r="E21" s="449"/>
      <c r="F21" s="450"/>
      <c r="G21" s="444"/>
      <c r="H21" s="465">
        <f t="shared" si="0"/>
        <v>0</v>
      </c>
    </row>
    <row r="22" spans="1:8" s="398" customFormat="1" ht="38.25">
      <c r="A22" s="447"/>
      <c r="B22" s="448"/>
      <c r="C22" s="448">
        <v>11.1</v>
      </c>
      <c r="D22" s="448" t="s">
        <v>457</v>
      </c>
      <c r="E22" s="449"/>
      <c r="F22" s="450"/>
      <c r="G22" s="649"/>
      <c r="H22" s="465">
        <f t="shared" si="0"/>
        <v>0</v>
      </c>
    </row>
    <row r="23" spans="1:8" s="398" customFormat="1" ht="18.75">
      <c r="A23" s="447"/>
      <c r="B23" s="448"/>
      <c r="C23" s="448" t="s">
        <v>458</v>
      </c>
      <c r="D23" s="448" t="s">
        <v>459</v>
      </c>
      <c r="E23" s="449" t="s">
        <v>460</v>
      </c>
      <c r="F23" s="450">
        <v>2</v>
      </c>
      <c r="G23" s="649"/>
      <c r="H23" s="465">
        <f t="shared" si="0"/>
        <v>0</v>
      </c>
    </row>
    <row r="24" spans="1:8" s="398" customFormat="1" ht="18.75">
      <c r="A24" s="447"/>
      <c r="B24" s="448"/>
      <c r="C24" s="448"/>
      <c r="D24" s="448"/>
      <c r="E24" s="449"/>
      <c r="F24" s="450"/>
      <c r="G24" s="649"/>
      <c r="H24" s="465">
        <f t="shared" si="0"/>
        <v>0</v>
      </c>
    </row>
    <row r="25" spans="1:8" s="398" customFormat="1" ht="51">
      <c r="A25" s="447"/>
      <c r="B25" s="448">
        <v>2</v>
      </c>
      <c r="C25" s="448">
        <v>2.4</v>
      </c>
      <c r="D25" s="448" t="s">
        <v>461</v>
      </c>
      <c r="E25" s="449"/>
      <c r="F25" s="450"/>
      <c r="G25" s="649"/>
      <c r="H25" s="465">
        <f t="shared" si="0"/>
        <v>0</v>
      </c>
    </row>
    <row r="26" spans="1:8" s="398" customFormat="1" ht="18.75">
      <c r="A26" s="447"/>
      <c r="B26" s="448"/>
      <c r="C26" s="448" t="s">
        <v>462</v>
      </c>
      <c r="D26" s="448" t="s">
        <v>463</v>
      </c>
      <c r="E26" s="449" t="s">
        <v>460</v>
      </c>
      <c r="F26" s="450">
        <v>1</v>
      </c>
      <c r="G26" s="649"/>
      <c r="H26" s="465">
        <f t="shared" si="0"/>
        <v>0</v>
      </c>
    </row>
    <row r="27" spans="1:8" s="398" customFormat="1" ht="18.75">
      <c r="A27" s="447"/>
      <c r="B27" s="448"/>
      <c r="C27" s="448"/>
      <c r="D27" s="448"/>
      <c r="E27" s="449"/>
      <c r="F27" s="450"/>
      <c r="G27" s="649"/>
      <c r="H27" s="465">
        <f t="shared" si="0"/>
        <v>0</v>
      </c>
    </row>
    <row r="28" spans="1:8" s="398" customFormat="1" ht="38.25">
      <c r="A28" s="447"/>
      <c r="B28" s="448"/>
      <c r="C28" s="650">
        <v>2.1</v>
      </c>
      <c r="D28" s="448" t="s">
        <v>464</v>
      </c>
      <c r="E28" s="449"/>
      <c r="F28" s="450"/>
      <c r="G28" s="649"/>
      <c r="H28" s="465">
        <f t="shared" si="0"/>
        <v>0</v>
      </c>
    </row>
    <row r="29" spans="1:8" s="398" customFormat="1" ht="18.75">
      <c r="A29" s="447"/>
      <c r="B29" s="448"/>
      <c r="C29" s="448" t="s">
        <v>465</v>
      </c>
      <c r="D29" s="448" t="s">
        <v>466</v>
      </c>
      <c r="E29" s="449" t="s">
        <v>460</v>
      </c>
      <c r="F29" s="450">
        <v>25</v>
      </c>
      <c r="G29" s="649"/>
      <c r="H29" s="465">
        <f t="shared" si="0"/>
        <v>0</v>
      </c>
    </row>
    <row r="30" spans="1:8" s="398" customFormat="1" ht="18.75">
      <c r="A30" s="447"/>
      <c r="B30" s="448"/>
      <c r="C30" s="448"/>
      <c r="D30" s="448"/>
      <c r="E30" s="449"/>
      <c r="F30" s="450"/>
      <c r="G30" s="649"/>
      <c r="H30" s="465">
        <f t="shared" si="0"/>
        <v>0</v>
      </c>
    </row>
    <row r="31" spans="1:8" s="398" customFormat="1" ht="51">
      <c r="A31" s="447"/>
      <c r="B31" s="448">
        <v>3</v>
      </c>
      <c r="C31" s="448">
        <v>2.1800000000000002</v>
      </c>
      <c r="D31" s="448" t="s">
        <v>467</v>
      </c>
      <c r="E31" s="449" t="s">
        <v>460</v>
      </c>
      <c r="F31" s="450">
        <v>4</v>
      </c>
      <c r="G31" s="649"/>
      <c r="H31" s="465">
        <f t="shared" si="0"/>
        <v>0</v>
      </c>
    </row>
    <row r="32" spans="1:8" s="398" customFormat="1" ht="18.75">
      <c r="A32" s="447"/>
      <c r="B32" s="448"/>
      <c r="C32" s="448"/>
      <c r="D32" s="448"/>
      <c r="E32" s="449"/>
      <c r="F32" s="450"/>
      <c r="G32" s="649"/>
      <c r="H32" s="465">
        <f t="shared" si="0"/>
        <v>0</v>
      </c>
    </row>
    <row r="33" spans="1:8" s="398" customFormat="1" ht="51">
      <c r="A33" s="447"/>
      <c r="B33" s="448">
        <v>4</v>
      </c>
      <c r="C33" s="448">
        <v>2.19</v>
      </c>
      <c r="D33" s="448" t="s">
        <v>468</v>
      </c>
      <c r="E33" s="449" t="s">
        <v>460</v>
      </c>
      <c r="F33" s="450">
        <v>4</v>
      </c>
      <c r="G33" s="649"/>
      <c r="H33" s="465">
        <f t="shared" si="0"/>
        <v>0</v>
      </c>
    </row>
    <row r="34" spans="1:8" s="398" customFormat="1" ht="18.75">
      <c r="A34" s="447"/>
      <c r="B34" s="448"/>
      <c r="C34" s="448"/>
      <c r="D34" s="448"/>
      <c r="E34" s="449"/>
      <c r="F34" s="450"/>
      <c r="G34" s="649"/>
      <c r="H34" s="465">
        <f t="shared" si="0"/>
        <v>0</v>
      </c>
    </row>
    <row r="35" spans="1:8" s="398" customFormat="1" ht="25.5">
      <c r="A35" s="447"/>
      <c r="B35" s="448"/>
      <c r="C35" s="448">
        <v>1.24</v>
      </c>
      <c r="D35" s="448" t="s">
        <v>469</v>
      </c>
      <c r="E35" s="449"/>
      <c r="F35" s="450"/>
      <c r="G35" s="649"/>
      <c r="H35" s="465">
        <f t="shared" si="0"/>
        <v>0</v>
      </c>
    </row>
    <row r="36" spans="1:8" s="398" customFormat="1" ht="18.75">
      <c r="A36" s="447"/>
      <c r="B36" s="448"/>
      <c r="C36" s="448" t="s">
        <v>470</v>
      </c>
      <c r="D36" s="448" t="s">
        <v>471</v>
      </c>
      <c r="E36" s="449" t="s">
        <v>460</v>
      </c>
      <c r="F36" s="450">
        <v>50</v>
      </c>
      <c r="G36" s="649"/>
      <c r="H36" s="465">
        <f t="shared" si="0"/>
        <v>0</v>
      </c>
    </row>
    <row r="37" spans="1:8" s="398" customFormat="1" ht="18.75">
      <c r="A37" s="447"/>
      <c r="B37" s="448"/>
      <c r="C37" s="448" t="s">
        <v>472</v>
      </c>
      <c r="D37" s="448" t="s">
        <v>473</v>
      </c>
      <c r="E37" s="449" t="s">
        <v>460</v>
      </c>
      <c r="F37" s="450">
        <v>15</v>
      </c>
      <c r="G37" s="649"/>
      <c r="H37" s="465">
        <f t="shared" si="0"/>
        <v>0</v>
      </c>
    </row>
    <row r="38" spans="1:8" s="398" customFormat="1" ht="216.75">
      <c r="A38" s="447"/>
      <c r="B38" s="448">
        <v>6</v>
      </c>
      <c r="C38" s="448">
        <v>8.17</v>
      </c>
      <c r="D38" s="448" t="s">
        <v>474</v>
      </c>
      <c r="E38" s="449"/>
      <c r="F38" s="450"/>
      <c r="G38" s="649"/>
      <c r="H38" s="465">
        <f t="shared" si="0"/>
        <v>0</v>
      </c>
    </row>
    <row r="39" spans="1:8" s="398" customFormat="1" ht="18.75">
      <c r="A39" s="447"/>
      <c r="B39" s="448"/>
      <c r="C39" s="448" t="s">
        <v>475</v>
      </c>
      <c r="D39" s="448" t="s">
        <v>476</v>
      </c>
      <c r="E39" s="449" t="s">
        <v>460</v>
      </c>
      <c r="F39" s="450">
        <v>6</v>
      </c>
      <c r="G39" s="649"/>
      <c r="H39" s="465">
        <f t="shared" si="0"/>
        <v>0</v>
      </c>
    </row>
    <row r="40" spans="1:8" s="398" customFormat="1" ht="18.75">
      <c r="A40" s="447"/>
      <c r="B40" s="448"/>
      <c r="C40" s="448"/>
      <c r="D40" s="448"/>
      <c r="E40" s="449"/>
      <c r="F40" s="450"/>
      <c r="G40" s="649"/>
      <c r="H40" s="465">
        <f t="shared" si="0"/>
        <v>0</v>
      </c>
    </row>
    <row r="41" spans="1:8" s="398" customFormat="1" ht="153">
      <c r="A41" s="447"/>
      <c r="B41" s="448">
        <v>7</v>
      </c>
      <c r="C41" s="448">
        <v>8.11</v>
      </c>
      <c r="D41" s="448" t="s">
        <v>477</v>
      </c>
      <c r="E41" s="449"/>
      <c r="F41" s="450"/>
      <c r="G41" s="649"/>
      <c r="H41" s="465">
        <f t="shared" si="0"/>
        <v>0</v>
      </c>
    </row>
    <row r="42" spans="1:8" s="398" customFormat="1" ht="18.75">
      <c r="A42" s="447"/>
      <c r="B42" s="448"/>
      <c r="C42" s="448" t="s">
        <v>478</v>
      </c>
      <c r="D42" s="448" t="s">
        <v>479</v>
      </c>
      <c r="E42" s="449" t="s">
        <v>460</v>
      </c>
      <c r="F42" s="450">
        <v>40</v>
      </c>
      <c r="G42" s="649"/>
      <c r="H42" s="465">
        <f t="shared" si="0"/>
        <v>0</v>
      </c>
    </row>
    <row r="43" spans="1:8" s="398" customFormat="1" ht="18.75">
      <c r="A43" s="447"/>
      <c r="B43" s="448"/>
      <c r="C43" s="448"/>
      <c r="D43" s="448"/>
      <c r="E43" s="449"/>
      <c r="F43" s="450"/>
      <c r="G43" s="649"/>
      <c r="H43" s="465">
        <f t="shared" si="0"/>
        <v>0</v>
      </c>
    </row>
    <row r="44" spans="1:8" s="398" customFormat="1" ht="114.75">
      <c r="A44" s="447"/>
      <c r="B44" s="448">
        <v>8</v>
      </c>
      <c r="C44" s="448">
        <v>9.1</v>
      </c>
      <c r="D44" s="448" t="s">
        <v>480</v>
      </c>
      <c r="E44" s="449"/>
      <c r="F44" s="450"/>
      <c r="G44" s="649"/>
      <c r="H44" s="465">
        <f t="shared" si="0"/>
        <v>0</v>
      </c>
    </row>
    <row r="45" spans="1:8" s="398" customFormat="1" ht="25.5">
      <c r="A45" s="447"/>
      <c r="B45" s="448"/>
      <c r="C45" s="448" t="s">
        <v>481</v>
      </c>
      <c r="D45" s="448" t="s">
        <v>482</v>
      </c>
      <c r="E45" s="449" t="s">
        <v>460</v>
      </c>
      <c r="F45" s="450">
        <v>14</v>
      </c>
      <c r="G45" s="649"/>
      <c r="H45" s="465">
        <f t="shared" si="0"/>
        <v>0</v>
      </c>
    </row>
    <row r="46" spans="1:8" s="398" customFormat="1" ht="18.75">
      <c r="A46" s="447"/>
      <c r="B46" s="448"/>
      <c r="C46" s="448"/>
      <c r="D46" s="448"/>
      <c r="E46" s="449"/>
      <c r="F46" s="450"/>
      <c r="G46" s="649"/>
      <c r="H46" s="465">
        <f t="shared" si="0"/>
        <v>0</v>
      </c>
    </row>
    <row r="47" spans="1:8" s="398" customFormat="1" ht="25.5">
      <c r="A47" s="447"/>
      <c r="B47" s="448">
        <v>9</v>
      </c>
      <c r="C47" s="448">
        <v>1.7</v>
      </c>
      <c r="D47" s="448" t="s">
        <v>483</v>
      </c>
      <c r="E47" s="449"/>
      <c r="F47" s="450"/>
      <c r="G47" s="649"/>
      <c r="H47" s="465">
        <f t="shared" si="0"/>
        <v>0</v>
      </c>
    </row>
    <row r="48" spans="1:8" s="398" customFormat="1" ht="18.75">
      <c r="A48" s="447"/>
      <c r="B48" s="448"/>
      <c r="C48" s="448" t="s">
        <v>484</v>
      </c>
      <c r="D48" s="448" t="s">
        <v>485</v>
      </c>
      <c r="E48" s="449" t="s">
        <v>310</v>
      </c>
      <c r="F48" s="450">
        <v>3500</v>
      </c>
      <c r="G48" s="649"/>
      <c r="H48" s="465">
        <f t="shared" si="0"/>
        <v>0</v>
      </c>
    </row>
    <row r="49" spans="1:8" s="398" customFormat="1" ht="38.25">
      <c r="A49" s="447"/>
      <c r="B49" s="448">
        <v>10</v>
      </c>
      <c r="C49" s="448">
        <v>1.21</v>
      </c>
      <c r="D49" s="448" t="s">
        <v>486</v>
      </c>
      <c r="E49" s="449"/>
      <c r="F49" s="450"/>
      <c r="G49" s="649"/>
      <c r="H49" s="465">
        <f t="shared" si="0"/>
        <v>0</v>
      </c>
    </row>
    <row r="50" spans="1:8" s="398" customFormat="1" ht="18.75">
      <c r="A50" s="447"/>
      <c r="B50" s="448"/>
      <c r="C50" s="448" t="s">
        <v>487</v>
      </c>
      <c r="D50" s="448" t="s">
        <v>488</v>
      </c>
      <c r="E50" s="449" t="s">
        <v>310</v>
      </c>
      <c r="F50" s="450">
        <v>1800</v>
      </c>
      <c r="G50" s="649"/>
      <c r="H50" s="465">
        <f t="shared" si="0"/>
        <v>0</v>
      </c>
    </row>
    <row r="51" spans="1:8" s="398" customFormat="1" ht="25.5">
      <c r="A51" s="447"/>
      <c r="B51" s="448">
        <v>11</v>
      </c>
      <c r="C51" s="448">
        <v>1.27</v>
      </c>
      <c r="D51" s="448" t="s">
        <v>489</v>
      </c>
      <c r="E51" s="449"/>
      <c r="F51" s="450"/>
      <c r="G51" s="649"/>
      <c r="H51" s="465">
        <f t="shared" si="0"/>
        <v>0</v>
      </c>
    </row>
    <row r="52" spans="1:8" s="398" customFormat="1" ht="18.75">
      <c r="A52" s="447"/>
      <c r="B52" s="448"/>
      <c r="C52" s="448" t="s">
        <v>490</v>
      </c>
      <c r="D52" s="448" t="s">
        <v>491</v>
      </c>
      <c r="E52" s="449" t="s">
        <v>460</v>
      </c>
      <c r="F52" s="450">
        <v>20</v>
      </c>
      <c r="G52" s="649"/>
      <c r="H52" s="465">
        <f t="shared" si="0"/>
        <v>0</v>
      </c>
    </row>
    <row r="53" spans="1:8" s="398" customFormat="1" ht="38.25">
      <c r="A53" s="447"/>
      <c r="B53" s="448">
        <v>13</v>
      </c>
      <c r="C53" s="448">
        <v>5.2</v>
      </c>
      <c r="D53" s="448" t="s">
        <v>492</v>
      </c>
      <c r="E53" s="449" t="s">
        <v>493</v>
      </c>
      <c r="F53" s="450">
        <v>4</v>
      </c>
      <c r="G53" s="649"/>
      <c r="H53" s="465">
        <f t="shared" si="0"/>
        <v>0</v>
      </c>
    </row>
    <row r="54" spans="1:8" s="398" customFormat="1" ht="25.5">
      <c r="A54" s="447"/>
      <c r="B54" s="448">
        <v>14</v>
      </c>
      <c r="C54" s="448">
        <v>5.1100000000000003</v>
      </c>
      <c r="D54" s="448" t="s">
        <v>494</v>
      </c>
      <c r="E54" s="449" t="s">
        <v>310</v>
      </c>
      <c r="F54" s="450">
        <v>50</v>
      </c>
      <c r="G54" s="649"/>
      <c r="H54" s="465">
        <f t="shared" si="0"/>
        <v>0</v>
      </c>
    </row>
    <row r="55" spans="1:8" s="398" customFormat="1" ht="18.75">
      <c r="A55" s="447"/>
      <c r="B55" s="448">
        <v>15</v>
      </c>
      <c r="C55" s="448">
        <v>5.15</v>
      </c>
      <c r="D55" s="448" t="s">
        <v>495</v>
      </c>
      <c r="E55" s="449" t="s">
        <v>310</v>
      </c>
      <c r="F55" s="450">
        <v>50</v>
      </c>
      <c r="G55" s="649"/>
      <c r="H55" s="465">
        <f t="shared" si="0"/>
        <v>0</v>
      </c>
    </row>
    <row r="56" spans="1:8" s="398" customFormat="1" ht="18.75" hidden="1">
      <c r="A56" s="447"/>
      <c r="B56" s="448"/>
      <c r="C56" s="448"/>
      <c r="D56" s="448"/>
      <c r="E56" s="449"/>
      <c r="F56" s="452"/>
      <c r="G56" s="454"/>
      <c r="H56" s="465">
        <f t="shared" ref="H56:H67" si="1">F56*G56</f>
        <v>0</v>
      </c>
    </row>
    <row r="57" spans="1:8" s="398" customFormat="1" ht="18.75" hidden="1">
      <c r="A57" s="447"/>
      <c r="B57" s="448"/>
      <c r="C57" s="448"/>
      <c r="D57" s="448"/>
      <c r="E57" s="449"/>
      <c r="F57" s="452"/>
      <c r="G57" s="454"/>
      <c r="H57" s="465">
        <f t="shared" si="1"/>
        <v>0</v>
      </c>
    </row>
    <row r="58" spans="1:8" s="398" customFormat="1" ht="18.75" hidden="1">
      <c r="A58" s="447"/>
      <c r="B58" s="448"/>
      <c r="C58" s="448"/>
      <c r="D58" s="448"/>
      <c r="E58" s="449"/>
      <c r="F58" s="452"/>
      <c r="G58" s="454"/>
      <c r="H58" s="465">
        <f t="shared" si="1"/>
        <v>0</v>
      </c>
    </row>
    <row r="59" spans="1:8" s="398" customFormat="1" ht="18.75" hidden="1">
      <c r="A59" s="447"/>
      <c r="B59" s="448"/>
      <c r="C59" s="448"/>
      <c r="D59" s="448"/>
      <c r="E59" s="449"/>
      <c r="F59" s="451"/>
      <c r="G59" s="454"/>
      <c r="H59" s="465">
        <f t="shared" si="1"/>
        <v>0</v>
      </c>
    </row>
    <row r="60" spans="1:8" s="398" customFormat="1" ht="18.75" hidden="1">
      <c r="A60" s="447"/>
      <c r="B60" s="448"/>
      <c r="C60" s="448"/>
      <c r="D60" s="448"/>
      <c r="E60" s="449"/>
      <c r="F60" s="451"/>
      <c r="G60" s="454"/>
      <c r="H60" s="465">
        <f t="shared" si="1"/>
        <v>0</v>
      </c>
    </row>
    <row r="61" spans="1:8" s="398" customFormat="1" ht="18.75" hidden="1">
      <c r="A61" s="447"/>
      <c r="B61" s="448"/>
      <c r="C61" s="448"/>
      <c r="D61" s="448"/>
      <c r="E61" s="449"/>
      <c r="F61" s="452"/>
      <c r="G61" s="454"/>
      <c r="H61" s="465">
        <f t="shared" si="1"/>
        <v>0</v>
      </c>
    </row>
    <row r="62" spans="1:8" s="398" customFormat="1" ht="18.75" hidden="1">
      <c r="A62" s="447"/>
      <c r="B62" s="448"/>
      <c r="C62" s="448"/>
      <c r="D62" s="448"/>
      <c r="E62" s="449"/>
      <c r="F62" s="451"/>
      <c r="G62" s="454"/>
      <c r="H62" s="465">
        <f t="shared" si="1"/>
        <v>0</v>
      </c>
    </row>
    <row r="63" spans="1:8" s="398" customFormat="1" ht="18.75" hidden="1">
      <c r="A63" s="447"/>
      <c r="B63" s="448"/>
      <c r="C63" s="448"/>
      <c r="D63" s="448"/>
      <c r="E63" s="449"/>
      <c r="F63" s="451"/>
      <c r="G63" s="454"/>
      <c r="H63" s="465">
        <f t="shared" si="1"/>
        <v>0</v>
      </c>
    </row>
    <row r="64" spans="1:8" s="398" customFormat="1" ht="18.75" hidden="1">
      <c r="A64" s="447"/>
      <c r="B64" s="448"/>
      <c r="C64" s="448"/>
      <c r="D64" s="448"/>
      <c r="E64" s="449"/>
      <c r="F64" s="451"/>
      <c r="G64" s="454"/>
      <c r="H64" s="465">
        <f t="shared" si="1"/>
        <v>0</v>
      </c>
    </row>
    <row r="65" spans="1:8" s="398" customFormat="1" ht="18.75" hidden="1">
      <c r="A65" s="447"/>
      <c r="B65" s="448"/>
      <c r="C65" s="448"/>
      <c r="D65" s="448"/>
      <c r="E65" s="449"/>
      <c r="F65" s="451"/>
      <c r="G65" s="454"/>
      <c r="H65" s="465">
        <f t="shared" si="1"/>
        <v>0</v>
      </c>
    </row>
    <row r="66" spans="1:8" s="398" customFormat="1" ht="18.75" hidden="1">
      <c r="A66" s="447"/>
      <c r="B66" s="448"/>
      <c r="C66" s="448"/>
      <c r="D66" s="448"/>
      <c r="E66" s="453"/>
      <c r="F66" s="452"/>
      <c r="G66" s="454"/>
      <c r="H66" s="465">
        <f t="shared" si="1"/>
        <v>0</v>
      </c>
    </row>
    <row r="67" spans="1:8" s="398" customFormat="1" ht="18.75" hidden="1">
      <c r="A67" s="447"/>
      <c r="B67" s="448"/>
      <c r="C67" s="448"/>
      <c r="D67" s="448"/>
      <c r="E67" s="449"/>
      <c r="F67" s="452"/>
      <c r="G67" s="454"/>
      <c r="H67" s="465">
        <f t="shared" si="1"/>
        <v>0</v>
      </c>
    </row>
    <row r="68" spans="1:8" s="398" customFormat="1" ht="18.75" hidden="1">
      <c r="A68" s="447"/>
      <c r="B68" s="448"/>
      <c r="C68" s="448"/>
      <c r="D68" s="448"/>
      <c r="E68" s="449"/>
      <c r="F68" s="452"/>
      <c r="G68" s="454"/>
      <c r="H68" s="465">
        <f t="shared" ref="H68:H97" si="2">F68*G68</f>
        <v>0</v>
      </c>
    </row>
    <row r="69" spans="1:8" s="398" customFormat="1" ht="18.75" hidden="1">
      <c r="A69" s="447"/>
      <c r="B69" s="448"/>
      <c r="C69" s="448"/>
      <c r="D69" s="448"/>
      <c r="E69" s="449"/>
      <c r="F69" s="452"/>
      <c r="G69" s="454"/>
      <c r="H69" s="465">
        <f t="shared" si="2"/>
        <v>0</v>
      </c>
    </row>
    <row r="70" spans="1:8" s="398" customFormat="1" ht="18.75" hidden="1">
      <c r="A70" s="447"/>
      <c r="B70" s="448"/>
      <c r="C70" s="448"/>
      <c r="D70" s="448"/>
      <c r="E70" s="449"/>
      <c r="F70" s="452"/>
      <c r="G70" s="454"/>
      <c r="H70" s="465">
        <f t="shared" si="2"/>
        <v>0</v>
      </c>
    </row>
    <row r="71" spans="1:8" s="398" customFormat="1" ht="18.75" hidden="1">
      <c r="A71" s="447"/>
      <c r="B71" s="448"/>
      <c r="C71" s="448"/>
      <c r="D71" s="448"/>
      <c r="E71" s="449"/>
      <c r="F71" s="450"/>
      <c r="G71" s="454"/>
      <c r="H71" s="465">
        <f t="shared" si="2"/>
        <v>0</v>
      </c>
    </row>
    <row r="72" spans="1:8" s="398" customFormat="1" ht="18.75" hidden="1">
      <c r="A72" s="447"/>
      <c r="B72" s="448"/>
      <c r="C72" s="448"/>
      <c r="D72" s="448"/>
      <c r="E72" s="449"/>
      <c r="F72" s="450"/>
      <c r="G72" s="454"/>
      <c r="H72" s="465">
        <f t="shared" si="2"/>
        <v>0</v>
      </c>
    </row>
    <row r="73" spans="1:8" s="398" customFormat="1" ht="18.75" hidden="1">
      <c r="A73" s="447"/>
      <c r="B73" s="448"/>
      <c r="C73" s="448"/>
      <c r="D73" s="448"/>
      <c r="E73" s="449"/>
      <c r="F73" s="452"/>
      <c r="G73" s="454"/>
      <c r="H73" s="465">
        <f t="shared" si="2"/>
        <v>0</v>
      </c>
    </row>
    <row r="74" spans="1:8" s="398" customFormat="1" ht="18.75" hidden="1">
      <c r="A74" s="447"/>
      <c r="B74" s="448"/>
      <c r="C74" s="448"/>
      <c r="D74" s="448"/>
      <c r="E74" s="449"/>
      <c r="F74" s="450"/>
      <c r="G74" s="454"/>
      <c r="H74" s="465">
        <f t="shared" si="2"/>
        <v>0</v>
      </c>
    </row>
    <row r="75" spans="1:8" s="398" customFormat="1" ht="18.75" hidden="1">
      <c r="A75" s="447"/>
      <c r="B75" s="448"/>
      <c r="C75" s="448"/>
      <c r="D75" s="448"/>
      <c r="E75" s="449"/>
      <c r="F75" s="452"/>
      <c r="G75" s="454"/>
      <c r="H75" s="465">
        <f t="shared" si="2"/>
        <v>0</v>
      </c>
    </row>
    <row r="76" spans="1:8" s="398" customFormat="1" ht="18.75" hidden="1">
      <c r="A76" s="447"/>
      <c r="B76" s="448"/>
      <c r="C76" s="448"/>
      <c r="D76" s="448"/>
      <c r="E76" s="449"/>
      <c r="F76" s="450"/>
      <c r="G76" s="454"/>
      <c r="H76" s="465">
        <f t="shared" si="2"/>
        <v>0</v>
      </c>
    </row>
    <row r="77" spans="1:8" s="398" customFormat="1" ht="18.75" hidden="1">
      <c r="A77" s="447"/>
      <c r="B77" s="448"/>
      <c r="C77" s="448"/>
      <c r="D77" s="448"/>
      <c r="E77" s="449"/>
      <c r="F77" s="450"/>
      <c r="G77" s="454"/>
      <c r="H77" s="465">
        <f t="shared" si="2"/>
        <v>0</v>
      </c>
    </row>
    <row r="78" spans="1:8" s="398" customFormat="1" ht="18.75" hidden="1">
      <c r="A78" s="447"/>
      <c r="B78" s="448"/>
      <c r="C78" s="448"/>
      <c r="D78" s="448"/>
      <c r="E78" s="449"/>
      <c r="F78" s="450"/>
      <c r="G78" s="454"/>
      <c r="H78" s="465">
        <f t="shared" si="2"/>
        <v>0</v>
      </c>
    </row>
    <row r="79" spans="1:8" s="398" customFormat="1" ht="18.75" hidden="1">
      <c r="A79" s="447"/>
      <c r="B79" s="448"/>
      <c r="C79" s="448"/>
      <c r="D79" s="448"/>
      <c r="E79" s="449"/>
      <c r="F79" s="450"/>
      <c r="G79" s="454"/>
      <c r="H79" s="465">
        <f t="shared" si="2"/>
        <v>0</v>
      </c>
    </row>
    <row r="80" spans="1:8" s="398" customFormat="1" ht="18.75" hidden="1">
      <c r="A80" s="447"/>
      <c r="B80" s="448"/>
      <c r="C80" s="448"/>
      <c r="D80" s="448"/>
      <c r="E80" s="449"/>
      <c r="F80" s="452"/>
      <c r="G80" s="454"/>
      <c r="H80" s="465">
        <f t="shared" si="2"/>
        <v>0</v>
      </c>
    </row>
    <row r="81" spans="1:8" s="398" customFormat="1" ht="18.75" hidden="1">
      <c r="A81" s="447"/>
      <c r="B81" s="448"/>
      <c r="C81" s="448"/>
      <c r="D81" s="448"/>
      <c r="E81" s="449"/>
      <c r="F81" s="450"/>
      <c r="G81" s="454"/>
      <c r="H81" s="465">
        <f t="shared" si="2"/>
        <v>0</v>
      </c>
    </row>
    <row r="82" spans="1:8" s="398" customFormat="1" ht="18.75" hidden="1">
      <c r="A82" s="447"/>
      <c r="B82" s="448"/>
      <c r="C82" s="448"/>
      <c r="D82" s="448"/>
      <c r="E82" s="449"/>
      <c r="F82" s="452"/>
      <c r="G82" s="454"/>
      <c r="H82" s="465">
        <f t="shared" si="2"/>
        <v>0</v>
      </c>
    </row>
    <row r="83" spans="1:8" s="398" customFormat="1" ht="18.75" hidden="1">
      <c r="A83" s="447"/>
      <c r="B83" s="448"/>
      <c r="C83" s="448"/>
      <c r="D83" s="448"/>
      <c r="E83" s="449"/>
      <c r="F83" s="450"/>
      <c r="G83" s="454"/>
      <c r="H83" s="465">
        <f t="shared" si="2"/>
        <v>0</v>
      </c>
    </row>
    <row r="84" spans="1:8" s="398" customFormat="1" ht="18.75" hidden="1">
      <c r="A84" s="447"/>
      <c r="B84" s="448"/>
      <c r="C84" s="448"/>
      <c r="D84" s="448"/>
      <c r="E84" s="449"/>
      <c r="F84" s="452"/>
      <c r="G84" s="454"/>
      <c r="H84" s="465">
        <f t="shared" si="2"/>
        <v>0</v>
      </c>
    </row>
    <row r="85" spans="1:8" s="398" customFormat="1" ht="18.75" hidden="1">
      <c r="A85" s="447"/>
      <c r="B85" s="448"/>
      <c r="C85" s="448"/>
      <c r="D85" s="448"/>
      <c r="E85" s="449"/>
      <c r="F85" s="450"/>
      <c r="G85" s="438"/>
      <c r="H85" s="465">
        <f t="shared" si="2"/>
        <v>0</v>
      </c>
    </row>
    <row r="86" spans="1:8" s="398" customFormat="1" ht="18.75" hidden="1">
      <c r="A86" s="414"/>
      <c r="B86" s="446"/>
      <c r="C86" s="446"/>
      <c r="D86" s="446"/>
      <c r="E86" s="403"/>
      <c r="F86" s="404"/>
      <c r="G86" s="438"/>
      <c r="H86" s="465">
        <f t="shared" si="2"/>
        <v>0</v>
      </c>
    </row>
    <row r="87" spans="1:8" s="398" customFormat="1" ht="18.75" hidden="1">
      <c r="A87" s="414"/>
      <c r="B87" s="446"/>
      <c r="C87" s="446"/>
      <c r="D87" s="446"/>
      <c r="E87" s="403"/>
      <c r="F87" s="404"/>
      <c r="G87" s="438"/>
      <c r="H87" s="465">
        <f t="shared" si="2"/>
        <v>0</v>
      </c>
    </row>
    <row r="88" spans="1:8" s="398" customFormat="1" ht="18.75" hidden="1">
      <c r="A88" s="414"/>
      <c r="B88" s="446"/>
      <c r="C88" s="446"/>
      <c r="D88" s="446"/>
      <c r="E88" s="403"/>
      <c r="F88" s="404"/>
      <c r="G88" s="438"/>
      <c r="H88" s="465">
        <f t="shared" si="2"/>
        <v>0</v>
      </c>
    </row>
    <row r="89" spans="1:8" s="398" customFormat="1" ht="18.75" hidden="1">
      <c r="A89" s="414"/>
      <c r="B89" s="446"/>
      <c r="C89" s="446"/>
      <c r="D89" s="446"/>
      <c r="E89" s="403"/>
      <c r="F89" s="404"/>
      <c r="G89" s="438"/>
      <c r="H89" s="465">
        <f t="shared" si="2"/>
        <v>0</v>
      </c>
    </row>
    <row r="90" spans="1:8" s="398" customFormat="1" ht="18.75" hidden="1">
      <c r="A90" s="414"/>
      <c r="B90" s="446"/>
      <c r="C90" s="446"/>
      <c r="D90" s="446"/>
      <c r="E90" s="403"/>
      <c r="F90" s="404"/>
      <c r="G90" s="438"/>
      <c r="H90" s="465">
        <f t="shared" si="2"/>
        <v>0</v>
      </c>
    </row>
    <row r="91" spans="1:8" s="398" customFormat="1" ht="18.75" hidden="1">
      <c r="A91" s="414"/>
      <c r="B91" s="446"/>
      <c r="C91" s="446"/>
      <c r="D91" s="446"/>
      <c r="E91" s="403"/>
      <c r="F91" s="404"/>
      <c r="G91" s="438"/>
      <c r="H91" s="465">
        <f t="shared" si="2"/>
        <v>0</v>
      </c>
    </row>
    <row r="92" spans="1:8" s="398" customFormat="1" ht="18.75" hidden="1">
      <c r="A92" s="414"/>
      <c r="B92" s="446"/>
      <c r="C92" s="446"/>
      <c r="D92" s="446"/>
      <c r="E92" s="403"/>
      <c r="F92" s="404"/>
      <c r="G92" s="438"/>
      <c r="H92" s="465">
        <f t="shared" si="2"/>
        <v>0</v>
      </c>
    </row>
    <row r="93" spans="1:8" s="398" customFormat="1" ht="18.75" hidden="1">
      <c r="A93" s="414"/>
      <c r="B93" s="446"/>
      <c r="C93" s="446"/>
      <c r="D93" s="446"/>
      <c r="E93" s="403"/>
      <c r="F93" s="404"/>
      <c r="G93" s="438"/>
      <c r="H93" s="465">
        <f t="shared" si="2"/>
        <v>0</v>
      </c>
    </row>
    <row r="94" spans="1:8" s="398" customFormat="1" ht="18.75" hidden="1">
      <c r="A94" s="414"/>
      <c r="B94" s="446"/>
      <c r="C94" s="446"/>
      <c r="D94" s="446"/>
      <c r="E94" s="403"/>
      <c r="F94" s="404"/>
      <c r="G94" s="438"/>
      <c r="H94" s="465">
        <f t="shared" si="2"/>
        <v>0</v>
      </c>
    </row>
    <row r="95" spans="1:8" s="398" customFormat="1" ht="18.75" hidden="1">
      <c r="A95" s="414"/>
      <c r="B95" s="446"/>
      <c r="C95" s="446"/>
      <c r="D95" s="446"/>
      <c r="E95" s="403"/>
      <c r="F95" s="404"/>
      <c r="G95" s="438"/>
      <c r="H95" s="465">
        <f t="shared" si="2"/>
        <v>0</v>
      </c>
    </row>
    <row r="96" spans="1:8" s="398" customFormat="1" ht="18.75" hidden="1">
      <c r="A96" s="405"/>
      <c r="B96" s="446"/>
      <c r="C96" s="446"/>
      <c r="D96" s="446"/>
      <c r="E96" s="416"/>
      <c r="F96" s="417"/>
      <c r="G96" s="438"/>
      <c r="H96" s="465">
        <f t="shared" si="2"/>
        <v>0</v>
      </c>
    </row>
    <row r="97" spans="1:11" s="398" customFormat="1" ht="28.5" hidden="1" customHeight="1">
      <c r="A97" s="405"/>
      <c r="B97" s="419"/>
      <c r="C97" s="419"/>
      <c r="D97" s="419"/>
      <c r="E97" s="416"/>
      <c r="F97" s="417"/>
      <c r="G97" s="438"/>
      <c r="H97" s="465">
        <f t="shared" si="2"/>
        <v>0</v>
      </c>
    </row>
    <row r="98" spans="1:11" s="367" customFormat="1" ht="60.75" customHeight="1">
      <c r="A98" s="387"/>
      <c r="B98" s="651" t="s">
        <v>323</v>
      </c>
      <c r="C98" s="652"/>
      <c r="D98" s="653"/>
      <c r="E98" s="387"/>
      <c r="F98" s="222"/>
      <c r="G98" s="390"/>
      <c r="H98" s="491">
        <f>SUM(H17:H97)</f>
        <v>0</v>
      </c>
      <c r="I98" s="367">
        <f>0.18</f>
        <v>0.18</v>
      </c>
      <c r="J98" s="367" t="e">
        <f>#REF!*I98</f>
        <v>#REF!</v>
      </c>
      <c r="K98" s="367" t="e">
        <f>534250+J98</f>
        <v>#REF!</v>
      </c>
    </row>
    <row r="99" spans="1:11" ht="29.25" customHeight="1">
      <c r="A99" s="374"/>
      <c r="B99" s="413"/>
      <c r="C99" s="413"/>
      <c r="D99" s="413"/>
      <c r="E99" s="400"/>
      <c r="F99" s="222"/>
      <c r="G99" s="389"/>
      <c r="H99" s="487"/>
    </row>
    <row r="100" spans="1:11">
      <c r="A100" s="379"/>
      <c r="B100" s="375"/>
      <c r="C100" s="375"/>
      <c r="D100" s="375"/>
      <c r="E100" s="374"/>
      <c r="F100" s="391"/>
    </row>
    <row r="101" spans="1:11">
      <c r="A101" s="377"/>
      <c r="B101" s="376"/>
      <c r="C101" s="376"/>
      <c r="D101" s="376"/>
      <c r="E101" s="377"/>
      <c r="F101" s="377"/>
    </row>
    <row r="102" spans="1:11">
      <c r="A102" s="340" t="s">
        <v>78</v>
      </c>
      <c r="B102" s="288">
        <f>'Names of Bidder'!D23</f>
        <v>0</v>
      </c>
      <c r="C102" s="288"/>
      <c r="D102" s="288"/>
      <c r="E102" s="308" t="str">
        <f>IF('  Sch-1'!C245=0,"", '  Sch-1'!C245)</f>
        <v/>
      </c>
      <c r="F102" s="348"/>
      <c r="G102" s="345"/>
      <c r="H102" s="489" t="s">
        <v>80</v>
      </c>
      <c r="I102" s="346">
        <f>'Names of Bidder'!D18</f>
        <v>0</v>
      </c>
    </row>
    <row r="103" spans="1:11">
      <c r="A103" s="340" t="s">
        <v>79</v>
      </c>
      <c r="B103" s="288">
        <f>'Names of Bidder'!D24</f>
        <v>0</v>
      </c>
      <c r="C103" s="288"/>
      <c r="D103" s="288"/>
      <c r="E103" s="308" t="str">
        <f>IF('  Sch-1'!C246=0,"", '  Sch-1'!C246)</f>
        <v/>
      </c>
      <c r="F103" s="348"/>
      <c r="G103" s="345"/>
      <c r="H103" s="489" t="s">
        <v>81</v>
      </c>
      <c r="I103" s="346">
        <f>'Names of Bidder'!D19</f>
        <v>0</v>
      </c>
    </row>
    <row r="104" spans="1:11">
      <c r="A104" s="377"/>
      <c r="B104" s="376"/>
      <c r="C104" s="376"/>
      <c r="D104" s="376"/>
      <c r="E104" s="377"/>
      <c r="F104" s="392"/>
    </row>
    <row r="105" spans="1:11">
      <c r="A105" s="377"/>
      <c r="B105" s="376"/>
      <c r="C105" s="376"/>
      <c r="D105" s="376"/>
      <c r="E105" s="377"/>
      <c r="F105" s="377"/>
    </row>
    <row r="106" spans="1:11">
      <c r="A106" s="589"/>
      <c r="B106" s="376"/>
      <c r="C106" s="376"/>
      <c r="D106" s="376"/>
      <c r="E106" s="589"/>
      <c r="F106" s="590"/>
    </row>
    <row r="107" spans="1:11">
      <c r="A107" s="589"/>
      <c r="B107" s="376"/>
      <c r="C107" s="376"/>
      <c r="D107" s="376"/>
      <c r="E107" s="589"/>
      <c r="F107" s="589"/>
    </row>
    <row r="108" spans="1:11">
      <c r="A108" s="374"/>
      <c r="B108" s="378"/>
      <c r="C108" s="378"/>
      <c r="D108" s="378"/>
      <c r="E108" s="393"/>
      <c r="F108" s="394"/>
    </row>
    <row r="109" spans="1:11">
      <c r="A109" s="591"/>
      <c r="B109" s="375"/>
      <c r="C109" s="375"/>
      <c r="D109" s="375"/>
      <c r="E109" s="393"/>
      <c r="F109" s="394"/>
    </row>
    <row r="110" spans="1:11">
      <c r="A110" s="591"/>
      <c r="B110" s="380"/>
      <c r="C110" s="380"/>
      <c r="D110" s="380"/>
      <c r="E110" s="393"/>
      <c r="F110" s="394"/>
    </row>
    <row r="111" spans="1:11">
      <c r="A111" s="379"/>
      <c r="B111" s="380"/>
      <c r="C111" s="380"/>
      <c r="D111" s="380"/>
      <c r="E111" s="393"/>
      <c r="F111" s="394"/>
    </row>
    <row r="112" spans="1:11">
      <c r="A112" s="377"/>
      <c r="B112" s="380"/>
      <c r="C112" s="380"/>
      <c r="D112" s="380"/>
      <c r="E112" s="393"/>
      <c r="F112" s="392"/>
    </row>
    <row r="113" spans="1:6">
      <c r="A113" s="377"/>
      <c r="B113" s="380"/>
      <c r="C113" s="380"/>
      <c r="D113" s="380"/>
      <c r="E113" s="393"/>
      <c r="F113" s="394"/>
    </row>
    <row r="114" spans="1:6">
      <c r="A114" s="377"/>
      <c r="B114" s="380"/>
      <c r="C114" s="380"/>
      <c r="D114" s="380"/>
      <c r="E114" s="393"/>
      <c r="F114" s="392"/>
    </row>
    <row r="115" spans="1:6">
      <c r="A115" s="377"/>
      <c r="B115" s="380"/>
      <c r="C115" s="380"/>
      <c r="D115" s="380"/>
      <c r="E115" s="393"/>
      <c r="F115" s="392"/>
    </row>
    <row r="116" spans="1:6">
      <c r="A116" s="377"/>
      <c r="B116" s="380"/>
      <c r="C116" s="380"/>
      <c r="D116" s="380"/>
      <c r="E116" s="377"/>
      <c r="F116" s="392"/>
    </row>
    <row r="117" spans="1:6">
      <c r="A117" s="377"/>
      <c r="B117" s="380"/>
      <c r="C117" s="380"/>
      <c r="D117" s="380"/>
      <c r="E117" s="393"/>
      <c r="F117" s="394"/>
    </row>
    <row r="118" spans="1:6">
      <c r="A118" s="377"/>
      <c r="B118" s="395"/>
      <c r="C118" s="395"/>
      <c r="D118" s="395"/>
      <c r="E118" s="377"/>
      <c r="F118" s="391"/>
    </row>
    <row r="119" spans="1:6">
      <c r="A119" s="374"/>
      <c r="B119" s="381"/>
      <c r="C119" s="381"/>
      <c r="D119" s="381"/>
      <c r="E119" s="393"/>
      <c r="F119" s="394"/>
    </row>
    <row r="120" spans="1:6">
      <c r="A120" s="377"/>
      <c r="B120" s="380"/>
      <c r="C120" s="380"/>
      <c r="D120" s="380"/>
      <c r="E120" s="377"/>
      <c r="F120" s="391"/>
    </row>
    <row r="121" spans="1:6">
      <c r="A121" s="374"/>
      <c r="B121" s="382"/>
      <c r="C121" s="382"/>
      <c r="D121" s="382"/>
      <c r="E121" s="393"/>
      <c r="F121" s="394"/>
    </row>
    <row r="122" spans="1:6">
      <c r="A122" s="374"/>
      <c r="B122" s="380"/>
      <c r="C122" s="380"/>
      <c r="D122" s="380"/>
      <c r="E122" s="377"/>
      <c r="F122" s="391"/>
    </row>
    <row r="123" spans="1:6">
      <c r="A123" s="374"/>
      <c r="B123" s="380"/>
      <c r="C123" s="380"/>
      <c r="D123" s="380"/>
      <c r="E123" s="377"/>
      <c r="F123" s="391"/>
    </row>
    <row r="124" spans="1:6">
      <c r="A124" s="374"/>
      <c r="B124" s="380"/>
      <c r="C124" s="380"/>
      <c r="D124" s="380"/>
      <c r="E124" s="377"/>
      <c r="F124" s="391"/>
    </row>
    <row r="125" spans="1:6">
      <c r="A125" s="383"/>
      <c r="B125" s="380"/>
      <c r="C125" s="380"/>
      <c r="D125" s="380"/>
      <c r="E125" s="396"/>
      <c r="F125" s="394"/>
    </row>
    <row r="126" spans="1:6">
      <c r="A126" s="377"/>
      <c r="B126" s="380"/>
      <c r="C126" s="380"/>
      <c r="D126" s="380"/>
      <c r="E126" s="377"/>
      <c r="F126" s="391"/>
    </row>
    <row r="127" spans="1:6">
      <c r="A127" s="383"/>
      <c r="B127" s="382"/>
      <c r="C127" s="382"/>
      <c r="D127" s="382"/>
      <c r="E127" s="396"/>
      <c r="F127" s="394"/>
    </row>
    <row r="128" spans="1:6">
      <c r="A128" s="377"/>
      <c r="B128" s="380"/>
      <c r="C128" s="380"/>
      <c r="D128" s="380"/>
      <c r="E128" s="377"/>
      <c r="F128" s="392"/>
    </row>
    <row r="129" spans="1:6">
      <c r="A129" s="377"/>
      <c r="B129" s="380"/>
      <c r="C129" s="380"/>
      <c r="D129" s="380"/>
      <c r="E129" s="377"/>
      <c r="F129" s="392"/>
    </row>
    <row r="130" spans="1:6">
      <c r="A130" s="377"/>
      <c r="B130" s="380"/>
      <c r="C130" s="380"/>
      <c r="D130" s="380"/>
      <c r="E130" s="377"/>
      <c r="F130" s="392"/>
    </row>
    <row r="131" spans="1:6">
      <c r="A131" s="377"/>
      <c r="B131" s="380"/>
      <c r="C131" s="380"/>
      <c r="D131" s="380"/>
      <c r="E131" s="377"/>
      <c r="F131" s="392"/>
    </row>
    <row r="132" spans="1:6">
      <c r="A132" s="384"/>
      <c r="B132" s="385"/>
      <c r="C132" s="385"/>
      <c r="D132" s="385"/>
      <c r="E132" s="384"/>
      <c r="F132" s="377"/>
    </row>
    <row r="133" spans="1:6">
      <c r="A133" s="384"/>
      <c r="B133" s="385"/>
      <c r="C133" s="385"/>
      <c r="D133" s="385"/>
      <c r="E133" s="384"/>
      <c r="F133" s="377"/>
    </row>
    <row r="134" spans="1:6">
      <c r="A134" s="384"/>
      <c r="B134" s="386"/>
      <c r="C134" s="386"/>
      <c r="D134" s="386"/>
      <c r="E134" s="377"/>
      <c r="F134" s="392"/>
    </row>
    <row r="135" spans="1:6">
      <c r="A135" s="384"/>
      <c r="B135" s="386"/>
      <c r="C135" s="386"/>
      <c r="D135" s="386"/>
      <c r="E135" s="384"/>
      <c r="F135" s="377"/>
    </row>
    <row r="136" spans="1:6">
      <c r="A136" s="384"/>
      <c r="B136" s="386"/>
      <c r="C136" s="386"/>
      <c r="D136" s="386"/>
      <c r="E136" s="384"/>
      <c r="F136" s="392"/>
    </row>
    <row r="137" spans="1:6">
      <c r="A137" s="384"/>
      <c r="B137" s="386"/>
      <c r="C137" s="386"/>
      <c r="D137" s="386"/>
      <c r="E137" s="384"/>
      <c r="F137" s="377"/>
    </row>
    <row r="138" spans="1:6">
      <c r="A138" s="588"/>
      <c r="B138" s="385"/>
      <c r="C138" s="385"/>
      <c r="D138" s="385"/>
      <c r="E138" s="588"/>
      <c r="F138" s="589"/>
    </row>
    <row r="139" spans="1:6">
      <c r="A139" s="588"/>
      <c r="B139" s="386"/>
      <c r="C139" s="386"/>
      <c r="D139" s="386"/>
      <c r="E139" s="588"/>
      <c r="F139" s="589"/>
    </row>
    <row r="140" spans="1:6">
      <c r="A140" s="384"/>
      <c r="B140" s="386"/>
      <c r="C140" s="386"/>
      <c r="D140" s="386"/>
      <c r="E140" s="384"/>
      <c r="F140" s="377"/>
    </row>
    <row r="141" spans="1:6">
      <c r="A141" s="384"/>
      <c r="B141" s="386"/>
      <c r="C141" s="386"/>
      <c r="D141" s="386"/>
      <c r="E141" s="384"/>
      <c r="F141" s="392"/>
    </row>
    <row r="142" spans="1:6">
      <c r="A142" s="384"/>
      <c r="B142" s="386"/>
      <c r="C142" s="386"/>
      <c r="D142" s="386"/>
      <c r="E142" s="384"/>
      <c r="F142" s="377"/>
    </row>
    <row r="143" spans="1:6">
      <c r="A143" s="384"/>
      <c r="B143" s="386"/>
      <c r="C143" s="386"/>
      <c r="D143" s="386"/>
      <c r="E143" s="384"/>
      <c r="F143" s="392"/>
    </row>
    <row r="144" spans="1:6">
      <c r="A144" s="384"/>
      <c r="B144" s="386"/>
      <c r="C144" s="386"/>
      <c r="D144" s="386"/>
      <c r="E144" s="384"/>
      <c r="F144" s="377"/>
    </row>
    <row r="145" spans="1:6">
      <c r="A145" s="384"/>
      <c r="B145" s="386"/>
      <c r="C145" s="386"/>
      <c r="D145" s="386"/>
      <c r="E145" s="384"/>
      <c r="F145" s="392"/>
    </row>
  </sheetData>
  <sheetProtection algorithmName="SHA-512" hashValue="plWFwAb7iIcQABXZLraR0AobTTnsis2oLOZwBfToYo5XAvAdK+br0tOBTzHvgmwfiUhWqJMFJqIut4LdnZz07Q==" saltValue="tOkVh7dOE/BfRoyylyDi9g==" spinCount="100000" sheet="1" formatColumns="0" formatRows="0" selectLockedCells="1"/>
  <customSheetViews>
    <customSheetView guid="{398C7893-3C2A-4DA4-8552-014985533932}" showPageBreaks="1" printArea="1" hiddenRows="1" hiddenColumns="1" view="pageBreakPreview">
      <selection activeCell="E25" sqref="E25"/>
      <colBreaks count="1" manualBreakCount="1">
        <brk id="6" max="1048575" man="1"/>
      </colBreaks>
      <pageMargins left="0.51181102362204722" right="0.26" top="0.54" bottom="0.51" header="0.27" footer="0.32"/>
      <printOptions horizontalCentered="1"/>
      <pageSetup paperSize="9" scale="48" orientation="portrait" horizontalDpi="300" verticalDpi="300" r:id="rId1"/>
      <headerFooter alignWithMargins="0">
        <oddFooter>&amp;R&amp;"Book Antiqua,Bold"&amp;10Schedule-3/ Page &amp;P of &amp;N</oddFooter>
      </headerFooter>
    </customSheetView>
    <customSheetView guid="{BEF72719-4CCF-4C9B-95F6-0F3535FF30B3}" showPageBreaks="1" printArea="1" hiddenColumns="1" view="pageBreakPreview" topLeftCell="A43">
      <selection activeCell="E19" sqref="E19"/>
      <colBreaks count="1" manualBreakCount="1">
        <brk id="6" max="1048575" man="1"/>
      </colBreaks>
      <pageMargins left="0.51181102362204722" right="0.26" top="0.54" bottom="0.51" header="0.27" footer="0.32"/>
      <printOptions horizontalCentered="1"/>
      <pageSetup paperSize="9" scale="64" orientation="portrait" horizontalDpi="300" verticalDpi="300" r:id="rId2"/>
      <headerFooter alignWithMargins="0">
        <oddFooter>&amp;R&amp;"Book Antiqua,Bold"&amp;10Schedule-3/ Page &amp;P of &amp;N</oddFooter>
      </headerFooter>
    </customSheetView>
    <customSheetView guid="{CF0E662C-D3BC-4297-99E8-62C40B3B7AD9}" showPageBreaks="1" printArea="1" hiddenColumns="1" view="pageBreakPreview" topLeftCell="A248">
      <selection activeCell="E259" sqref="E259"/>
      <rowBreaks count="6" manualBreakCount="6">
        <brk id="54" max="5" man="1"/>
        <brk id="98" max="5" man="1"/>
        <brk id="128" max="5" man="1"/>
        <brk id="166" max="5" man="1"/>
        <brk id="217" max="5" man="1"/>
        <brk id="251" max="5" man="1"/>
      </rowBreaks>
      <colBreaks count="1" manualBreakCount="1">
        <brk id="6" max="1048575" man="1"/>
      </colBreaks>
      <pageMargins left="0.51181102362204722" right="0.26" top="0.54" bottom="0.51" header="0.27" footer="0.32"/>
      <printOptions horizontalCentered="1"/>
      <pageSetup paperSize="9" scale="64" orientation="portrait" horizontalDpi="300" verticalDpi="300" r:id="rId3"/>
      <headerFooter alignWithMargins="0">
        <oddFooter>&amp;R&amp;"Book Antiqua,Bold"&amp;10Schedule-3/ Page &amp;P of &amp;N</oddFooter>
      </headerFooter>
    </customSheetView>
    <customSheetView guid="{BAD0225F-C858-4E40-A5E7-64BB5328C88A}" hiddenColumns="1" topLeftCell="A55">
      <selection activeCell="E34" sqref="E34"/>
      <colBreaks count="1" manualBreakCount="1">
        <brk id="6" max="1048575" man="1"/>
      </colBreaks>
      <pageMargins left="0.51181102362204722" right="0.26" top="0.54" bottom="0.51" header="0.27" footer="0.32"/>
      <printOptions horizontalCentered="1"/>
      <pageSetup paperSize="9" orientation="portrait" horizontalDpi="300" verticalDpi="300" r:id="rId4"/>
      <headerFooter alignWithMargins="0">
        <oddFooter>&amp;R&amp;"Book Antiqua,Bold"&amp;10Schedule-3/ Page &amp;P of &amp;N</oddFooter>
      </headerFooter>
    </customSheetView>
    <customSheetView guid="{8DC3BA4D-7811-4245-A3D0-7EE4A8A001CA}" scale="85" hiddenColumns="1" topLeftCell="A4">
      <selection activeCell="H24" sqref="H24:J27"/>
      <colBreaks count="1" manualBreakCount="1">
        <brk id="6" max="1048575" man="1"/>
      </colBreaks>
      <pageMargins left="0.51181102362204722" right="0.26" top="0.54" bottom="0.51" header="0.27" footer="0.32"/>
      <printOptions horizontalCentered="1"/>
      <pageSetup paperSize="9" orientation="portrait" horizontalDpi="300" verticalDpi="300" r:id="rId5"/>
      <headerFooter alignWithMargins="0">
        <oddFooter>&amp;R&amp;"Book Antiqua,Bold"&amp;10Schedule-3/ Page &amp;P of &amp;N</oddFooter>
      </headerFooter>
    </customSheetView>
    <customSheetView guid="{E95B21C1-D936-4435-AF6F-90CF0B6A750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6"/>
      <headerFooter alignWithMargins="0">
        <oddFooter>&amp;R&amp;"Book Antiqua,Bold"&amp;10Schedule-3/ Page &amp;P of &amp;N</oddFooter>
      </headerFooter>
    </customSheetView>
    <customSheetView guid="{B1277D53-29D6-4226-81E2-084FB62977B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7"/>
      <headerFooter alignWithMargins="0">
        <oddFooter>&amp;R&amp;"Book Antiqua,Bold"&amp;10Schedule-3/ Page &amp;P of &amp;N</oddFooter>
      </headerFooter>
    </customSheetView>
    <customSheetView guid="{58D82F59-8CF6-455F-B9F4-081499FDF243}" topLeftCell="A7">
      <colBreaks count="1" manualBreakCount="1">
        <brk id="7" max="1048575" man="1"/>
      </colBreaks>
      <pageMargins left="0.51181102362204722" right="0.26" top="0.54" bottom="0.51" header="0.27" footer="0.32"/>
      <printOptions horizontalCentered="1"/>
      <pageSetup paperSize="9" orientation="portrait" horizontalDpi="300" verticalDpi="300" r:id="rId8"/>
      <headerFooter alignWithMargins="0">
        <oddFooter>&amp;R&amp;"Book Antiqua,Bold"&amp;10Schedule-3/ Page &amp;P of &amp;N</oddFooter>
      </headerFooter>
    </customSheetView>
    <customSheetView guid="{4F65FF32-EC61-4022-A399-2986D7B6B8B3}" showPageBreaks="1" zeroValues="0" printArea="1" view="pageBreakPreview" showRuler="0" topLeftCell="A20">
      <selection activeCell="B2" sqref="B2:E2"/>
      <colBreaks count="1" manualBreakCount="1">
        <brk id="6" max="1048575" man="1"/>
      </colBreaks>
      <pageMargins left="0.51181102362204722" right="0.26" top="0.54" bottom="0.51" header="0.27" footer="0.32"/>
      <printOptions horizontalCentered="1"/>
      <pageSetup paperSize="9" scale="87" orientation="portrait" horizontalDpi="300" verticalDpi="300" r:id="rId9"/>
      <headerFooter alignWithMargins="0">
        <oddFooter>&amp;R&amp;"Book Antiqua,Bold"&amp;10Page &amp;P of &amp;N</oddFooter>
      </headerFooter>
    </customSheetView>
    <customSheetView guid="{696D9240-6693-44E8-B9A4-2BFADD101EE2}">
      <colBreaks count="1" manualBreakCount="1">
        <brk id="7" max="1048575" man="1"/>
      </colBreaks>
      <pageMargins left="0.51181102362204722" right="0.26" top="0.54" bottom="0.51" header="0.27" footer="0.32"/>
      <printOptions horizontalCentered="1"/>
      <pageSetup paperSize="9" orientation="portrait" horizontalDpi="300" verticalDpi="300" r:id="rId10"/>
      <headerFooter alignWithMargins="0">
        <oddFooter>&amp;R&amp;"Book Antiqua,Bold"&amp;10Schedule-3/ Page &amp;P of &amp;N</oddFooter>
      </headerFooter>
    </customSheetView>
    <customSheetView guid="{B0EE7D76-5806-4718-BDAD-3A3EA691E5E4}" topLeftCell="A7">
      <colBreaks count="1" manualBreakCount="1">
        <brk id="7" max="1048575" man="1"/>
      </colBreaks>
      <pageMargins left="0.51181102362204722" right="0.26" top="0.54" bottom="0.51" header="0.27" footer="0.32"/>
      <printOptions horizontalCentered="1"/>
      <pageSetup paperSize="9" orientation="portrait" horizontalDpi="300" verticalDpi="300" r:id="rId11"/>
      <headerFooter alignWithMargins="0">
        <oddFooter>&amp;R&amp;"Book Antiqua,Bold"&amp;10Schedule-3/ Page &amp;P of &amp;N</oddFooter>
      </headerFooter>
    </customSheetView>
    <customSheetView guid="{1A26D3B9-AD8D-4AE9-81F5-E0DF795F4658}">
      <selection activeCell="C16" sqref="C16"/>
      <colBreaks count="1" manualBreakCount="1">
        <brk id="7" max="1048575" man="1"/>
      </colBreaks>
      <pageMargins left="0.51181102362204722" right="0.26" top="0.54" bottom="0.51" header="0.27" footer="0.32"/>
      <printOptions horizontalCentered="1"/>
      <pageSetup paperSize="9" orientation="portrait" horizontalDpi="300" verticalDpi="300" r:id="rId12"/>
      <headerFooter alignWithMargins="0">
        <oddFooter>&amp;R&amp;"Book Antiqua,Bold"&amp;10Schedule-3/ Page &amp;P of &amp;N</oddFooter>
      </headerFooter>
    </customSheetView>
    <customSheetView guid="{4F47A486-EA66-4D4B-9D65-1ABEAC31AACE}" scale="85" hiddenColumns="1" topLeftCell="A7">
      <colBreaks count="1" manualBreakCount="1">
        <brk id="6" max="1048575" man="1"/>
      </colBreaks>
      <pageMargins left="0.51181102362204722" right="0.26" top="0.54" bottom="0.51" header="0.27" footer="0.32"/>
      <printOptions horizontalCentered="1"/>
      <pageSetup paperSize="9" orientation="portrait" horizontalDpi="300" verticalDpi="300" r:id="rId13"/>
      <headerFooter alignWithMargins="0">
        <oddFooter>&amp;R&amp;"Book Antiqua,Bold"&amp;10Schedule-3/ Page &amp;P of &amp;N</oddFooter>
      </headerFooter>
    </customSheetView>
    <customSheetView guid="{25334923-91A5-4F88-9A10-8FA88873EC26}" hiddenColumns="1" topLeftCell="A31">
      <selection activeCell="E36" sqref="E36:E38"/>
      <colBreaks count="1" manualBreakCount="1">
        <brk id="6" max="1048575" man="1"/>
      </colBreaks>
      <pageMargins left="0.51181102362204722" right="0.26" top="0.54" bottom="0.51" header="0.27" footer="0.32"/>
      <printOptions horizontalCentered="1"/>
      <pageSetup paperSize="9" orientation="portrait" horizontalDpi="300" verticalDpi="300" r:id="rId14"/>
      <headerFooter alignWithMargins="0">
        <oddFooter>&amp;R&amp;"Book Antiqua,Bold"&amp;10Schedule-3/ Page &amp;P of &amp;N</oddFooter>
      </headerFooter>
    </customSheetView>
    <customSheetView guid="{5E2FF645-A015-403E-863B-BADF6B75C7D1}" showPageBreaks="1" printArea="1" hiddenColumns="1" view="pageBreakPreview">
      <selection activeCell="E21" sqref="E21"/>
      <rowBreaks count="6" manualBreakCount="6">
        <brk id="54" max="5" man="1"/>
        <brk id="98" max="5" man="1"/>
        <brk id="128" max="5" man="1"/>
        <brk id="163" max="5" man="1"/>
        <brk id="216" max="5" man="1"/>
        <brk id="250" max="5" man="1"/>
      </rowBreaks>
      <colBreaks count="1" manualBreakCount="1">
        <brk id="6" max="1048575" man="1"/>
      </colBreaks>
      <pageMargins left="0.51181102362204722" right="0.26" top="0.54" bottom="0.51" header="0.27" footer="0.32"/>
      <printOptions horizontalCentered="1"/>
      <pageSetup paperSize="9" scale="64" orientation="portrait" horizontalDpi="300" verticalDpi="300" r:id="rId15"/>
      <headerFooter alignWithMargins="0">
        <oddFooter>&amp;R&amp;"Book Antiqua,Bold"&amp;10Schedule-3/ Page &amp;P of &amp;N</oddFooter>
      </headerFooter>
    </customSheetView>
    <customSheetView guid="{C3C2F6BE-1796-4187-BF38-BACEF6057F57}" showPageBreaks="1" printArea="1" hiddenColumns="1" view="pageBreakPreview">
      <selection activeCell="E19" sqref="E19"/>
      <colBreaks count="1" manualBreakCount="1">
        <brk id="6" max="1048575" man="1"/>
      </colBreaks>
      <pageMargins left="0.51181102362204722" right="0.26" top="0.54" bottom="0.51" header="0.27" footer="0.32"/>
      <printOptions horizontalCentered="1"/>
      <pageSetup paperSize="9" scale="64" orientation="portrait" horizontalDpi="300" verticalDpi="300" r:id="rId16"/>
      <headerFooter alignWithMargins="0">
        <oddFooter>&amp;R&amp;"Book Antiqua,Bold"&amp;10Schedule-3/ Page &amp;P of &amp;N</oddFooter>
      </headerFooter>
    </customSheetView>
    <customSheetView guid="{F2279B93-E4FF-4A81-B734-06F92F73708D}" showPageBreaks="1" printArea="1" hiddenRows="1" hiddenColumns="1" view="pageBreakPreview">
      <selection activeCell="E25" sqref="E25"/>
      <colBreaks count="1" manualBreakCount="1">
        <brk id="6" max="1048575" man="1"/>
      </colBreaks>
      <pageMargins left="0.51181102362204722" right="0.26" top="0.54" bottom="0.51" header="0.27" footer="0.32"/>
      <printOptions horizontalCentered="1"/>
      <pageSetup paperSize="9" scale="48" orientation="portrait" horizontalDpi="300" verticalDpi="300" r:id="rId17"/>
      <headerFooter alignWithMargins="0">
        <oddFooter>&amp;R&amp;"Book Antiqua,Bold"&amp;10Schedule-3/ Page &amp;P of &amp;N</oddFooter>
      </headerFooter>
    </customSheetView>
  </customSheetViews>
  <mergeCells count="11">
    <mergeCell ref="A3:H3"/>
    <mergeCell ref="A4:H4"/>
    <mergeCell ref="A138:A139"/>
    <mergeCell ref="E138:E139"/>
    <mergeCell ref="F138:F139"/>
    <mergeCell ref="A106:A107"/>
    <mergeCell ref="E106:E107"/>
    <mergeCell ref="F106:F107"/>
    <mergeCell ref="A109:A110"/>
    <mergeCell ref="C18:D18"/>
    <mergeCell ref="B98:D98"/>
  </mergeCells>
  <phoneticPr fontId="2" type="noConversion"/>
  <printOptions horizontalCentered="1"/>
  <pageMargins left="0.51181102362204722" right="0.26" top="0.54" bottom="0.51" header="0.27" footer="0.32"/>
  <pageSetup paperSize="9" scale="48" orientation="portrait" horizontalDpi="300" verticalDpi="300" r:id="rId18"/>
  <headerFooter alignWithMargins="0">
    <oddFooter>&amp;R&amp;"Book Antiqua,Bold"&amp;10Schedule-3/ Page &amp;P of &amp;N</oddFooter>
  </headerFooter>
  <colBreaks count="1" manualBreakCount="1">
    <brk id="8" max="1048575" man="1"/>
  </colBreaks>
  <drawing r:id="rId1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3"/>
  </sheetPr>
  <dimension ref="A1:I24"/>
  <sheetViews>
    <sheetView tabSelected="1" view="pageBreakPreview" zoomScaleNormal="89" zoomScaleSheetLayoutView="100" workbookViewId="0">
      <selection activeCell="F19" sqref="F19"/>
    </sheetView>
  </sheetViews>
  <sheetFormatPr defaultColWidth="10" defaultRowHeight="16.5"/>
  <cols>
    <col min="1" max="1" width="10.625" style="33" customWidth="1"/>
    <col min="2" max="2" width="27.5" style="33" customWidth="1"/>
    <col min="3" max="3" width="22.5" style="33" customWidth="1"/>
    <col min="4" max="4" width="39.75" style="33" customWidth="1"/>
    <col min="5" max="6" width="10" style="31"/>
    <col min="7" max="7" width="10" style="31" customWidth="1"/>
    <col min="8" max="8" width="21.875" style="31" customWidth="1"/>
    <col min="9" max="14" width="10" style="31" customWidth="1"/>
    <col min="15" max="16384" width="10" style="31"/>
  </cols>
  <sheetData>
    <row r="1" spans="1:9" ht="18" customHeight="1">
      <c r="A1" s="44" t="str">
        <f>Cover!B3</f>
        <v>Specification No.: WR-I/RPC/VRL/NIT-166/I-996-2026/RFX- 5002005091</v>
      </c>
      <c r="B1" s="45"/>
      <c r="C1" s="4"/>
      <c r="D1" s="5" t="s">
        <v>86</v>
      </c>
    </row>
    <row r="2" spans="1:9" ht="18" customHeight="1">
      <c r="A2" s="2"/>
      <c r="B2" s="6"/>
      <c r="C2" s="1"/>
      <c r="D2" s="1"/>
    </row>
    <row r="3" spans="1:9" ht="47.25" customHeight="1">
      <c r="A3" s="599" t="str">
        <f>Cover!$B$2</f>
        <v>Construction of GIS STORE at 765/400 kV Kotra Pooling Station, Raigarh</v>
      </c>
      <c r="B3" s="599"/>
      <c r="C3" s="599"/>
      <c r="D3" s="599"/>
      <c r="E3" s="37"/>
      <c r="F3" s="37"/>
    </row>
    <row r="4" spans="1:9" ht="21.95" customHeight="1">
      <c r="A4" s="600" t="s">
        <v>68</v>
      </c>
      <c r="B4" s="600"/>
      <c r="C4" s="600"/>
      <c r="D4" s="600"/>
    </row>
    <row r="5" spans="1:9" ht="18" customHeight="1">
      <c r="A5" s="32"/>
    </row>
    <row r="6" spans="1:9" ht="18" customHeight="1">
      <c r="A6" s="24" t="str">
        <f>'  Sch-1'!A6</f>
        <v>Bidder’s Name and Address</v>
      </c>
      <c r="D6" s="46" t="s">
        <v>74</v>
      </c>
      <c r="E6" s="27"/>
      <c r="F6" s="25"/>
    </row>
    <row r="7" spans="1:9" ht="18" customHeight="1">
      <c r="A7" s="130" t="str">
        <f>'  Sch-1'!A7</f>
        <v xml:space="preserve">Bidder as </v>
      </c>
      <c r="D7" s="200" t="s">
        <v>110</v>
      </c>
      <c r="E7" s="27"/>
      <c r="F7" s="25"/>
    </row>
    <row r="8" spans="1:9">
      <c r="A8" s="34" t="s">
        <v>82</v>
      </c>
      <c r="B8" s="597" t="str">
        <f>IF('  Sch-1'!C8=0, "", '  Sch-1'!C8)</f>
        <v/>
      </c>
      <c r="C8" s="597"/>
      <c r="D8" s="212" t="s">
        <v>77</v>
      </c>
      <c r="E8" s="49"/>
      <c r="F8" s="27"/>
    </row>
    <row r="9" spans="1:9">
      <c r="A9" s="34" t="s">
        <v>83</v>
      </c>
      <c r="B9" s="597" t="str">
        <f>IF('  Sch-1'!C9=0, "", '  Sch-1'!C9)</f>
        <v/>
      </c>
      <c r="C9" s="597"/>
      <c r="D9" s="212" t="s">
        <v>111</v>
      </c>
      <c r="E9" s="49"/>
      <c r="F9" s="27"/>
    </row>
    <row r="10" spans="1:9">
      <c r="A10" s="35"/>
      <c r="B10" s="597" t="str">
        <f>IF('  Sch-1'!C10=0, "", '  Sch-1'!C10)</f>
        <v/>
      </c>
      <c r="C10" s="597"/>
      <c r="D10" s="212" t="s">
        <v>112</v>
      </c>
      <c r="E10" s="49"/>
      <c r="F10" s="27"/>
    </row>
    <row r="11" spans="1:9">
      <c r="A11" s="35"/>
      <c r="B11" s="597" t="str">
        <f>IF('  Sch-1'!C11=0, "", '  Sch-1'!C11)</f>
        <v/>
      </c>
      <c r="C11" s="597"/>
      <c r="D11" s="212" t="s">
        <v>113</v>
      </c>
      <c r="E11" s="49"/>
      <c r="F11" s="27"/>
      <c r="I11" s="253"/>
    </row>
    <row r="12" spans="1:9" ht="18" customHeight="1">
      <c r="A12" s="38"/>
      <c r="B12" s="38"/>
      <c r="C12" s="38"/>
      <c r="D12" s="47"/>
    </row>
    <row r="13" spans="1:9" ht="21.95" customHeight="1">
      <c r="A13" s="223" t="s">
        <v>66</v>
      </c>
      <c r="B13" s="601" t="s">
        <v>65</v>
      </c>
      <c r="C13" s="601"/>
      <c r="D13" s="224"/>
    </row>
    <row r="14" spans="1:9" ht="39" customHeight="1">
      <c r="A14" s="225"/>
      <c r="B14" s="598"/>
      <c r="C14" s="598"/>
      <c r="D14" s="226"/>
    </row>
    <row r="15" spans="1:9" ht="21.95" customHeight="1">
      <c r="A15" s="225" t="s">
        <v>312</v>
      </c>
      <c r="B15" s="595" t="s">
        <v>327</v>
      </c>
      <c r="C15" s="596"/>
      <c r="D15" s="226">
        <f>'  Sch-1'!G83</f>
        <v>0</v>
      </c>
    </row>
    <row r="16" spans="1:9" ht="69" customHeight="1">
      <c r="A16" s="225" t="s">
        <v>313</v>
      </c>
      <c r="B16" s="595" t="s">
        <v>328</v>
      </c>
      <c r="C16" s="596"/>
      <c r="D16" s="226">
        <f>'  Sch-2'!G48</f>
        <v>0</v>
      </c>
    </row>
    <row r="17" spans="1:6" ht="0.6" customHeight="1">
      <c r="A17" s="225"/>
      <c r="B17" s="598"/>
      <c r="C17" s="598"/>
      <c r="D17" s="226"/>
    </row>
    <row r="18" spans="1:6" ht="31.5" customHeight="1">
      <c r="A18" s="220">
        <v>3</v>
      </c>
      <c r="B18" s="595" t="s">
        <v>334</v>
      </c>
      <c r="C18" s="596"/>
      <c r="D18" s="399">
        <f>'Sch-3'!H98</f>
        <v>0</v>
      </c>
    </row>
    <row r="19" spans="1:6" ht="36.75" customHeight="1">
      <c r="A19" s="220"/>
      <c r="B19" s="594" t="s">
        <v>329</v>
      </c>
      <c r="C19" s="594"/>
      <c r="D19" s="226">
        <f>SUM(D15:D18)</f>
        <v>0</v>
      </c>
    </row>
    <row r="20" spans="1:6" ht="30" customHeight="1">
      <c r="A20" s="51"/>
      <c r="B20" s="52"/>
      <c r="C20" s="52"/>
      <c r="D20" s="53"/>
    </row>
    <row r="21" spans="1:6" ht="30" customHeight="1">
      <c r="A21" s="28" t="s">
        <v>78</v>
      </c>
      <c r="B21" s="85" t="str">
        <f>IF('  Sch-1'!C84=0,"", '  Sch-1'!C84)</f>
        <v/>
      </c>
      <c r="C21" s="29"/>
      <c r="D21" s="208"/>
      <c r="F21" s="30"/>
    </row>
    <row r="22" spans="1:6" ht="30" customHeight="1">
      <c r="A22" s="28" t="s">
        <v>79</v>
      </c>
      <c r="B22" s="85" t="str">
        <f>IF('  Sch-1'!C85=0,"", '  Sch-1'!C85)</f>
        <v/>
      </c>
      <c r="C22" s="29" t="s">
        <v>80</v>
      </c>
      <c r="D22" s="68" t="str">
        <f>IF('  Sch-1'!G84=0,"",'  Sch-1'!G84)</f>
        <v/>
      </c>
      <c r="F22" s="2"/>
    </row>
    <row r="23" spans="1:6" ht="30" customHeight="1">
      <c r="A23" s="3"/>
      <c r="B23" s="207"/>
      <c r="C23" s="29" t="s">
        <v>81</v>
      </c>
      <c r="D23" s="68" t="str">
        <f>IF('  Sch-1'!G85=0,"",'  Sch-1'!G85)</f>
        <v/>
      </c>
      <c r="F23" s="2"/>
    </row>
    <row r="24" spans="1:6" ht="30" customHeight="1">
      <c r="A24" s="3"/>
      <c r="B24" s="6"/>
      <c r="C24" s="29"/>
      <c r="D24" s="3"/>
      <c r="F24" s="30"/>
    </row>
  </sheetData>
  <sheetProtection algorithmName="SHA-512" hashValue="9W2r4U3OpJ+rDSc8rOO7+rpO2bE5w0dSCEcuUbwNTKmsjh7vCSzjSxdHiOAq3Fr7jPL9clMJSec6Nd9qj5vzWA==" saltValue="Cf09Vtj7Fe7AfnFCLQygOA==" spinCount="100000" sheet="1" formatColumns="0" formatRows="0" selectLockedCells="1"/>
  <customSheetViews>
    <customSheetView guid="{398C7893-3C2A-4DA4-8552-014985533932}" showPageBreaks="1" printArea="1" hiddenRows="1" view="pageBreakPreview" topLeftCell="A7">
      <selection activeCell="E15" sqref="E15"/>
      <pageMargins left="0.5" right="0.38" top="0.56999999999999995" bottom="0.48" header="0.38" footer="0.24"/>
      <printOptions horizontalCentered="1"/>
      <pageSetup paperSize="9" scale="95" fitToHeight="0" orientation="portrait" r:id="rId1"/>
      <headerFooter alignWithMargins="0">
        <oddFooter>&amp;R&amp;"Book Antiqua,Bold"&amp;10Schedule-6/ Page &amp;P of &amp;N</oddFooter>
      </headerFooter>
    </customSheetView>
    <customSheetView guid="{BEF72719-4CCF-4C9B-95F6-0F3535FF30B3}" scale="89" hiddenRows="1">
      <selection activeCell="J15" sqref="J15"/>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CF0E662C-D3BC-4297-99E8-62C40B3B7AD9}" scale="89" hiddenRows="1" topLeftCell="A7">
      <selection activeCell="D45" sqref="D45"/>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BAD0225F-C858-4E40-A5E7-64BB5328C88A}" scale="68">
      <selection activeCell="B25" sqref="B25:C25"/>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8DC3BA4D-7811-4245-A3D0-7EE4A8A001CA}" scale="77" hiddenColumns="1" topLeftCell="A7">
      <selection activeCell="G1" sqref="G1:N65536"/>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E95B21C1-D936-4435-AF6F-90CF0B6A7506}">
      <selection activeCell="B28" sqref="B28:D30"/>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B1277D53-29D6-4226-81E2-084FB62977B6}">
      <selection activeCell="B28" sqref="B28:D30"/>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58D82F59-8CF6-455F-B9F4-081499FDF243}">
      <selection activeCell="F15" sqref="F15"/>
      <pageMargins left="0.5" right="0.38" top="0.56999999999999995" bottom="0.48" header="0.38" footer="0.24"/>
      <printOptions horizontalCentered="1"/>
      <pageSetup paperSize="9" fitToHeight="0" orientation="portrait" r:id="rId8"/>
      <headerFooter alignWithMargins="0">
        <oddFooter>&amp;R&amp;"Book Antiqua,Bold"&amp;10Schedule-6/ Page &amp;P of &amp;N</oddFooter>
      </headerFooter>
    </customSheetView>
    <customSheetView guid="{4F65FF32-EC61-4022-A399-2986D7B6B8B3}" showPageBreaks="1" zeroValues="0" printArea="1" view="pageBreakPreview" showRuler="0">
      <selection activeCell="B2" sqref="B2:E2"/>
      <pageMargins left="0.5" right="0.38" top="0.56999999999999995" bottom="0.48" header="0.38" footer="0.24"/>
      <printOptions horizontalCentered="1"/>
      <pageSetup paperSize="9" fitToHeight="0" orientation="portrait" r:id="rId9"/>
      <headerFooter alignWithMargins="0">
        <oddFooter>&amp;R&amp;"Book Antiqua,Bold"&amp;10Page &amp;P of &amp;N</oddFooter>
      </headerFooter>
    </customSheetView>
    <customSheetView guid="{696D9240-6693-44E8-B9A4-2BFADD101EE2}">
      <selection activeCell="F15" sqref="F15"/>
      <pageMargins left="0.5" right="0.38" top="0.56999999999999995" bottom="0.48" header="0.38" footer="0.24"/>
      <printOptions horizontalCentered="1"/>
      <pageSetup paperSize="9" fitToHeight="0" orientation="portrait" r:id="rId10"/>
      <headerFooter alignWithMargins="0">
        <oddFooter>&amp;R&amp;"Book Antiqua,Bold"&amp;10Schedule-6/ Page &amp;P of &amp;N</oddFooter>
      </headerFooter>
    </customSheetView>
    <customSheetView guid="{B0EE7D76-5806-4718-BDAD-3A3EA691E5E4}" topLeftCell="A16">
      <selection activeCell="F15" sqref="F15"/>
      <pageMargins left="0.5" right="0.38" top="0.56999999999999995" bottom="0.48" header="0.38" footer="0.24"/>
      <printOptions horizontalCentered="1"/>
      <pageSetup paperSize="9" fitToHeight="0" orientation="portrait" r:id="rId11"/>
      <headerFooter alignWithMargins="0">
        <oddFooter>&amp;R&amp;"Book Antiqua,Bold"&amp;10Schedule-6/ Page &amp;P of &amp;N</oddFooter>
      </headerFooter>
    </customSheetView>
    <customSheetView guid="{1A26D3B9-AD8D-4AE9-81F5-E0DF795F4658}" topLeftCell="B13">
      <selection activeCell="G22" sqref="G22"/>
      <pageMargins left="0.5" right="0.38" top="0.56999999999999995" bottom="0.48" header="0.38" footer="0.24"/>
      <printOptions horizontalCentered="1"/>
      <pageSetup paperSize="9" fitToHeight="0" orientation="portrait" r:id="rId12"/>
      <headerFooter alignWithMargins="0">
        <oddFooter>&amp;R&amp;"Book Antiqua,Bold"&amp;10Schedule-6/ Page &amp;P of &amp;N</oddFooter>
      </headerFooter>
    </customSheetView>
    <customSheetView guid="{4F47A486-EA66-4D4B-9D65-1ABEAC31AACE}" scale="68" hiddenColumns="1" topLeftCell="A4">
      <pageMargins left="0.5" right="0.38" top="0.56999999999999995" bottom="0.48" header="0.38" footer="0.24"/>
      <printOptions horizontalCentered="1"/>
      <pageSetup paperSize="9" fitToHeight="0" orientation="portrait" r:id="rId13"/>
      <headerFooter alignWithMargins="0">
        <oddFooter>&amp;R&amp;"Book Antiqua,Bold"&amp;10Schedule-6/ Page &amp;P of &amp;N</oddFooter>
      </headerFooter>
    </customSheetView>
    <customSheetView guid="{25334923-91A5-4F88-9A10-8FA88873EC26}" scale="89" hiddenRows="1" topLeftCell="A13">
      <selection activeCell="F28" sqref="F28"/>
      <pageMargins left="0.5" right="0.38" top="0.56999999999999995" bottom="0.48" header="0.38" footer="0.24"/>
      <printOptions horizontalCentered="1"/>
      <pageSetup paperSize="9" fitToHeight="0" orientation="portrait" r:id="rId14"/>
      <headerFooter alignWithMargins="0">
        <oddFooter>&amp;R&amp;"Book Antiqua,Bold"&amp;10Schedule-6/ Page &amp;P of &amp;N</oddFooter>
      </headerFooter>
    </customSheetView>
    <customSheetView guid="{5E2FF645-A015-403E-863B-BADF6B75C7D1}" scale="89" hiddenRows="1">
      <pageMargins left="0.5" right="0.38" top="0.56999999999999995" bottom="0.48" header="0.38" footer="0.24"/>
      <printOptions horizontalCentered="1"/>
      <pageSetup paperSize="9" fitToHeight="0" orientation="portrait" r:id="rId15"/>
      <headerFooter alignWithMargins="0">
        <oddFooter>&amp;R&amp;"Book Antiqua,Bold"&amp;10Schedule-6/ Page &amp;P of &amp;N</oddFooter>
      </headerFooter>
    </customSheetView>
    <customSheetView guid="{C3C2F6BE-1796-4187-BF38-BACEF6057F57}" scale="89" hiddenRows="1">
      <selection activeCell="D40" sqref="D40"/>
      <pageMargins left="0.5" right="0.38" top="0.56999999999999995" bottom="0.48" header="0.38" footer="0.24"/>
      <printOptions horizontalCentered="1"/>
      <pageSetup paperSize="9" fitToHeight="0" orientation="portrait" r:id="rId16"/>
      <headerFooter alignWithMargins="0">
        <oddFooter>&amp;R&amp;"Book Antiqua,Bold"&amp;10Schedule-6/ Page &amp;P of &amp;N</oddFooter>
      </headerFooter>
    </customSheetView>
    <customSheetView guid="{F2279B93-E4FF-4A81-B734-06F92F73708D}" showPageBreaks="1" printArea="1" hiddenRows="1" view="pageBreakPreview" topLeftCell="A7">
      <selection activeCell="E15" sqref="E15"/>
      <pageMargins left="0.5" right="0.38" top="0.56999999999999995" bottom="0.48" header="0.38" footer="0.24"/>
      <printOptions horizontalCentered="1"/>
      <pageSetup paperSize="9" scale="95" fitToHeight="0" orientation="portrait" r:id="rId17"/>
      <headerFooter alignWithMargins="0">
        <oddFooter>&amp;R&amp;"Book Antiqua,Bold"&amp;10Schedule-6/ Page &amp;P of &amp;N</oddFooter>
      </headerFooter>
    </customSheetView>
  </customSheetViews>
  <mergeCells count="13">
    <mergeCell ref="B8:C8"/>
    <mergeCell ref="A3:D3"/>
    <mergeCell ref="A4:D4"/>
    <mergeCell ref="B13:C13"/>
    <mergeCell ref="B14:C14"/>
    <mergeCell ref="B19:C19"/>
    <mergeCell ref="B18:C18"/>
    <mergeCell ref="B16:C16"/>
    <mergeCell ref="B10:C10"/>
    <mergeCell ref="B9:C9"/>
    <mergeCell ref="B17:C17"/>
    <mergeCell ref="B11:C11"/>
    <mergeCell ref="B15:C15"/>
  </mergeCells>
  <phoneticPr fontId="1" type="noConversion"/>
  <printOptions horizontalCentered="1"/>
  <pageMargins left="0.5" right="0.38" top="0.56999999999999995" bottom="0.48" header="0.38" footer="0.24"/>
  <pageSetup paperSize="9" scale="95" fitToHeight="0" orientation="portrait" r:id="rId18"/>
  <headerFooter alignWithMargins="0">
    <oddFooter>&amp;R&amp;"Book Antiqua,Bold"&amp;10Schedule-6/ Page &amp;P of &amp;N</oddFooter>
  </headerFooter>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Basic Data</vt:lpstr>
      <vt:lpstr>Cover</vt:lpstr>
      <vt:lpstr>Names of Bidder</vt:lpstr>
      <vt:lpstr>  Sch-1</vt:lpstr>
      <vt:lpstr>  Sch-2</vt:lpstr>
      <vt:lpstr> (Part-III) Sch-1</vt:lpstr>
      <vt:lpstr> (Part-III) Sch-2</vt:lpstr>
      <vt:lpstr>Sch-3</vt:lpstr>
      <vt:lpstr>Sch-4</vt:lpstr>
      <vt:lpstr>Sch-5 After Discount</vt:lpstr>
      <vt:lpstr>Discount</vt:lpstr>
      <vt:lpstr>Bid Form 2nd Envelope</vt:lpstr>
      <vt:lpstr>N-W</vt:lpstr>
      <vt:lpstr>'  Sch-1'!Print_Area</vt:lpstr>
      <vt:lpstr>'  Sch-2'!Print_Area</vt:lpstr>
      <vt:lpstr>' (Part-III) Sch-1'!Print_Area</vt:lpstr>
      <vt:lpstr>' (Part-III) Sch-2'!Print_Area</vt:lpstr>
      <vt:lpstr>'Bid Form 2nd Envelope'!Print_Area</vt:lpstr>
      <vt:lpstr>Cover!Print_Area</vt:lpstr>
      <vt:lpstr>Discount!Print_Area</vt:lpstr>
      <vt:lpstr>'Names of Bidder'!Print_Area</vt:lpstr>
      <vt:lpstr>'Sch-3'!Print_Area</vt:lpstr>
      <vt:lpstr>'Sch-4'!Print_Area</vt:lpstr>
      <vt:lpstr>'Sch-5 After Discount'!Print_Area</vt:lpstr>
      <vt:lpstr>'  Sch-1'!Print_Titles</vt:lpstr>
      <vt:lpstr>'  Sch-2'!Print_Titles</vt:lpstr>
      <vt:lpstr>' (Part-III) Sch-1'!Print_Titles</vt:lpstr>
      <vt:lpstr>' (Part-III) Sch-2'!Print_Titles</vt:lpstr>
      <vt:lpstr>'Sch-3'!Print_Titles</vt:lpstr>
      <vt:lpstr>'Sch-4'!Print_Titles</vt:lpstr>
      <vt:lpstr>'Sch-5 After Discount'!Print_Titles</vt:lpstr>
    </vt:vector>
  </TitlesOfParts>
  <Company>POWERGRID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PGCIL</dc:creator>
  <cp:lastModifiedBy>Vijay Rambhau Likhar {विजय आर. लिखार}</cp:lastModifiedBy>
  <cp:lastPrinted>2018-04-10T07:15:15Z</cp:lastPrinted>
  <dcterms:created xsi:type="dcterms:W3CDTF">2001-07-26T10:23:15Z</dcterms:created>
  <dcterms:modified xsi:type="dcterms:W3CDTF">2026-03-02T04:58:15Z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2026-02-21T06:03:11Z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6e76517b-80c8-4b1b-9940-ac778b3ad617</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