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vikas_chandra_powergrid_in/Documents/Desktop/TW 08 Open Tender/"/>
    </mc:Choice>
  </mc:AlternateContent>
  <xr:revisionPtr revIDLastSave="17" documentId="8_{61A6A5BE-5E0C-48D1-87FB-25550E5CA500}" xr6:coauthVersionLast="47" xr6:coauthVersionMax="47" xr10:uidLastSave="{787B560D-DC78-486B-9E67-A13BDFCED25A}"/>
  <bookViews>
    <workbookView xWindow="-120" yWindow="-120" windowWidth="29040" windowHeight="15720" tabRatio="871" firstSheet="2" activeTab="4" xr2:uid="{00000000-000D-0000-FFFF-FFFF00000000}"/>
  </bookViews>
  <sheets>
    <sheet name="Basic" sheetId="1" state="hidden" r:id="rId1"/>
    <sheet name="Cover" sheetId="2" r:id="rId2"/>
    <sheet name="Names of Bidder" sheetId="3" r:id="rId3"/>
    <sheet name="Attach 3(JV)" sheetId="4" r:id="rId4"/>
    <sheet name="Attach-3(QR)" sheetId="29" r:id="rId5"/>
    <sheet name="Attach 4" sheetId="6" r:id="rId6"/>
    <sheet name="Attach 4 (A)" sheetId="7" r:id="rId7"/>
    <sheet name="Attach 4 (B)" sheetId="8" r:id="rId8"/>
    <sheet name="Attach 5" sheetId="9" r:id="rId9"/>
    <sheet name="Attach 5A" sheetId="10" r:id="rId10"/>
    <sheet name="Attach 5B" sheetId="30" r:id="rId11"/>
    <sheet name="Attach 6" sheetId="11" r:id="rId12"/>
    <sheet name="Attach 7" sheetId="12" r:id="rId13"/>
    <sheet name="Attach 9" sheetId="13" r:id="rId14"/>
    <sheet name="Attach 10" sheetId="14" r:id="rId15"/>
    <sheet name="Attach 11" sheetId="15" r:id="rId16"/>
    <sheet name="Attach 12" sheetId="16" r:id="rId17"/>
    <sheet name="Attach 13" sheetId="17" r:id="rId18"/>
    <sheet name="Attach 14" sheetId="18" r:id="rId19"/>
    <sheet name="Attach 14-IP" sheetId="19" r:id="rId20"/>
    <sheet name="Attach 15" sheetId="20" r:id="rId21"/>
    <sheet name="Attach 16" sheetId="21" r:id="rId22"/>
    <sheet name="Attach 17" sheetId="22" r:id="rId23"/>
    <sheet name="Attach 18" sheetId="23" r:id="rId24"/>
    <sheet name="Attach 18 SP" sheetId="24" r:id="rId25"/>
    <sheet name="Attach 19" sheetId="25" r:id="rId26"/>
    <sheet name="Bid Form 1st Envelope " sheetId="26"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6">#REF!</definedName>
    <definedName name="\A" localSheetId="22">#REF!</definedName>
    <definedName name="\A" localSheetId="23">#REF!</definedName>
    <definedName name="\A" localSheetId="9">#REF!</definedName>
    <definedName name="\A" localSheetId="10">#REF!</definedName>
    <definedName name="\A" localSheetId="4">#REF!</definedName>
    <definedName name="\A" localSheetId="2">#REF!</definedName>
    <definedName name="\A">#REF!</definedName>
    <definedName name="\aa" localSheetId="16">#REF!</definedName>
    <definedName name="\aa" localSheetId="24">#REF!</definedName>
    <definedName name="\aa" localSheetId="9">#REF!</definedName>
    <definedName name="\aa" localSheetId="10">#REF!</definedName>
    <definedName name="\aa" localSheetId="2">#REF!</definedName>
    <definedName name="\aa">#REF!</definedName>
    <definedName name="\B" localSheetId="16">#REF!</definedName>
    <definedName name="\B" localSheetId="22">#REF!</definedName>
    <definedName name="\B" localSheetId="23">#REF!</definedName>
    <definedName name="\B" localSheetId="9">#REF!</definedName>
    <definedName name="\B" localSheetId="10">#REF!</definedName>
    <definedName name="\B" localSheetId="4">#REF!</definedName>
    <definedName name="\B" localSheetId="2">#REF!</definedName>
    <definedName name="\B">#REF!</definedName>
    <definedName name="\C" localSheetId="16">#REF!</definedName>
    <definedName name="\C" localSheetId="22">#REF!</definedName>
    <definedName name="\C" localSheetId="23">#REF!</definedName>
    <definedName name="\C" localSheetId="9">#REF!</definedName>
    <definedName name="\C" localSheetId="10">#REF!</definedName>
    <definedName name="\C" localSheetId="4">#REF!</definedName>
    <definedName name="\C" localSheetId="2">#REF!</definedName>
    <definedName name="\C">#REF!</definedName>
    <definedName name="\M" localSheetId="16">#REF!</definedName>
    <definedName name="\M" localSheetId="23">#REF!</definedName>
    <definedName name="\M" localSheetId="9">#REF!</definedName>
    <definedName name="\M" localSheetId="10">#REF!</definedName>
    <definedName name="\M" localSheetId="2">#REF!</definedName>
    <definedName name="\M">#REF!</definedName>
    <definedName name="\N" localSheetId="16">#REF!</definedName>
    <definedName name="\N" localSheetId="23">#REF!</definedName>
    <definedName name="\N" localSheetId="9">#REF!</definedName>
    <definedName name="\N" localSheetId="10">#REF!</definedName>
    <definedName name="\N" localSheetId="2">#REF!</definedName>
    <definedName name="\N">#REF!</definedName>
    <definedName name="\P" localSheetId="16">#REF!</definedName>
    <definedName name="\P" localSheetId="23">#REF!</definedName>
    <definedName name="\P" localSheetId="9">#REF!</definedName>
    <definedName name="\P" localSheetId="10">#REF!</definedName>
    <definedName name="\P" localSheetId="2">#REF!</definedName>
    <definedName name="\P">#REF!</definedName>
    <definedName name="\R" localSheetId="16">#REF!</definedName>
    <definedName name="\R" localSheetId="23">#REF!</definedName>
    <definedName name="\R" localSheetId="9">#REF!</definedName>
    <definedName name="\R" localSheetId="10">#REF!</definedName>
    <definedName name="\R" localSheetId="2">#REF!</definedName>
    <definedName name="\R">#REF!</definedName>
    <definedName name="\U" localSheetId="16">#REF!</definedName>
    <definedName name="\U" localSheetId="23">#REF!</definedName>
    <definedName name="\U" localSheetId="9">#REF!</definedName>
    <definedName name="\U" localSheetId="10">#REF!</definedName>
    <definedName name="\U" localSheetId="2">#REF!</definedName>
    <definedName name="\U">#REF!</definedName>
    <definedName name="\V" localSheetId="16">#REF!</definedName>
    <definedName name="\V" localSheetId="23">#REF!</definedName>
    <definedName name="\V" localSheetId="9">#REF!</definedName>
    <definedName name="\V" localSheetId="10">#REF!</definedName>
    <definedName name="\V" localSheetId="2">#REF!</definedName>
    <definedName name="\V">#REF!</definedName>
    <definedName name="\x" localSheetId="16">#REF!</definedName>
    <definedName name="\x" localSheetId="24">#REF!</definedName>
    <definedName name="\x" localSheetId="9">#REF!</definedName>
    <definedName name="\x" localSheetId="10">#REF!</definedName>
    <definedName name="\x" localSheetId="2">#REF!</definedName>
    <definedName name="\x">#REF!</definedName>
    <definedName name="_xlnm._FilterDatabase" localSheetId="2" hidden="1">'Names of Bidder'!$B$6:$G$11</definedName>
    <definedName name="ab" localSheetId="16">#REF!</definedName>
    <definedName name="ab" localSheetId="23">#REF!</definedName>
    <definedName name="ab" localSheetId="9">#REF!</definedName>
    <definedName name="ab" localSheetId="10">#REF!</definedName>
    <definedName name="ab" localSheetId="2">#REF!</definedName>
    <definedName name="ab">#REF!</definedName>
    <definedName name="abc" localSheetId="2">#REF!</definedName>
    <definedName name="abc">#REF!</definedName>
    <definedName name="biddername" localSheetId="16">#REF!</definedName>
    <definedName name="biddername" localSheetId="24">#REF!</definedName>
    <definedName name="biddername" localSheetId="9">#REF!</definedName>
    <definedName name="biddername" localSheetId="10">#REF!</definedName>
    <definedName name="biddername" localSheetId="2">#REF!</definedName>
    <definedName name="biddername">#REF!</definedName>
    <definedName name="BL2A" localSheetId="16">'[1]Attach-3 (QR)'!#REF!</definedName>
    <definedName name="BL2A" localSheetId="9">'[2]Attach-3 (QR)'!#REF!</definedName>
    <definedName name="BL2A" localSheetId="10">'[2]Attach-3 (QR)'!#REF!</definedName>
    <definedName name="BL2A" localSheetId="4">'Attach-3(QR)'!#REF!</definedName>
    <definedName name="BL2A">#REF!</definedName>
    <definedName name="BL2A2" localSheetId="16">'[1]Attach-3 (QR)'!#REF!</definedName>
    <definedName name="BL2A2" localSheetId="24">'[3]Attach-3 (QR)'!#REF!</definedName>
    <definedName name="BL2A2" localSheetId="9">'[4]Attach-3 (QR)'!#REF!</definedName>
    <definedName name="BL2A2" localSheetId="10">'[4]Attach-3 (QR)'!#REF!</definedName>
    <definedName name="BL2A2" localSheetId="4">'Attach-3(QR)'!#REF!</definedName>
    <definedName name="BL2A2" localSheetId="2">'[5]Attach-3 (QR)'!#REF!</definedName>
    <definedName name="BL2A2">#REF!</definedName>
    <definedName name="BL2AA" localSheetId="16">'[1]Attach-3 (QR)'!#REF!</definedName>
    <definedName name="BL2AA" localSheetId="9">'[2]Attach-3 (QR)'!#REF!</definedName>
    <definedName name="BL2AA" localSheetId="10">'[2]Attach-3 (QR)'!#REF!</definedName>
    <definedName name="BL2AA" localSheetId="4">'Attach-3(QR)'!#REF!</definedName>
    <definedName name="BL2AA">#REF!</definedName>
    <definedName name="BL2AAA" localSheetId="16">'[1]Attach-3 (QR)'!#REF!</definedName>
    <definedName name="BL2AAA" localSheetId="22">'[6]Attach QR'!$J$785</definedName>
    <definedName name="BL2AAA" localSheetId="24">'[3]Attach-3 (QR)'!#REF!</definedName>
    <definedName name="BL2AAA" localSheetId="9">'[4]Attach-3 (QR)'!#REF!</definedName>
    <definedName name="BL2AAA" localSheetId="10">'[4]Attach-3 (QR)'!#REF!</definedName>
    <definedName name="BL2AAA" localSheetId="4">'Attach-3(QR)'!#REF!</definedName>
    <definedName name="BL2AAA" localSheetId="2">'[5]Attach-3 (QR)'!#REF!</definedName>
    <definedName name="BL2AAA">#REF!</definedName>
    <definedName name="BL2B" localSheetId="16">'[1]Attach-3 (QR)'!#REF!</definedName>
    <definedName name="BL2B" localSheetId="9">'[2]Attach-3 (QR)'!#REF!</definedName>
    <definedName name="BL2B" localSheetId="10">'[2]Attach-3 (QR)'!#REF!</definedName>
    <definedName name="BL2B" localSheetId="4">'Attach-3(QR)'!#REF!</definedName>
    <definedName name="BL2B">#REF!</definedName>
    <definedName name="BL2BB" localSheetId="16">'[1]Attach-3 (QR)'!#REF!</definedName>
    <definedName name="BL2BB" localSheetId="24">'[3]Attach-3 (QR)'!#REF!</definedName>
    <definedName name="BL2BB" localSheetId="9">'[4]Attach-3 (QR)'!#REF!</definedName>
    <definedName name="BL2BB" localSheetId="10">'[4]Attach-3 (QR)'!#REF!</definedName>
    <definedName name="BL2BB" localSheetId="4">'Attach-3(QR)'!#REF!</definedName>
    <definedName name="BL2BB" localSheetId="2">'[5]Attach-3 (QR)'!#REF!</definedName>
    <definedName name="BL2BB">#REF!</definedName>
    <definedName name="BL2BBB" localSheetId="16">'[1]Attach-3 (QR)'!#REF!</definedName>
    <definedName name="BL2BBB" localSheetId="22">'[6]Attach QR'!$K$785</definedName>
    <definedName name="BL2BBB" localSheetId="24">'[3]Attach-3 (QR)'!#REF!</definedName>
    <definedName name="BL2BBB" localSheetId="9">'[4]Attach-3 (QR)'!#REF!</definedName>
    <definedName name="BL2BBB" localSheetId="10">'[4]Attach-3 (QR)'!#REF!</definedName>
    <definedName name="BL2BBB" localSheetId="4">'Attach-3(QR)'!#REF!</definedName>
    <definedName name="BL2BBB" localSheetId="2">'[5]Attach-3 (QR)'!#REF!</definedName>
    <definedName name="BL2BBB">#REF!</definedName>
    <definedName name="BL2C" localSheetId="16">'[1]Attach-3 (QR)'!#REF!</definedName>
    <definedName name="BL2C" localSheetId="9">'[2]Attach-3 (QR)'!#REF!</definedName>
    <definedName name="BL2C" localSheetId="10">'[2]Attach-3 (QR)'!#REF!</definedName>
    <definedName name="BL2C" localSheetId="4">'Attach-3(QR)'!#REF!</definedName>
    <definedName name="BL2C">#REF!</definedName>
    <definedName name="BL2CC" localSheetId="16">'[1]Attach-3 (QR)'!#REF!</definedName>
    <definedName name="BL2CC" localSheetId="24">'[3]Attach-3 (QR)'!#REF!</definedName>
    <definedName name="BL2CC" localSheetId="9">'[4]Attach-3 (QR)'!#REF!</definedName>
    <definedName name="BL2CC" localSheetId="10">'[4]Attach-3 (QR)'!#REF!</definedName>
    <definedName name="BL2CC" localSheetId="4">'Attach-3(QR)'!#REF!</definedName>
    <definedName name="BL2CC" localSheetId="2">'[5]Attach-3 (QR)'!#REF!</definedName>
    <definedName name="BL2CC">#REF!</definedName>
    <definedName name="BL2CCC" localSheetId="16">'[1]Attach-3 (QR)'!#REF!</definedName>
    <definedName name="BL2CCC" localSheetId="22">'[6]Attach QR'!$L$785</definedName>
    <definedName name="BL2CCC" localSheetId="24">'[3]Attach-3 (QR)'!#REF!</definedName>
    <definedName name="BL2CCC" localSheetId="9">'[4]Attach-3 (QR)'!#REF!</definedName>
    <definedName name="BL2CCC" localSheetId="10">'[4]Attach-3 (QR)'!#REF!</definedName>
    <definedName name="BL2CCC" localSheetId="4">'Attach-3(QR)'!#REF!</definedName>
    <definedName name="BL2CCC" localSheetId="2">'[5]Attach-3 (QR)'!#REF!</definedName>
    <definedName name="BL2CCC">#REF!</definedName>
    <definedName name="BL3A" localSheetId="16">'[1]Attach-3 (QR)'!#REF!</definedName>
    <definedName name="BL3A" localSheetId="9">'[2]Attach-3 (QR)'!#REF!</definedName>
    <definedName name="BL3A" localSheetId="10">'[2]Attach-3 (QR)'!#REF!</definedName>
    <definedName name="BL3A" localSheetId="4">'Attach-3(QR)'!#REF!</definedName>
    <definedName name="BL3A">#REF!</definedName>
    <definedName name="BL3AA" localSheetId="16">'[1]Attach-3 (QR)'!#REF!</definedName>
    <definedName name="BL3AA" localSheetId="24">'[3]Attach-3 (QR)'!#REF!</definedName>
    <definedName name="BL3AA" localSheetId="9">'[4]Attach-3 (QR)'!#REF!</definedName>
    <definedName name="BL3AA" localSheetId="10">'[4]Attach-3 (QR)'!#REF!</definedName>
    <definedName name="BL3AA" localSheetId="4">'Attach-3(QR)'!#REF!</definedName>
    <definedName name="BL3AA" localSheetId="2">'[5]Attach-3 (QR)'!#REF!</definedName>
    <definedName name="BL3AA">#REF!</definedName>
    <definedName name="BL3AAA" localSheetId="16">'[1]Attach-3 (QR)'!#REF!</definedName>
    <definedName name="BL3AAA" localSheetId="22">'[6]Attach QR'!$J$788</definedName>
    <definedName name="BL3AAA" localSheetId="24">'[3]Attach-3 (QR)'!#REF!</definedName>
    <definedName name="BL3AAA" localSheetId="9">'[4]Attach-3 (QR)'!#REF!</definedName>
    <definedName name="BL3AAA" localSheetId="10">'[4]Attach-3 (QR)'!#REF!</definedName>
    <definedName name="BL3AAA" localSheetId="4">'Attach-3(QR)'!#REF!</definedName>
    <definedName name="BL3AAA" localSheetId="2">'[5]Attach-3 (QR)'!#REF!</definedName>
    <definedName name="BL3AAA">#REF!</definedName>
    <definedName name="BL3B" localSheetId="16">'[1]Attach-3 (QR)'!#REF!</definedName>
    <definedName name="BL3B" localSheetId="9">'[2]Attach-3 (QR)'!#REF!</definedName>
    <definedName name="BL3B" localSheetId="10">'[2]Attach-3 (QR)'!#REF!</definedName>
    <definedName name="BL3B" localSheetId="4">'Attach-3(QR)'!#REF!</definedName>
    <definedName name="BL3B">#REF!</definedName>
    <definedName name="BL3BB" localSheetId="16">'[1]Attach-3 (QR)'!#REF!</definedName>
    <definedName name="BL3BB" localSheetId="24">'[3]Attach-3 (QR)'!#REF!</definedName>
    <definedName name="BL3BB" localSheetId="9">'[4]Attach-3 (QR)'!#REF!</definedName>
    <definedName name="BL3BB" localSheetId="10">'[4]Attach-3 (QR)'!#REF!</definedName>
    <definedName name="BL3BB" localSheetId="4">'Attach-3(QR)'!#REF!</definedName>
    <definedName name="BL3BB" localSheetId="2">'[5]Attach-3 (QR)'!#REF!</definedName>
    <definedName name="BL3BB">#REF!</definedName>
    <definedName name="BL3BBB" localSheetId="16">'[1]Attach-3 (QR)'!#REF!</definedName>
    <definedName name="BL3BBB" localSheetId="22">'[6]Attach QR'!$K$788</definedName>
    <definedName name="BL3BBB" localSheetId="24">'[3]Attach-3 (QR)'!#REF!</definedName>
    <definedName name="BL3BBB" localSheetId="9">'[4]Attach-3 (QR)'!#REF!</definedName>
    <definedName name="BL3BBB" localSheetId="10">'[4]Attach-3 (QR)'!#REF!</definedName>
    <definedName name="BL3BBB" localSheetId="4">'Attach-3(QR)'!#REF!</definedName>
    <definedName name="BL3BBB" localSheetId="2">'[5]Attach-3 (QR)'!#REF!</definedName>
    <definedName name="BL3BBB">#REF!</definedName>
    <definedName name="BL3C" localSheetId="16">'[1]Attach-3 (QR)'!#REF!</definedName>
    <definedName name="BL3C" localSheetId="9">'[2]Attach-3 (QR)'!#REF!</definedName>
    <definedName name="BL3C" localSheetId="10">'[2]Attach-3 (QR)'!#REF!</definedName>
    <definedName name="BL3C" localSheetId="4">'Attach-3(QR)'!#REF!</definedName>
    <definedName name="BL3C">#REF!</definedName>
    <definedName name="BL3CC" localSheetId="16">'[1]Attach-3 (QR)'!#REF!</definedName>
    <definedName name="BL3CC" localSheetId="24">'[3]Attach-3 (QR)'!#REF!</definedName>
    <definedName name="BL3CC" localSheetId="9">'[4]Attach-3 (QR)'!#REF!</definedName>
    <definedName name="BL3CC" localSheetId="10">'[4]Attach-3 (QR)'!#REF!</definedName>
    <definedName name="BL3CC" localSheetId="4">'Attach-3(QR)'!#REF!</definedName>
    <definedName name="BL3CC" localSheetId="2">'[5]Attach-3 (QR)'!#REF!</definedName>
    <definedName name="BL3CC">#REF!</definedName>
    <definedName name="BL3CCC" localSheetId="16">'[1]Attach-3 (QR)'!#REF!</definedName>
    <definedName name="BL3CCC" localSheetId="22">'[6]Attach QR'!$L$788</definedName>
    <definedName name="BL3CCC" localSheetId="24">'[3]Attach-3 (QR)'!#REF!</definedName>
    <definedName name="BL3CCC" localSheetId="9">'[4]Attach-3 (QR)'!#REF!</definedName>
    <definedName name="BL3CCC" localSheetId="10">'[4]Attach-3 (QR)'!#REF!</definedName>
    <definedName name="BL3CCC" localSheetId="4">'Attach-3(QR)'!#REF!</definedName>
    <definedName name="BL3CCC" localSheetId="2">'[5]Attach-3 (QR)'!#REF!</definedName>
    <definedName name="BL3CCC">#REF!</definedName>
    <definedName name="BL4A" localSheetId="16">'[1]Attach-3 (QR)'!#REF!</definedName>
    <definedName name="BL4A" localSheetId="9">'[2]Attach-3 (QR)'!#REF!</definedName>
    <definedName name="BL4A" localSheetId="10">'[2]Attach-3 (QR)'!#REF!</definedName>
    <definedName name="BL4A" localSheetId="4">'Attach-3(QR)'!#REF!</definedName>
    <definedName name="BL4A">#REF!</definedName>
    <definedName name="BL4AA" localSheetId="16">'[1]Attach-3 (QR)'!#REF!</definedName>
    <definedName name="BL4AA" localSheetId="24">'[3]Attach-3 (QR)'!#REF!</definedName>
    <definedName name="BL4AA" localSheetId="9">'[4]Attach-3 (QR)'!#REF!</definedName>
    <definedName name="BL4AA" localSheetId="10">'[4]Attach-3 (QR)'!#REF!</definedName>
    <definedName name="BL4AA" localSheetId="4">'Attach-3(QR)'!#REF!</definedName>
    <definedName name="BL4AA" localSheetId="2">'[5]Attach-3 (QR)'!#REF!</definedName>
    <definedName name="BL4AA">#REF!</definedName>
    <definedName name="BL4AAA" localSheetId="16">'[1]Attach-3 (QR)'!#REF!</definedName>
    <definedName name="BL4AAA" localSheetId="22">'[6]Attach QR'!$J$791</definedName>
    <definedName name="BL4AAA" localSheetId="24">'[3]Attach-3 (QR)'!#REF!</definedName>
    <definedName name="BL4AAA" localSheetId="9">'[4]Attach-3 (QR)'!#REF!</definedName>
    <definedName name="BL4AAA" localSheetId="10">'[4]Attach-3 (QR)'!#REF!</definedName>
    <definedName name="BL4AAA" localSheetId="4">'Attach-3(QR)'!#REF!</definedName>
    <definedName name="BL4AAA" localSheetId="2">'[5]Attach-3 (QR)'!#REF!</definedName>
    <definedName name="BL4AAA">#REF!</definedName>
    <definedName name="BL4B" localSheetId="16">'[1]Attach-3 (QR)'!#REF!</definedName>
    <definedName name="BL4B" localSheetId="9">'[2]Attach-3 (QR)'!#REF!</definedName>
    <definedName name="BL4B" localSheetId="10">'[2]Attach-3 (QR)'!#REF!</definedName>
    <definedName name="BL4B" localSheetId="4">'Attach-3(QR)'!#REF!</definedName>
    <definedName name="BL4B">#REF!</definedName>
    <definedName name="BL4BB" localSheetId="16">'[1]Attach-3 (QR)'!#REF!</definedName>
    <definedName name="BL4BB" localSheetId="24">'[3]Attach-3 (QR)'!#REF!</definedName>
    <definedName name="BL4BB" localSheetId="9">'[4]Attach-3 (QR)'!#REF!</definedName>
    <definedName name="BL4BB" localSheetId="10">'[4]Attach-3 (QR)'!#REF!</definedName>
    <definedName name="BL4BB" localSheetId="4">'Attach-3(QR)'!#REF!</definedName>
    <definedName name="BL4BB" localSheetId="2">'[5]Attach-3 (QR)'!#REF!</definedName>
    <definedName name="BL4BB">#REF!</definedName>
    <definedName name="BL4BBB" localSheetId="16">'[1]Attach-3 (QR)'!#REF!</definedName>
    <definedName name="BL4BBB" localSheetId="22">'[6]Attach QR'!$K$791</definedName>
    <definedName name="BL4BBB" localSheetId="24">'[3]Attach-3 (QR)'!#REF!</definedName>
    <definedName name="BL4BBB" localSheetId="9">'[4]Attach-3 (QR)'!#REF!</definedName>
    <definedName name="BL4BBB" localSheetId="10">'[4]Attach-3 (QR)'!#REF!</definedName>
    <definedName name="BL4BBB" localSheetId="4">'Attach-3(QR)'!#REF!</definedName>
    <definedName name="BL4BBB" localSheetId="2">'[5]Attach-3 (QR)'!#REF!</definedName>
    <definedName name="BL4BBB">#REF!</definedName>
    <definedName name="BL4C" localSheetId="16">'[1]Attach-3 (QR)'!#REF!</definedName>
    <definedName name="BL4C" localSheetId="9">'[2]Attach-3 (QR)'!#REF!</definedName>
    <definedName name="BL4C" localSheetId="10">'[2]Attach-3 (QR)'!#REF!</definedName>
    <definedName name="BL4C" localSheetId="4">'Attach-3(QR)'!#REF!</definedName>
    <definedName name="BL4C">#REF!</definedName>
    <definedName name="BL4CC" localSheetId="16">'[1]Attach-3 (QR)'!#REF!</definedName>
    <definedName name="BL4CC" localSheetId="24">'[3]Attach-3 (QR)'!#REF!</definedName>
    <definedName name="BL4CC" localSheetId="9">'[4]Attach-3 (QR)'!#REF!</definedName>
    <definedName name="BL4CC" localSheetId="10">'[4]Attach-3 (QR)'!#REF!</definedName>
    <definedName name="BL4CC" localSheetId="4">'Attach-3(QR)'!#REF!</definedName>
    <definedName name="BL4CC" localSheetId="2">'[5]Attach-3 (QR)'!#REF!</definedName>
    <definedName name="BL4CC">#REF!</definedName>
    <definedName name="BL4CCC" localSheetId="16">'[1]Attach-3 (QR)'!#REF!</definedName>
    <definedName name="BL4CCC" localSheetId="22">'[6]Attach QR'!$L$791</definedName>
    <definedName name="BL4CCC" localSheetId="24">'[3]Attach-3 (QR)'!#REF!</definedName>
    <definedName name="BL4CCC" localSheetId="9">'[4]Attach-3 (QR)'!#REF!</definedName>
    <definedName name="BL4CCC" localSheetId="10">'[4]Attach-3 (QR)'!#REF!</definedName>
    <definedName name="BL4CCC" localSheetId="4">'Attach-3(QR)'!#REF!</definedName>
    <definedName name="BL4CCC" localSheetId="2">'[5]Attach-3 (QR)'!#REF!</definedName>
    <definedName name="BL4CCC">#REF!</definedName>
    <definedName name="BL5A" localSheetId="16">'[1]Attach-3 (QR)'!#REF!</definedName>
    <definedName name="BL5A" localSheetId="9">'[2]Attach-3 (QR)'!#REF!</definedName>
    <definedName name="BL5A" localSheetId="10">'[2]Attach-3 (QR)'!#REF!</definedName>
    <definedName name="BL5A" localSheetId="4">'Attach-3(QR)'!#REF!</definedName>
    <definedName name="BL5A">#REF!</definedName>
    <definedName name="BL5AA" localSheetId="16">'[1]Attach-3 (QR)'!#REF!</definedName>
    <definedName name="BL5AA" localSheetId="24">'[3]Attach-3 (QR)'!#REF!</definedName>
    <definedName name="BL5AA" localSheetId="9">'[4]Attach-3 (QR)'!#REF!</definedName>
    <definedName name="BL5AA" localSheetId="10">'[4]Attach-3 (QR)'!#REF!</definedName>
    <definedName name="BL5AA" localSheetId="4">'Attach-3(QR)'!#REF!</definedName>
    <definedName name="BL5AA" localSheetId="2">'[5]Attach-3 (QR)'!#REF!</definedName>
    <definedName name="BL5AA">#REF!</definedName>
    <definedName name="BL5AAA" localSheetId="16">'[1]Attach-3 (QR)'!#REF!</definedName>
    <definedName name="BL5AAA" localSheetId="22">'[6]Attach QR'!$J$794</definedName>
    <definedName name="BL5AAA" localSheetId="24">'[3]Attach-3 (QR)'!#REF!</definedName>
    <definedName name="BL5AAA" localSheetId="9">'[4]Attach-3 (QR)'!#REF!</definedName>
    <definedName name="BL5AAA" localSheetId="10">'[4]Attach-3 (QR)'!#REF!</definedName>
    <definedName name="BL5AAA" localSheetId="4">'Attach-3(QR)'!#REF!</definedName>
    <definedName name="BL5AAA" localSheetId="2">'[5]Attach-3 (QR)'!#REF!</definedName>
    <definedName name="BL5AAA">#REF!</definedName>
    <definedName name="BL5B" localSheetId="16">'[1]Attach-3 (QR)'!#REF!</definedName>
    <definedName name="BL5B" localSheetId="9">'[2]Attach-3 (QR)'!#REF!</definedName>
    <definedName name="BL5B" localSheetId="10">'[2]Attach-3 (QR)'!#REF!</definedName>
    <definedName name="BL5B" localSheetId="4">'Attach-3(QR)'!#REF!</definedName>
    <definedName name="BL5B">#REF!</definedName>
    <definedName name="BL5BB" localSheetId="16">'[1]Attach-3 (QR)'!#REF!</definedName>
    <definedName name="BL5BB" localSheetId="24">'[3]Attach-3 (QR)'!#REF!</definedName>
    <definedName name="BL5BB" localSheetId="9">'[4]Attach-3 (QR)'!#REF!</definedName>
    <definedName name="BL5BB" localSheetId="10">'[4]Attach-3 (QR)'!#REF!</definedName>
    <definedName name="BL5BB" localSheetId="4">'Attach-3(QR)'!#REF!</definedName>
    <definedName name="BL5BB" localSheetId="2">'[5]Attach-3 (QR)'!#REF!</definedName>
    <definedName name="BL5BB">#REF!</definedName>
    <definedName name="BL5BBB" localSheetId="16">'[1]Attach-3 (QR)'!#REF!</definedName>
    <definedName name="BL5BBB" localSheetId="22">'[6]Attach QR'!$K$794</definedName>
    <definedName name="BL5BBB" localSheetId="24">'[3]Attach-3 (QR)'!#REF!</definedName>
    <definedName name="BL5BBB" localSheetId="9">'[4]Attach-3 (QR)'!#REF!</definedName>
    <definedName name="BL5BBB" localSheetId="10">'[4]Attach-3 (QR)'!#REF!</definedName>
    <definedName name="BL5BBB" localSheetId="4">'Attach-3(QR)'!#REF!</definedName>
    <definedName name="BL5BBB" localSheetId="2">'[5]Attach-3 (QR)'!#REF!</definedName>
    <definedName name="BL5BBB">#REF!</definedName>
    <definedName name="BL5C" localSheetId="16">'[1]Attach-3 (QR)'!#REF!</definedName>
    <definedName name="BL5C" localSheetId="9">'[2]Attach-3 (QR)'!#REF!</definedName>
    <definedName name="BL5C" localSheetId="10">'[2]Attach-3 (QR)'!#REF!</definedName>
    <definedName name="BL5C" localSheetId="4">'Attach-3(QR)'!#REF!</definedName>
    <definedName name="BL5C">#REF!</definedName>
    <definedName name="BL5CC" localSheetId="16">'[1]Attach-3 (QR)'!#REF!</definedName>
    <definedName name="BL5CC" localSheetId="24">'[3]Attach-3 (QR)'!#REF!</definedName>
    <definedName name="BL5CC" localSheetId="9">'[4]Attach-3 (QR)'!#REF!</definedName>
    <definedName name="BL5CC" localSheetId="10">'[4]Attach-3 (QR)'!#REF!</definedName>
    <definedName name="BL5CC" localSheetId="4">'Attach-3(QR)'!#REF!</definedName>
    <definedName name="BL5CC" localSheetId="2">'[5]Attach-3 (QR)'!#REF!</definedName>
    <definedName name="BL5CC">#REF!</definedName>
    <definedName name="BL5CCC" localSheetId="16">'[1]Attach-3 (QR)'!#REF!</definedName>
    <definedName name="BL5CCC" localSheetId="22">'[6]Attach QR'!$L$794</definedName>
    <definedName name="BL5CCC" localSheetId="24">'[3]Attach-3 (QR)'!#REF!</definedName>
    <definedName name="BL5CCC" localSheetId="9">'[4]Attach-3 (QR)'!#REF!</definedName>
    <definedName name="BL5CCC" localSheetId="10">'[4]Attach-3 (QR)'!#REF!</definedName>
    <definedName name="BL5CCC" localSheetId="4">'Attach-3(QR)'!#REF!</definedName>
    <definedName name="BL5CCC" localSheetId="2">'[5]Attach-3 (QR)'!#REF!</definedName>
    <definedName name="BL5CCC">#REF!</definedName>
    <definedName name="CAPA1" localSheetId="16">'[1]Attach-3 (QR)'!#REF!</definedName>
    <definedName name="CAPA1" localSheetId="24">'[3]Attach-3 (QR)'!#REF!</definedName>
    <definedName name="CAPA1" localSheetId="9">'[4]Attach-3 (QR)'!#REF!</definedName>
    <definedName name="CAPA1" localSheetId="10">'[4]Attach-3 (QR)'!#REF!</definedName>
    <definedName name="CAPA1" localSheetId="4">'Attach-3(QR)'!#REF!</definedName>
    <definedName name="CAPA1" localSheetId="2">'[5]Attach-3 (QR)'!#REF!</definedName>
    <definedName name="CAPA1">#REF!</definedName>
    <definedName name="CAPA11" localSheetId="16">'[1]Attach-3 (QR)'!#REF!</definedName>
    <definedName name="CAPA11" localSheetId="24">'[3]Attach-3 (QR)'!#REF!</definedName>
    <definedName name="CAPA11" localSheetId="9">'[4]Attach-3 (QR)'!#REF!</definedName>
    <definedName name="CAPA11" localSheetId="10">'[4]Attach-3 (QR)'!#REF!</definedName>
    <definedName name="CAPA11" localSheetId="4">'Attach-3(QR)'!#REF!</definedName>
    <definedName name="CAPA11" localSheetId="2">'[5]Attach-3 (QR)'!#REF!</definedName>
    <definedName name="CAPA11">#REF!</definedName>
    <definedName name="CAPA111" localSheetId="16">'[1]Attach-3 (QR)'!#REF!</definedName>
    <definedName name="CAPA111" localSheetId="22">'[6]Attach QR'!$F$505</definedName>
    <definedName name="CAPA111" localSheetId="24">'[3]Attach-3 (QR)'!#REF!</definedName>
    <definedName name="CAPA111" localSheetId="9">'[4]Attach-3 (QR)'!#REF!</definedName>
    <definedName name="CAPA111" localSheetId="10">'[4]Attach-3 (QR)'!#REF!</definedName>
    <definedName name="CAPA111" localSheetId="4">'Attach-3(QR)'!#REF!</definedName>
    <definedName name="CAPA111" localSheetId="2">'[5]Attach-3 (QR)'!#REF!</definedName>
    <definedName name="CAPA111">#REF!</definedName>
    <definedName name="CAPA2" localSheetId="16">'[1]Attach-3 (QR)'!#REF!</definedName>
    <definedName name="CAPA2" localSheetId="24">'[3]Attach-3 (QR)'!#REF!</definedName>
    <definedName name="CAPA2" localSheetId="9">'[4]Attach-3 (QR)'!#REF!</definedName>
    <definedName name="CAPA2" localSheetId="10">'[4]Attach-3 (QR)'!#REF!</definedName>
    <definedName name="CAPA2" localSheetId="4">'Attach-3(QR)'!#REF!</definedName>
    <definedName name="CAPA2" localSheetId="2">'[5]Attach-3 (QR)'!#REF!</definedName>
    <definedName name="CAPA2">#REF!</definedName>
    <definedName name="CAPA22" localSheetId="16">'[1]Attach-3 (QR)'!#REF!</definedName>
    <definedName name="CAPA22" localSheetId="24">'[3]Attach-3 (QR)'!#REF!</definedName>
    <definedName name="CAPA22" localSheetId="9">'[4]Attach-3 (QR)'!#REF!</definedName>
    <definedName name="CAPA22" localSheetId="10">'[4]Attach-3 (QR)'!#REF!</definedName>
    <definedName name="CAPA22" localSheetId="4">'Attach-3(QR)'!#REF!</definedName>
    <definedName name="CAPA22" localSheetId="2">'[5]Attach-3 (QR)'!#REF!</definedName>
    <definedName name="CAPA22">#REF!</definedName>
    <definedName name="CAPA222" localSheetId="16">'[1]Attach-3 (QR)'!#REF!</definedName>
    <definedName name="CAPA222" localSheetId="22">'[6]Attach QR'!$I$505</definedName>
    <definedName name="CAPA222" localSheetId="24">'[3]Attach-3 (QR)'!#REF!</definedName>
    <definedName name="CAPA222" localSheetId="9">'[4]Attach-3 (QR)'!#REF!</definedName>
    <definedName name="CAPA222" localSheetId="10">'[4]Attach-3 (QR)'!#REF!</definedName>
    <definedName name="CAPA222" localSheetId="4">'Attach-3(QR)'!#REF!</definedName>
    <definedName name="CAPA222" localSheetId="2">'[5]Attach-3 (QR)'!#REF!</definedName>
    <definedName name="CAPA222">#REF!</definedName>
    <definedName name="CAPA3" localSheetId="16">'[1]Attach-3 (QR)'!#REF!</definedName>
    <definedName name="CAPA3" localSheetId="24">'[3]Attach-3 (QR)'!#REF!</definedName>
    <definedName name="CAPA3" localSheetId="9">'[4]Attach-3 (QR)'!#REF!</definedName>
    <definedName name="CAPA3" localSheetId="10">'[4]Attach-3 (QR)'!#REF!</definedName>
    <definedName name="CAPA3" localSheetId="4">'Attach-3(QR)'!#REF!</definedName>
    <definedName name="CAPA3" localSheetId="2">'[5]Attach-3 (QR)'!#REF!</definedName>
    <definedName name="CAPA3">#REF!</definedName>
    <definedName name="CAPA33" localSheetId="16">'[1]Attach-3 (QR)'!#REF!</definedName>
    <definedName name="CAPA33" localSheetId="24">'[3]Attach-3 (QR)'!#REF!</definedName>
    <definedName name="CAPA33" localSheetId="9">'[4]Attach-3 (QR)'!#REF!</definedName>
    <definedName name="CAPA33" localSheetId="10">'[4]Attach-3 (QR)'!#REF!</definedName>
    <definedName name="CAPA33" localSheetId="4">'Attach-3(QR)'!#REF!</definedName>
    <definedName name="CAPA33" localSheetId="2">'[5]Attach-3 (QR)'!#REF!</definedName>
    <definedName name="CAPA33">#REF!</definedName>
    <definedName name="CAPA333" localSheetId="16">'[1]Attach-3 (QR)'!#REF!</definedName>
    <definedName name="CAPA333" localSheetId="22">'[6]Attach QR'!$G$651</definedName>
    <definedName name="CAPA333" localSheetId="24">'[3]Attach-3 (QR)'!#REF!</definedName>
    <definedName name="CAPA333" localSheetId="9">'[4]Attach-3 (QR)'!#REF!</definedName>
    <definedName name="CAPA333" localSheetId="10">'[4]Attach-3 (QR)'!#REF!</definedName>
    <definedName name="CAPA333" localSheetId="4">'Attach-3(QR)'!#REF!</definedName>
    <definedName name="CAPA333" localSheetId="2">'[5]Attach-3 (QR)'!#REF!</definedName>
    <definedName name="CAPA333">#REF!</definedName>
    <definedName name="CAPA4" localSheetId="16">'[1]Attach-3 (QR)'!#REF!</definedName>
    <definedName name="CAPA4" localSheetId="24">'[3]Attach-3 (QR)'!#REF!</definedName>
    <definedName name="CAPA4" localSheetId="9">'[4]Attach-3 (QR)'!#REF!</definedName>
    <definedName name="CAPA4" localSheetId="10">'[4]Attach-3 (QR)'!#REF!</definedName>
    <definedName name="CAPA4" localSheetId="4">'Attach-3(QR)'!#REF!</definedName>
    <definedName name="CAPA4" localSheetId="2">'[5]Attach-3 (QR)'!#REF!</definedName>
    <definedName name="CAPA4">#REF!</definedName>
    <definedName name="CAPA44" localSheetId="16">'[1]Attach-3 (QR)'!#REF!</definedName>
    <definedName name="CAPA44" localSheetId="24">'[3]Attach-3 (QR)'!#REF!</definedName>
    <definedName name="CAPA44" localSheetId="9">'[4]Attach-3 (QR)'!#REF!</definedName>
    <definedName name="CAPA44" localSheetId="10">'[4]Attach-3 (QR)'!#REF!</definedName>
    <definedName name="CAPA44" localSheetId="4">'Attach-3(QR)'!#REF!</definedName>
    <definedName name="CAPA44" localSheetId="2">'[5]Attach-3 (QR)'!#REF!</definedName>
    <definedName name="CAPA44">#REF!</definedName>
    <definedName name="CAPA444" localSheetId="16">'[1]Attach-3 (QR)'!#REF!</definedName>
    <definedName name="CAPA444" localSheetId="22">'[6]Attach QR'!$I$651</definedName>
    <definedName name="CAPA444" localSheetId="24">'[3]Attach-3 (QR)'!#REF!</definedName>
    <definedName name="CAPA444" localSheetId="9">'[4]Attach-3 (QR)'!#REF!</definedName>
    <definedName name="CAPA444" localSheetId="10">'[4]Attach-3 (QR)'!#REF!</definedName>
    <definedName name="CAPA444" localSheetId="4">'Attach-3(QR)'!#REF!</definedName>
    <definedName name="CAPA444" localSheetId="2">'[5]Attach-3 (QR)'!#REF!</definedName>
    <definedName name="CAPA444">#REF!</definedName>
    <definedName name="CAPA7" localSheetId="16">'[1]Attach-3 (QR)'!#REF!</definedName>
    <definedName name="CAPA7" localSheetId="24">'[3]Attach-3 (QR)'!#REF!</definedName>
    <definedName name="CAPA7" localSheetId="9">'[4]Attach-3 (QR)'!#REF!</definedName>
    <definedName name="CAPA7" localSheetId="10">'[4]Attach-3 (QR)'!#REF!</definedName>
    <definedName name="CAPA7" localSheetId="4">'Attach-3(QR)'!#REF!</definedName>
    <definedName name="CAPA7" localSheetId="2">'[5]Attach-3 (QR)'!#REF!</definedName>
    <definedName name="CAPA7">#REF!</definedName>
    <definedName name="CAPA77" localSheetId="16">'[1]Attach-3 (QR)'!#REF!</definedName>
    <definedName name="CAPA77" localSheetId="24">'[3]Attach-3 (QR)'!#REF!</definedName>
    <definedName name="CAPA77" localSheetId="9">'[4]Attach-3 (QR)'!#REF!</definedName>
    <definedName name="CAPA77" localSheetId="10">'[4]Attach-3 (QR)'!#REF!</definedName>
    <definedName name="CAPA77" localSheetId="4">'Attach-3(QR)'!#REF!</definedName>
    <definedName name="CAPA77" localSheetId="2">'[5]Attach-3 (QR)'!#REF!</definedName>
    <definedName name="CAPA77">#REF!</definedName>
    <definedName name="CAPA777" localSheetId="16">'[1]Attach-3 (QR)'!#REF!</definedName>
    <definedName name="CAPA777" localSheetId="22">'[6]Attach QR'!$D$505</definedName>
    <definedName name="CAPA777" localSheetId="24">'[3]Attach-3 (QR)'!#REF!</definedName>
    <definedName name="CAPA777" localSheetId="9">'[4]Attach-3 (QR)'!#REF!</definedName>
    <definedName name="CAPA777" localSheetId="10">'[4]Attach-3 (QR)'!#REF!</definedName>
    <definedName name="CAPA777" localSheetId="4">'Attach-3(QR)'!#REF!</definedName>
    <definedName name="CAPA777" localSheetId="2">'[5]Attach-3 (QR)'!#REF!</definedName>
    <definedName name="CAPA777">#REF!</definedName>
    <definedName name="COO" localSheetId="16">'[7]Sch-1a'!#REF!</definedName>
    <definedName name="COO" localSheetId="9">'[8]Sch-1a'!#REF!</definedName>
    <definedName name="COO" localSheetId="10">'[8]Sch-1a'!#REF!</definedName>
    <definedName name="COO" localSheetId="2">'[9]Sch-1a'!#REF!</definedName>
    <definedName name="COO">'[8]Sch-1a'!#REF!</definedName>
    <definedName name="date" localSheetId="16">#REF!</definedName>
    <definedName name="date" localSheetId="24">#REF!</definedName>
    <definedName name="date" localSheetId="9">#REF!</definedName>
    <definedName name="date" localSheetId="10">#REF!</definedName>
    <definedName name="date" localSheetId="2">#REF!</definedName>
    <definedName name="date">#REF!</definedName>
    <definedName name="iii" localSheetId="16">#REF!</definedName>
    <definedName name="iii" localSheetId="24">#REF!</definedName>
    <definedName name="iii" localSheetId="9">#REF!</definedName>
    <definedName name="iii" localSheetId="10">#REF!</definedName>
    <definedName name="iii" localSheetId="2">#REF!</definedName>
    <definedName name="iii">#REF!</definedName>
    <definedName name="LA">#REF!</definedName>
    <definedName name="logo1">"Picture 7"</definedName>
    <definedName name="MANU1" localSheetId="16">'[1]Attach-3 (QR)'!#REF!</definedName>
    <definedName name="MANU1" localSheetId="24">'[3]Attach-3 (QR)'!#REF!</definedName>
    <definedName name="MANU1" localSheetId="9">'[4]Attach-3 (QR)'!#REF!</definedName>
    <definedName name="MANU1" localSheetId="10">'[4]Attach-3 (QR)'!#REF!</definedName>
    <definedName name="MANU1" localSheetId="4">'Attach-3(QR)'!#REF!</definedName>
    <definedName name="MANU1" localSheetId="2">'[5]Attach-3 (QR)'!#REF!</definedName>
    <definedName name="MANU1">#REF!</definedName>
    <definedName name="MANU11" localSheetId="16">'[1]Attach-3 (QR)'!#REF!</definedName>
    <definedName name="MANU11" localSheetId="24">'[3]Attach-3 (QR)'!#REF!</definedName>
    <definedName name="MANU11" localSheetId="9">'[4]Attach-3 (QR)'!#REF!</definedName>
    <definedName name="MANU11" localSheetId="10">'[4]Attach-3 (QR)'!#REF!</definedName>
    <definedName name="MANU11" localSheetId="4">'Attach-3(QR)'!#REF!</definedName>
    <definedName name="MANU11" localSheetId="2">'[5]Attach-3 (QR)'!#REF!</definedName>
    <definedName name="MANU11">#REF!</definedName>
    <definedName name="MANU111" localSheetId="16">'[1]Attach-3 (QR)'!#REF!</definedName>
    <definedName name="MANU111" localSheetId="22">'[6]Attach QR'!$H$350</definedName>
    <definedName name="MANU111" localSheetId="24">'[3]Attach-3 (QR)'!#REF!</definedName>
    <definedName name="MANU111" localSheetId="9">'[4]Attach-3 (QR)'!#REF!</definedName>
    <definedName name="MANU111" localSheetId="10">'[4]Attach-3 (QR)'!#REF!</definedName>
    <definedName name="MANU111" localSheetId="4">'Attach-3(QR)'!#REF!</definedName>
    <definedName name="MANU111" localSheetId="2">'[5]Attach-3 (QR)'!#REF!</definedName>
    <definedName name="MANU111">#REF!</definedName>
    <definedName name="MANU2" localSheetId="16">'[1]Attach-3 (QR)'!#REF!</definedName>
    <definedName name="MANU2" localSheetId="24">'[3]Attach-3 (QR)'!#REF!</definedName>
    <definedName name="MANU2" localSheetId="9">'[4]Attach-3 (QR)'!#REF!</definedName>
    <definedName name="MANU2" localSheetId="10">'[4]Attach-3 (QR)'!#REF!</definedName>
    <definedName name="MANU2" localSheetId="4">'Attach-3(QR)'!#REF!</definedName>
    <definedName name="MANU2" localSheetId="2">'[5]Attach-3 (QR)'!#REF!</definedName>
    <definedName name="MANU2">#REF!</definedName>
    <definedName name="MANU22" localSheetId="16">'[1]Attach-3 (QR)'!#REF!</definedName>
    <definedName name="MANU22" localSheetId="24">'[3]Attach-3 (QR)'!#REF!</definedName>
    <definedName name="MANU22" localSheetId="9">'[4]Attach-3 (QR)'!#REF!</definedName>
    <definedName name="MANU22" localSheetId="10">'[4]Attach-3 (QR)'!#REF!</definedName>
    <definedName name="MANU22" localSheetId="4">'Attach-3(QR)'!#REF!</definedName>
    <definedName name="MANU22" localSheetId="2">'[5]Attach-3 (QR)'!#REF!</definedName>
    <definedName name="MANU22">#REF!</definedName>
    <definedName name="MANU222" localSheetId="16">'[1]Attach-3 (QR)'!#REF!</definedName>
    <definedName name="MANU222" localSheetId="22">'[6]Attach QR'!$H$419</definedName>
    <definedName name="MANU222" localSheetId="24">'[3]Attach-3 (QR)'!#REF!</definedName>
    <definedName name="MANU222" localSheetId="9">'[4]Attach-3 (QR)'!#REF!</definedName>
    <definedName name="MANU222" localSheetId="10">'[4]Attach-3 (QR)'!#REF!</definedName>
    <definedName name="MANU222" localSheetId="4">'Attach-3(QR)'!#REF!</definedName>
    <definedName name="MANU222" localSheetId="2">'[5]Attach-3 (QR)'!#REF!</definedName>
    <definedName name="MANU222">#REF!</definedName>
    <definedName name="MANU3" localSheetId="16">'[1]Attach-3 (QR)'!#REF!</definedName>
    <definedName name="MANU3" localSheetId="24">'[3]Attach-3 (QR)'!#REF!</definedName>
    <definedName name="MANU3" localSheetId="9">'[4]Attach-3 (QR)'!#REF!</definedName>
    <definedName name="MANU3" localSheetId="10">'[4]Attach-3 (QR)'!#REF!</definedName>
    <definedName name="MANU3" localSheetId="4">'Attach-3(QR)'!#REF!</definedName>
    <definedName name="MANU3" localSheetId="2">'[5]Attach-3 (QR)'!#REF!</definedName>
    <definedName name="MANU3">#REF!</definedName>
    <definedName name="MANU33" localSheetId="16">'[1]Attach-3 (QR)'!#REF!</definedName>
    <definedName name="MANU33" localSheetId="24">'[3]Attach-3 (QR)'!#REF!</definedName>
    <definedName name="MANU33" localSheetId="9">'[4]Attach-3 (QR)'!#REF!</definedName>
    <definedName name="MANU33" localSheetId="10">'[4]Attach-3 (QR)'!#REF!</definedName>
    <definedName name="MANU33" localSheetId="4">'Attach-3(QR)'!#REF!</definedName>
    <definedName name="MANU33" localSheetId="2">'[5]Attach-3 (QR)'!#REF!</definedName>
    <definedName name="MANU33">#REF!</definedName>
    <definedName name="MANU333" localSheetId="16">'[1]Attach-3 (QR)'!#REF!</definedName>
    <definedName name="MANU333" localSheetId="22">'[6]Attach QR'!$G$560</definedName>
    <definedName name="MANU333" localSheetId="24">'[3]Attach-3 (QR)'!#REF!</definedName>
    <definedName name="MANU333" localSheetId="9">'[4]Attach-3 (QR)'!#REF!</definedName>
    <definedName name="MANU333" localSheetId="10">'[4]Attach-3 (QR)'!#REF!</definedName>
    <definedName name="MANU333" localSheetId="4">'Attach-3(QR)'!#REF!</definedName>
    <definedName name="MANU333" localSheetId="2">'[5]Attach-3 (QR)'!#REF!</definedName>
    <definedName name="MANU333">#REF!</definedName>
    <definedName name="MANU4" localSheetId="16">'[1]Attach-3 (QR)'!#REF!</definedName>
    <definedName name="MANU4" localSheetId="24">'[3]Attach-3 (QR)'!#REF!</definedName>
    <definedName name="MANU4" localSheetId="9">'[4]Attach-3 (QR)'!#REF!</definedName>
    <definedName name="MANU4" localSheetId="10">'[4]Attach-3 (QR)'!#REF!</definedName>
    <definedName name="MANU4" localSheetId="4">'Attach-3(QR)'!#REF!</definedName>
    <definedName name="MANU4" localSheetId="2">'[5]Attach-3 (QR)'!#REF!</definedName>
    <definedName name="MANU4">#REF!</definedName>
    <definedName name="MANU44" localSheetId="16">'[1]Attach-3 (QR)'!#REF!</definedName>
    <definedName name="MANU44" localSheetId="24">'[3]Attach-3 (QR)'!#REF!</definedName>
    <definedName name="MANU44" localSheetId="9">'[4]Attach-3 (QR)'!#REF!</definedName>
    <definedName name="MANU44" localSheetId="10">'[4]Attach-3 (QR)'!#REF!</definedName>
    <definedName name="MANU44" localSheetId="4">'Attach-3(QR)'!#REF!</definedName>
    <definedName name="MANU44" localSheetId="2">'[5]Attach-3 (QR)'!#REF!</definedName>
    <definedName name="MANU44">#REF!</definedName>
    <definedName name="MANU444" localSheetId="16">'[1]Attach-3 (QR)'!#REF!</definedName>
    <definedName name="MANU444" localSheetId="22">'[6]Attach QR'!$I$560</definedName>
    <definedName name="MANU444" localSheetId="24">'[3]Attach-3 (QR)'!#REF!</definedName>
    <definedName name="MANU444" localSheetId="9">'[4]Attach-3 (QR)'!#REF!</definedName>
    <definedName name="MANU444" localSheetId="10">'[4]Attach-3 (QR)'!#REF!</definedName>
    <definedName name="MANU444" localSheetId="4">'Attach-3(QR)'!#REF!</definedName>
    <definedName name="MANU444" localSheetId="2">'[5]Attach-3 (QR)'!#REF!</definedName>
    <definedName name="MANU444">#REF!</definedName>
    <definedName name="MANU5" localSheetId="16">'[1]Attach-3 (QR)'!#REF!</definedName>
    <definedName name="MANU5" localSheetId="24">'[3]Attach-3 (QR)'!#REF!</definedName>
    <definedName name="MANU5" localSheetId="9">'[4]Attach-3 (QR)'!#REF!</definedName>
    <definedName name="MANU5" localSheetId="10">'[4]Attach-3 (QR)'!#REF!</definedName>
    <definedName name="MANU5" localSheetId="4">'Attach-3(QR)'!#REF!</definedName>
    <definedName name="MANU5" localSheetId="2">'[5]Attach-3 (QR)'!#REF!</definedName>
    <definedName name="MANU5">#REF!</definedName>
    <definedName name="MANU55" localSheetId="16">'[1]Attach-3 (QR)'!#REF!</definedName>
    <definedName name="MANU55" localSheetId="24">'[3]Attach-3 (QR)'!#REF!</definedName>
    <definedName name="MANU55" localSheetId="9">'[4]Attach-3 (QR)'!#REF!</definedName>
    <definedName name="MANU55" localSheetId="10">'[4]Attach-3 (QR)'!#REF!</definedName>
    <definedName name="MANU55" localSheetId="4">'Attach-3(QR)'!#REF!</definedName>
    <definedName name="MANU55" localSheetId="2">'[5]Attach-3 (QR)'!#REF!</definedName>
    <definedName name="MANU55">#REF!</definedName>
    <definedName name="MANU555" localSheetId="16">'[1]Attach-3 (QR)'!#REF!</definedName>
    <definedName name="MANU555" localSheetId="22">'[6]Attach QR'!$E$560</definedName>
    <definedName name="MANU555" localSheetId="24">'[3]Attach-3 (QR)'!#REF!</definedName>
    <definedName name="MANU555" localSheetId="9">'[4]Attach-3 (QR)'!#REF!</definedName>
    <definedName name="MANU555" localSheetId="10">'[4]Attach-3 (QR)'!#REF!</definedName>
    <definedName name="MANU555" localSheetId="4">'Attach-3(QR)'!#REF!</definedName>
    <definedName name="MANU555" localSheetId="2">'[5]Attach-3 (QR)'!#REF!</definedName>
    <definedName name="MANU555">#REF!</definedName>
    <definedName name="PATH1" localSheetId="16">'[1]Attach-3 (QR)'!#REF!</definedName>
    <definedName name="PATH1" localSheetId="24">'[3]Attach-3 (QR)'!#REF!</definedName>
    <definedName name="PATH1" localSheetId="9">'[4]Attach-3 (QR)'!#REF!</definedName>
    <definedName name="PATH1" localSheetId="10">'[4]Attach-3 (QR)'!#REF!</definedName>
    <definedName name="PATH1" localSheetId="4">'Attach-3(QR)'!#REF!</definedName>
    <definedName name="PATH1" localSheetId="2">'[5]Attach-3 (QR)'!#REF!</definedName>
    <definedName name="PATH1">#REF!</definedName>
    <definedName name="PATH11" localSheetId="16">'[1]Attach-3 (QR)'!#REF!</definedName>
    <definedName name="PATH11" localSheetId="24">'[3]Attach-3 (QR)'!#REF!</definedName>
    <definedName name="PATH11" localSheetId="9">'[4]Attach-3 (QR)'!#REF!</definedName>
    <definedName name="PATH11" localSheetId="10">'[4]Attach-3 (QR)'!#REF!</definedName>
    <definedName name="PATH11" localSheetId="4">'Attach-3(QR)'!#REF!</definedName>
    <definedName name="PATH11" localSheetId="2">'[5]Attach-3 (QR)'!#REF!</definedName>
    <definedName name="PATH11">#REF!</definedName>
    <definedName name="PATH111" localSheetId="16">'[1]Attach-3 (QR)'!#REF!</definedName>
    <definedName name="PATH111" localSheetId="22">'[6]Attach QR'!$G$170</definedName>
    <definedName name="PATH111" localSheetId="24">'[3]Attach-3 (QR)'!#REF!</definedName>
    <definedName name="PATH111" localSheetId="9">'[4]Attach-3 (QR)'!#REF!</definedName>
    <definedName name="PATH111" localSheetId="10">'[4]Attach-3 (QR)'!#REF!</definedName>
    <definedName name="PATH111" localSheetId="4">'Attach-3(QR)'!#REF!</definedName>
    <definedName name="PATH111" localSheetId="2">'[5]Attach-3 (QR)'!#REF!</definedName>
    <definedName name="PATH111">#REF!</definedName>
    <definedName name="PATH2" localSheetId="16">'[1]Attach-3 (QR)'!#REF!</definedName>
    <definedName name="PATH2" localSheetId="24">'[3]Attach-3 (QR)'!#REF!</definedName>
    <definedName name="PATH2" localSheetId="9">'[4]Attach-3 (QR)'!#REF!</definedName>
    <definedName name="PATH2" localSheetId="10">'[4]Attach-3 (QR)'!#REF!</definedName>
    <definedName name="PATH2" localSheetId="4">'Attach-3(QR)'!#REF!</definedName>
    <definedName name="PATH2" localSheetId="2">'[5]Attach-3 (QR)'!#REF!</definedName>
    <definedName name="PATH2">#REF!</definedName>
    <definedName name="PATH22" localSheetId="16">'[1]Attach-3 (QR)'!#REF!</definedName>
    <definedName name="PATH22" localSheetId="24">'[3]Attach-3 (QR)'!#REF!</definedName>
    <definedName name="PATH22" localSheetId="9">'[4]Attach-3 (QR)'!#REF!</definedName>
    <definedName name="PATH22" localSheetId="10">'[4]Attach-3 (QR)'!#REF!</definedName>
    <definedName name="PATH22" localSheetId="4">'Attach-3(QR)'!#REF!</definedName>
    <definedName name="PATH22" localSheetId="2">'[5]Attach-3 (QR)'!#REF!</definedName>
    <definedName name="PATH22">#REF!</definedName>
    <definedName name="PATH222" localSheetId="16">'[1]Attach-3 (QR)'!#REF!</definedName>
    <definedName name="PATH222" localSheetId="22">'[6]Attach QR'!$I$170</definedName>
    <definedName name="PATH222" localSheetId="24">'[3]Attach-3 (QR)'!#REF!</definedName>
    <definedName name="PATH222" localSheetId="9">'[4]Attach-3 (QR)'!#REF!</definedName>
    <definedName name="PATH222" localSheetId="10">'[4]Attach-3 (QR)'!#REF!</definedName>
    <definedName name="PATH222" localSheetId="4">'Attach-3(QR)'!#REF!</definedName>
    <definedName name="PATH222" localSheetId="2">'[5]Attach-3 (QR)'!#REF!</definedName>
    <definedName name="PATH222">#REF!</definedName>
    <definedName name="PATH3" localSheetId="16">'[1]Attach-3 (QR)'!#REF!</definedName>
    <definedName name="PATH3" localSheetId="24">'[3]Attach-3 (QR)'!#REF!</definedName>
    <definedName name="PATH3" localSheetId="9">'[4]Attach-3 (QR)'!#REF!</definedName>
    <definedName name="PATH3" localSheetId="10">'[4]Attach-3 (QR)'!#REF!</definedName>
    <definedName name="PATH3" localSheetId="4">'Attach-3(QR)'!#REF!</definedName>
    <definedName name="PATH3" localSheetId="2">'[5]Attach-3 (QR)'!#REF!</definedName>
    <definedName name="PATH3">#REF!</definedName>
    <definedName name="PATH33" localSheetId="16">'[1]Attach-3 (QR)'!#REF!</definedName>
    <definedName name="PATH33" localSheetId="24">'[3]Attach-3 (QR)'!#REF!</definedName>
    <definedName name="PATH33" localSheetId="9">'[4]Attach-3 (QR)'!#REF!</definedName>
    <definedName name="PATH33" localSheetId="10">'[4]Attach-3 (QR)'!#REF!</definedName>
    <definedName name="PATH33" localSheetId="4">'Attach-3(QR)'!#REF!</definedName>
    <definedName name="PATH33" localSheetId="2">'[5]Attach-3 (QR)'!#REF!</definedName>
    <definedName name="PATH33">#REF!</definedName>
    <definedName name="PATH333" localSheetId="16">'[1]Attach-3 (QR)'!#REF!</definedName>
    <definedName name="PATH333" localSheetId="22">'[6]Attach QR'!$G$246</definedName>
    <definedName name="PATH333" localSheetId="24">'[3]Attach-3 (QR)'!#REF!</definedName>
    <definedName name="PATH333" localSheetId="9">'[4]Attach-3 (QR)'!#REF!</definedName>
    <definedName name="PATH333" localSheetId="10">'[4]Attach-3 (QR)'!#REF!</definedName>
    <definedName name="PATH333" localSheetId="4">'Attach-3(QR)'!#REF!</definedName>
    <definedName name="PATH333" localSheetId="2">'[5]Attach-3 (QR)'!#REF!</definedName>
    <definedName name="PATH333">#REF!</definedName>
    <definedName name="PATH4" localSheetId="16">'[1]Attach-3 (QR)'!#REF!</definedName>
    <definedName name="PATH4" localSheetId="24">'[3]Attach-3 (QR)'!#REF!</definedName>
    <definedName name="PATH4" localSheetId="9">'[4]Attach-3 (QR)'!#REF!</definedName>
    <definedName name="PATH4" localSheetId="10">'[4]Attach-3 (QR)'!#REF!</definedName>
    <definedName name="PATH4" localSheetId="4">'Attach-3(QR)'!#REF!</definedName>
    <definedName name="PATH4" localSheetId="2">'[5]Attach-3 (QR)'!#REF!</definedName>
    <definedName name="PATH4">#REF!</definedName>
    <definedName name="PATH44" localSheetId="16">'[1]Attach-3 (QR)'!#REF!</definedName>
    <definedName name="PATH44" localSheetId="24">'[3]Attach-3 (QR)'!#REF!</definedName>
    <definedName name="PATH44" localSheetId="9">'[4]Attach-3 (QR)'!#REF!</definedName>
    <definedName name="PATH44" localSheetId="10">'[4]Attach-3 (QR)'!#REF!</definedName>
    <definedName name="PATH44" localSheetId="4">'Attach-3(QR)'!#REF!</definedName>
    <definedName name="PATH44" localSheetId="2">'[5]Attach-3 (QR)'!#REF!</definedName>
    <definedName name="PATH44">#REF!</definedName>
    <definedName name="PATH444" localSheetId="16">'[1]Attach-3 (QR)'!#REF!</definedName>
    <definedName name="PATH444" localSheetId="22">'[6]Attach QR'!$I$246</definedName>
    <definedName name="PATH444" localSheetId="24">'[3]Attach-3 (QR)'!#REF!</definedName>
    <definedName name="PATH444" localSheetId="9">'[4]Attach-3 (QR)'!#REF!</definedName>
    <definedName name="PATH444" localSheetId="10">'[4]Attach-3 (QR)'!#REF!</definedName>
    <definedName name="PATH444" localSheetId="4">'Attach-3(QR)'!#REF!</definedName>
    <definedName name="PATH444" localSheetId="2">'[5]Attach-3 (QR)'!#REF!</definedName>
    <definedName name="PATH444">#REF!</definedName>
    <definedName name="PATH5" localSheetId="16">'[1]Attach-3 (QR)'!#REF!</definedName>
    <definedName name="PATH5" localSheetId="24">'[3]Attach-3 (QR)'!#REF!</definedName>
    <definedName name="PATH5" localSheetId="9">'[4]Attach-3 (QR)'!#REF!</definedName>
    <definedName name="PATH5" localSheetId="10">'[4]Attach-3 (QR)'!#REF!</definedName>
    <definedName name="PATH5" localSheetId="4">'Attach-3(QR)'!#REF!</definedName>
    <definedName name="PATH5" localSheetId="2">'[5]Attach-3 (QR)'!#REF!</definedName>
    <definedName name="PATH5">#REF!</definedName>
    <definedName name="PATH55" localSheetId="16">'[1]Attach-3 (QR)'!#REF!</definedName>
    <definedName name="PATH55" localSheetId="24">'[3]Attach-3 (QR)'!#REF!</definedName>
    <definedName name="PATH55" localSheetId="9">'[4]Attach-3 (QR)'!#REF!</definedName>
    <definedName name="PATH55" localSheetId="10">'[4]Attach-3 (QR)'!#REF!</definedName>
    <definedName name="PATH55" localSheetId="4">'Attach-3(QR)'!#REF!</definedName>
    <definedName name="PATH55" localSheetId="2">'[5]Attach-3 (QR)'!#REF!</definedName>
    <definedName name="PATH55">#REF!</definedName>
    <definedName name="PATH555" localSheetId="16">'[1]Attach-3 (QR)'!#REF!</definedName>
    <definedName name="PATH555" localSheetId="24">'[3]Attach-3 (QR)'!#REF!</definedName>
    <definedName name="PATH555" localSheetId="9">'[4]Attach-3 (QR)'!#REF!</definedName>
    <definedName name="PATH555" localSheetId="10">'[4]Attach-3 (QR)'!#REF!</definedName>
    <definedName name="PATH555" localSheetId="4">'Attach-3(QR)'!#REF!</definedName>
    <definedName name="PATH555" localSheetId="2">'[5]Attach-3 (QR)'!#REF!</definedName>
    <definedName name="PATH555">#REF!</definedName>
    <definedName name="PATHAR1" localSheetId="16">'[1]Attach-3 (QR)'!#REF!</definedName>
    <definedName name="PATHAR1" localSheetId="9">'[2]Attach-3 (QR)'!#REF!</definedName>
    <definedName name="PATHAR1" localSheetId="10">'[2]Attach-3 (QR)'!#REF!</definedName>
    <definedName name="PATHAR1" localSheetId="4">'Attach-3(QR)'!#REF!</definedName>
    <definedName name="PATHAR1">#REF!</definedName>
    <definedName name="PATHAR2" localSheetId="16">'[1]Attach-3 (QR)'!#REF!</definedName>
    <definedName name="PATHAR2" localSheetId="9">'[2]Attach-3 (QR)'!#REF!</definedName>
    <definedName name="PATHAR2" localSheetId="10">'[2]Attach-3 (QR)'!#REF!</definedName>
    <definedName name="PATHAR2" localSheetId="4">'Attach-3(QR)'!#REF!</definedName>
    <definedName name="PATHAR2">#REF!</definedName>
    <definedName name="PATHAR3" localSheetId="16">'[1]Attach-3 (QR)'!#REF!</definedName>
    <definedName name="PATHAR3" localSheetId="22">'[6]Attach QR'!$AO$750</definedName>
    <definedName name="PATHAR3" localSheetId="9">'[2]Attach-3 (QR)'!#REF!</definedName>
    <definedName name="PATHAR3" localSheetId="10">'[2]Attach-3 (QR)'!#REF!</definedName>
    <definedName name="PATHAR3" localSheetId="4">'Attach-3(QR)'!#REF!</definedName>
    <definedName name="PATHAR3">#REF!</definedName>
    <definedName name="PATHJV1" localSheetId="16">'[1]Attach-3 (QR)'!#REF!</definedName>
    <definedName name="PATHJV1" localSheetId="24">'[3]Attach-3 (QR)'!#REF!</definedName>
    <definedName name="PATHJV1" localSheetId="9">'[4]Attach-3 (QR)'!#REF!</definedName>
    <definedName name="PATHJV1" localSheetId="10">'[4]Attach-3 (QR)'!#REF!</definedName>
    <definedName name="PATHJV1" localSheetId="4">'Attach-3(QR)'!$I$61</definedName>
    <definedName name="PATHJV1" localSheetId="2">'[5]Attach-3 (QR)'!#REF!</definedName>
    <definedName name="PATHJV1">#REF!</definedName>
    <definedName name="PATHJV11" localSheetId="16">'[1]Attach-3 (QR)'!#REF!</definedName>
    <definedName name="PATHJV11" localSheetId="24">'[3]Attach-3 (QR)'!#REF!</definedName>
    <definedName name="PATHJV11" localSheetId="9">'[4]Attach-3 (QR)'!#REF!</definedName>
    <definedName name="PATHJV11" localSheetId="10">'[4]Attach-3 (QR)'!#REF!</definedName>
    <definedName name="PATHJV11" localSheetId="4">'Attach-3(QR)'!$G$61</definedName>
    <definedName name="PATHJV11" localSheetId="2">'[5]Attach-3 (QR)'!#REF!</definedName>
    <definedName name="PATHJV11">#REF!</definedName>
    <definedName name="PATHJV111" localSheetId="16">'[1]Attach-3 (QR)'!#REF!</definedName>
    <definedName name="PATHJV111" localSheetId="24">'[3]Attach-3 (QR)'!#REF!</definedName>
    <definedName name="PATHJV111" localSheetId="9">'[4]Attach-3 (QR)'!#REF!</definedName>
    <definedName name="PATHJV111" localSheetId="10">'[4]Attach-3 (QR)'!#REF!</definedName>
    <definedName name="PATHJV111" localSheetId="4">'Attach-3(QR)'!$E$61</definedName>
    <definedName name="PATHJV111" localSheetId="2">'[5]Attach-3 (QR)'!#REF!</definedName>
    <definedName name="PATHJV111">#REF!</definedName>
    <definedName name="PATHJV2" localSheetId="16">'[1]Attach-3 (QR)'!#REF!</definedName>
    <definedName name="PATHJV2" localSheetId="24">'[3]Attach-3 (QR)'!#REF!</definedName>
    <definedName name="PATHJV2" localSheetId="9">'[4]Attach-3 (QR)'!#REF!</definedName>
    <definedName name="PATHJV2" localSheetId="10">'[4]Attach-3 (QR)'!#REF!</definedName>
    <definedName name="PATHJV2" localSheetId="4">'Attach-3(QR)'!$I$62</definedName>
    <definedName name="PATHJV2" localSheetId="2">'[5]Attach-3 (QR)'!#REF!</definedName>
    <definedName name="PATHJV2">#REF!</definedName>
    <definedName name="PATHJV22" localSheetId="16">'[1]Attach-3 (QR)'!#REF!</definedName>
    <definedName name="PATHJV22" localSheetId="24">'[3]Attach-3 (QR)'!#REF!</definedName>
    <definedName name="PATHJV22" localSheetId="9">'[4]Attach-3 (QR)'!#REF!</definedName>
    <definedName name="PATHJV22" localSheetId="10">'[4]Attach-3 (QR)'!#REF!</definedName>
    <definedName name="PATHJV22" localSheetId="4">'Attach-3(QR)'!$G$62</definedName>
    <definedName name="PATHJV22" localSheetId="2">'[5]Attach-3 (QR)'!#REF!</definedName>
    <definedName name="PATHJV22">#REF!</definedName>
    <definedName name="PATHJV222" localSheetId="16">'[1]Attach-3 (QR)'!#REF!</definedName>
    <definedName name="PATHJV222" localSheetId="24">'[3]Attach-3 (QR)'!#REF!</definedName>
    <definedName name="PATHJV222" localSheetId="9">'[4]Attach-3 (QR)'!#REF!</definedName>
    <definedName name="PATHJV222" localSheetId="10">'[4]Attach-3 (QR)'!#REF!</definedName>
    <definedName name="PATHJV222" localSheetId="4">'Attach-3(QR)'!$E$62</definedName>
    <definedName name="PATHJV222" localSheetId="2">'[5]Attach-3 (QR)'!#REF!</definedName>
    <definedName name="PATHJV222">#REF!</definedName>
    <definedName name="PATHJV3" localSheetId="16">'[1]Attach-3 (QR)'!#REF!</definedName>
    <definedName name="PATHJV3" localSheetId="22">'[6]Attach QR'!$I$61</definedName>
    <definedName name="PATHJV3" localSheetId="24">'[3]Attach-3 (QR)'!#REF!</definedName>
    <definedName name="PATHJV3" localSheetId="9">'[4]Attach-3 (QR)'!#REF!</definedName>
    <definedName name="PATHJV3" localSheetId="10">'[4]Attach-3 (QR)'!#REF!</definedName>
    <definedName name="PATHJV3" localSheetId="4">'Attach-3(QR)'!$I$63</definedName>
    <definedName name="PATHJV3" localSheetId="2">'[5]Attach-3 (QR)'!#REF!</definedName>
    <definedName name="PATHJV3">#REF!</definedName>
    <definedName name="PATHJV33" localSheetId="16">'[1]Attach-3 (QR)'!#REF!</definedName>
    <definedName name="PATHJV33" localSheetId="22">'[6]Attach QR'!$G$61</definedName>
    <definedName name="PATHJV33" localSheetId="24">'[3]Attach-3 (QR)'!#REF!</definedName>
    <definedName name="PATHJV33" localSheetId="9">'[4]Attach-3 (QR)'!#REF!</definedName>
    <definedName name="PATHJV33" localSheetId="10">'[4]Attach-3 (QR)'!#REF!</definedName>
    <definedName name="PATHJV33" localSheetId="4">'Attach-3(QR)'!$G$63</definedName>
    <definedName name="PATHJV33" localSheetId="2">'[5]Attach-3 (QR)'!#REF!</definedName>
    <definedName name="PATHJV33">#REF!</definedName>
    <definedName name="PATHJV333" localSheetId="16">'[1]Attach-3 (QR)'!#REF!</definedName>
    <definedName name="PATHJV333" localSheetId="22">'[6]Attach QR'!$E$61</definedName>
    <definedName name="PATHJV333" localSheetId="24">'[3]Attach-3 (QR)'!#REF!</definedName>
    <definedName name="PATHJV333" localSheetId="9">'[4]Attach-3 (QR)'!#REF!</definedName>
    <definedName name="PATHJV333" localSheetId="10">'[4]Attach-3 (QR)'!#REF!</definedName>
    <definedName name="PATHJV333" localSheetId="4">'Attach-3(QR)'!$E$63</definedName>
    <definedName name="PATHJV333" localSheetId="2">'[5]Attach-3 (QR)'!#REF!</definedName>
    <definedName name="PATHJV333">#REF!</definedName>
    <definedName name="PATHJVPR1" localSheetId="16">'[1]Attach-3 (QR)'!#REF!</definedName>
    <definedName name="PATHJVPR1" localSheetId="9">'[2]Attach-3 (QR)'!#REF!</definedName>
    <definedName name="PATHJVPR1" localSheetId="10">'[2]Attach-3 (QR)'!#REF!</definedName>
    <definedName name="PATHJVPR1" localSheetId="4">'Attach-3(QR)'!#REF!</definedName>
    <definedName name="PATHJVPR1">#REF!</definedName>
    <definedName name="PATHJVPR11" localSheetId="16">'[1]Attach-3 (QR)'!#REF!</definedName>
    <definedName name="PATHJVPR11" localSheetId="24">'[3]Attach-3 (QR)'!#REF!</definedName>
    <definedName name="PATHJVPR11" localSheetId="9">'[4]Attach-3 (QR)'!#REF!</definedName>
    <definedName name="PATHJVPR11" localSheetId="10">'[4]Attach-3 (QR)'!#REF!</definedName>
    <definedName name="PATHJVPR11" localSheetId="4">'Attach-3(QR)'!#REF!</definedName>
    <definedName name="PATHJVPR11" localSheetId="2">'[5]Attach-3 (QR)'!#REF!</definedName>
    <definedName name="PATHJVPR11">#REF!</definedName>
    <definedName name="PATHJVPR111" localSheetId="16">'[1]Attach-3 (QR)'!#REF!</definedName>
    <definedName name="PATHJVPR111" localSheetId="22">'[6]Attach QR'!$K$782</definedName>
    <definedName name="PATHJVPR111" localSheetId="24">'[3]Attach-3 (QR)'!#REF!</definedName>
    <definedName name="PATHJVPR111" localSheetId="9">'[4]Attach-3 (QR)'!#REF!</definedName>
    <definedName name="PATHJVPR111" localSheetId="10">'[4]Attach-3 (QR)'!#REF!</definedName>
    <definedName name="PATHJVPR111" localSheetId="4">'Attach-3(QR)'!#REF!</definedName>
    <definedName name="PATHJVPR111" localSheetId="2">'[5]Attach-3 (QR)'!#REF!</definedName>
    <definedName name="PATHJVPR111">#REF!</definedName>
    <definedName name="PATHJVPR2" localSheetId="16">'[1]Attach-3 (QR)'!#REF!</definedName>
    <definedName name="PATHJVPR2" localSheetId="9">'[2]Attach-3 (QR)'!#REF!</definedName>
    <definedName name="PATHJVPR2" localSheetId="10">'[2]Attach-3 (QR)'!#REF!</definedName>
    <definedName name="PATHJVPR2" localSheetId="4">'Attach-3(QR)'!#REF!</definedName>
    <definedName name="PATHJVPR2">#REF!</definedName>
    <definedName name="PATHJVPR22" localSheetId="16">'[1]Attach-3 (QR)'!#REF!</definedName>
    <definedName name="PATHJVPR22" localSheetId="24">'[3]Attach-3 (QR)'!#REF!</definedName>
    <definedName name="PATHJVPR22" localSheetId="9">'[4]Attach-3 (QR)'!#REF!</definedName>
    <definedName name="PATHJVPR22" localSheetId="10">'[4]Attach-3 (QR)'!#REF!</definedName>
    <definedName name="PATHJVPR22" localSheetId="4">'Attach-3(QR)'!#REF!</definedName>
    <definedName name="PATHJVPR22" localSheetId="2">'[5]Attach-3 (QR)'!#REF!</definedName>
    <definedName name="PATHJVPR22">#REF!</definedName>
    <definedName name="PATHJVPR222" localSheetId="16">'[1]Attach-3 (QR)'!#REF!</definedName>
    <definedName name="PATHJVPR222" localSheetId="22">'[6]Attach QR'!$L$782</definedName>
    <definedName name="PATHJVPR222" localSheetId="24">'[3]Attach-3 (QR)'!#REF!</definedName>
    <definedName name="PATHJVPR222" localSheetId="9">'[4]Attach-3 (QR)'!#REF!</definedName>
    <definedName name="PATHJVPR222" localSheetId="10">'[4]Attach-3 (QR)'!#REF!</definedName>
    <definedName name="PATHJVPR222" localSheetId="4">'Attach-3(QR)'!#REF!</definedName>
    <definedName name="PATHJVPR222" localSheetId="2">'[5]Attach-3 (QR)'!#REF!</definedName>
    <definedName name="PATHJVPR222">#REF!</definedName>
    <definedName name="PATHLA1" localSheetId="16">'[1]Attach-3 (QR)'!#REF!</definedName>
    <definedName name="PATHLA1" localSheetId="24">'[3]Attach-3 (QR)'!#REF!</definedName>
    <definedName name="PATHLA1" localSheetId="9">'[4]Attach-3 (QR)'!#REF!</definedName>
    <definedName name="PATHLA1" localSheetId="10">'[4]Attach-3 (QR)'!#REF!</definedName>
    <definedName name="PATHLA1" localSheetId="4">'Attach-3(QR)'!#REF!</definedName>
    <definedName name="PATHLA1" localSheetId="2">'[5]Attach-3 (QR)'!#REF!</definedName>
    <definedName name="PATHLA1">#REF!</definedName>
    <definedName name="PATHLA2" localSheetId="16">'[1]Attach-3 (QR)'!#REF!</definedName>
    <definedName name="PATHLA2" localSheetId="24">'[3]Attach-3 (QR)'!#REF!</definedName>
    <definedName name="PATHLA2" localSheetId="9">'[4]Attach-3 (QR)'!#REF!</definedName>
    <definedName name="PATHLA2" localSheetId="10">'[4]Attach-3 (QR)'!#REF!</definedName>
    <definedName name="PATHLA2" localSheetId="4">'Attach-3(QR)'!#REF!</definedName>
    <definedName name="PATHLA2" localSheetId="2">'[5]Attach-3 (QR)'!#REF!</definedName>
    <definedName name="PATHLA2">#REF!</definedName>
    <definedName name="PATHLA3" localSheetId="16">'[1]Attach-3 (QR)'!#REF!</definedName>
    <definedName name="PATHLA3" localSheetId="22">'[6]Attach QR'!$D$651</definedName>
    <definedName name="PATHLA3" localSheetId="24">'[3]Attach-3 (QR)'!#REF!</definedName>
    <definedName name="PATHLA3" localSheetId="9">'[4]Attach-3 (QR)'!#REF!</definedName>
    <definedName name="PATHLA3" localSheetId="10">'[4]Attach-3 (QR)'!#REF!</definedName>
    <definedName name="PATHLA3" localSheetId="4">'Attach-3(QR)'!#REF!</definedName>
    <definedName name="PATHLA3" localSheetId="2">'[5]Attach-3 (QR)'!#REF!</definedName>
    <definedName name="PATHLA3">#REF!</definedName>
    <definedName name="PATHLP1" localSheetId="16">'[1]Attach-3 (QR)'!#REF!</definedName>
    <definedName name="PATHLP1" localSheetId="9">'[2]Attach-3 (QR)'!#REF!</definedName>
    <definedName name="PATHLP1" localSheetId="10">'[2]Attach-3 (QR)'!#REF!</definedName>
    <definedName name="PATHLP1" localSheetId="4">'Attach-3(QR)'!#REF!</definedName>
    <definedName name="PATHLP1">#REF!</definedName>
    <definedName name="PATHLP2" localSheetId="16">'[1]Attach-3 (QR)'!#REF!</definedName>
    <definedName name="PATHLP2" localSheetId="24">'[3]Attach-3 (QR)'!#REF!</definedName>
    <definedName name="PATHLP2" localSheetId="9">'[4]Attach-3 (QR)'!#REF!</definedName>
    <definedName name="PATHLP2" localSheetId="10">'[4]Attach-3 (QR)'!#REF!</definedName>
    <definedName name="PATHLP2" localSheetId="4">'Attach-3(QR)'!#REF!</definedName>
    <definedName name="PATHLP2" localSheetId="2">'[5]Attach-3 (QR)'!#REF!</definedName>
    <definedName name="PATHLP2">#REF!</definedName>
    <definedName name="PATHLP3" localSheetId="16">'[1]Attach-3 (QR)'!#REF!</definedName>
    <definedName name="PATHLP3" localSheetId="22">'[6]Attach QR'!$J$782</definedName>
    <definedName name="PATHLP3" localSheetId="24">'[3]Attach-3 (QR)'!#REF!</definedName>
    <definedName name="PATHLP3" localSheetId="9">'[4]Attach-3 (QR)'!#REF!</definedName>
    <definedName name="PATHLP3" localSheetId="10">'[4]Attach-3 (QR)'!#REF!</definedName>
    <definedName name="PATHLP3" localSheetId="4">'Attach-3(QR)'!#REF!</definedName>
    <definedName name="PATHLP3" localSheetId="2">'[5]Attach-3 (QR)'!#REF!</definedName>
    <definedName name="PATHLP3">#REF!</definedName>
    <definedName name="PATHPR1" localSheetId="16">'[1]Attach-3 (QR)'!#REF!</definedName>
    <definedName name="PATHPR1" localSheetId="9">'[2]Attach-3 (QR)'!#REF!</definedName>
    <definedName name="PATHPR1" localSheetId="10">'[2]Attach-3 (QR)'!#REF!</definedName>
    <definedName name="PATHPR1" localSheetId="4">'Attach-3(QR)'!#REF!</definedName>
    <definedName name="PATHPR1">#REF!</definedName>
    <definedName name="PATHPR2" localSheetId="16">'[1]Attach-3 (QR)'!#REF!</definedName>
    <definedName name="PATHPR2" localSheetId="24">'[3]Attach-3 (QR)'!#REF!</definedName>
    <definedName name="PATHPR2" localSheetId="9">'[4]Attach-3 (QR)'!#REF!</definedName>
    <definedName name="PATHPR2" localSheetId="10">'[4]Attach-3 (QR)'!#REF!</definedName>
    <definedName name="PATHPR2" localSheetId="4">'Attach-3(QR)'!#REF!</definedName>
    <definedName name="PATHPR2" localSheetId="2">'[5]Attach-3 (QR)'!#REF!</definedName>
    <definedName name="PATHPR2">#REF!</definedName>
    <definedName name="_xlnm.Print_Area" localSheetId="14">'Attach 10'!$A$1:$F$18</definedName>
    <definedName name="_xlnm.Print_Area" localSheetId="15">'Attach 11'!$A$1:$E$29</definedName>
    <definedName name="_xlnm.Print_Area" localSheetId="16">'Attach 12'!$A$1:$F$126</definedName>
    <definedName name="_xlnm.Print_Area" localSheetId="17">'Attach 13'!$A$1:$E$27</definedName>
    <definedName name="_xlnm.Print_Area" localSheetId="18">'Attach 14'!$A$1:$E$29</definedName>
    <definedName name="_xlnm.Print_Area" localSheetId="19">'Attach 14-IP'!$A$8:$I$220</definedName>
    <definedName name="_xlnm.Print_Area" localSheetId="20">'Attach 15'!$A$1:$E$93</definedName>
    <definedName name="_xlnm.Print_Area" localSheetId="21">'Attach 16'!$A$1:$L$90</definedName>
    <definedName name="_xlnm.Print_Area" localSheetId="22">'Attach 17'!$A$1:$E$33</definedName>
    <definedName name="_xlnm.Print_Area" localSheetId="23">'Attach 18'!$A$1:$E$24</definedName>
    <definedName name="_xlnm.Print_Area" localSheetId="24">'Attach 18 SP'!$A$7:$I$157</definedName>
    <definedName name="_xlnm.Print_Area" localSheetId="25">'Attach 19'!$A$1:$E$31</definedName>
    <definedName name="_xlnm.Print_Area" localSheetId="3">'Attach 3(JV)'!$A$1:$E$28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5B'!$A$1:$E$35</definedName>
    <definedName name="_xlnm.Print_Area" localSheetId="11">'Attach 6'!$A$1:$E$28</definedName>
    <definedName name="_xlnm.Print_Area" localSheetId="12">'Attach 7'!$A$1:$E$18</definedName>
    <definedName name="_xlnm.Print_Area" localSheetId="13">'Attach 9'!$A$1:$E$53</definedName>
    <definedName name="_xlnm.Print_Area" localSheetId="4">'Attach-3(QR)'!$A$1:$I$393</definedName>
    <definedName name="_xlnm.Print_Area" localSheetId="26">'Bid Form 1st Envelope '!$A$1:$J$119</definedName>
    <definedName name="_xlnm.Print_Area" localSheetId="1">Cover!$A$1:$F$20</definedName>
    <definedName name="_xlnm.Print_Area" localSheetId="2">'Names of Bidder'!$B$1:$G$29</definedName>
    <definedName name="_xlnm.Print_Titles" localSheetId="13">'Attach 9'!$17:$17</definedName>
    <definedName name="printedname" localSheetId="16">#REF!</definedName>
    <definedName name="printedname" localSheetId="24">#REF!</definedName>
    <definedName name="printedname" localSheetId="9">#REF!</definedName>
    <definedName name="printedname" localSheetId="10">#REF!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6">#REF!</definedName>
    <definedName name="_xlnm.Recorder" localSheetId="22">#REF!</definedName>
    <definedName name="_xlnm.Recorder" localSheetId="23">#REF!</definedName>
    <definedName name="_xlnm.Recorder" localSheetId="9">#REF!</definedName>
    <definedName name="_xlnm.Recorder" localSheetId="10">#REF!</definedName>
    <definedName name="_xlnm.Recorder" localSheetId="4">#REF!</definedName>
    <definedName name="_xlnm.Recorder" localSheetId="2">#REF!</definedName>
    <definedName name="_xlnm.Recorder">#REF!</definedName>
    <definedName name="sss" localSheetId="16">'[10]Attach-3 (QR)'!#REF!</definedName>
    <definedName name="sss" localSheetId="2">'[10]Attach-3 (QR)'!#REF!</definedName>
    <definedName name="sss">'[11]Attach-3 (QR)'!#REF!</definedName>
    <definedName name="TEST" localSheetId="16">#REF!</definedName>
    <definedName name="TEST" localSheetId="22">#REF!</definedName>
    <definedName name="TEST" localSheetId="23">#REF!</definedName>
    <definedName name="TEST" localSheetId="9">#REF!</definedName>
    <definedName name="TEST" localSheetId="10">#REF!</definedName>
    <definedName name="TEST" localSheetId="4">#REF!</definedName>
    <definedName name="TEST" localSheetId="2">#REF!</definedName>
    <definedName name="TEST">#REF!</definedName>
    <definedName name="TO">#REF!</definedName>
    <definedName name="ttt" localSheetId="16">#REF!</definedName>
    <definedName name="ttt" localSheetId="24">#REF!</definedName>
    <definedName name="ttt" localSheetId="9">#REF!</definedName>
    <definedName name="ttt" localSheetId="10">#REF!</definedName>
    <definedName name="ttt" localSheetId="2">#REF!</definedName>
    <definedName name="ttt">#REF!</definedName>
    <definedName name="typeofbidder" localSheetId="16">#REF!</definedName>
    <definedName name="typeofbidder" localSheetId="24">#REF!</definedName>
    <definedName name="typeofbidder" localSheetId="9">#REF!</definedName>
    <definedName name="typeofbidder" localSheetId="10">#REF!</definedName>
    <definedName name="typeofbidder" localSheetId="2">#REF!</definedName>
    <definedName name="typeofbidder">#REF!</definedName>
    <definedName name="uuu" localSheetId="16">#REF!</definedName>
    <definedName name="uuu" localSheetId="24">#REF!</definedName>
    <definedName name="uuu" localSheetId="9">#REF!</definedName>
    <definedName name="uuu" localSheetId="10">#REF!</definedName>
    <definedName name="uuu" localSheetId="2">#REF!</definedName>
    <definedName name="uuu">#REF!</definedName>
    <definedName name="yyy" localSheetId="16">#REF!</definedName>
    <definedName name="yyy" localSheetId="24">#REF!</definedName>
    <definedName name="yyy" localSheetId="9">#REF!</definedName>
    <definedName name="yyy" localSheetId="10">#REF!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20" hidden="1">'Attach 15'!$H:$H</definedName>
    <definedName name="Z_05855B4F_D61E_4C97_B759_B2F96767F6F8_.wvu.Cols" localSheetId="24"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5B'!$H:$H</definedName>
    <definedName name="Z_05855B4F_D61E_4C97_B759_B2F96767F6F8_.wvu.Cols" localSheetId="11" hidden="1">'Attach 6'!$H:$H</definedName>
    <definedName name="Z_05855B4F_D61E_4C97_B759_B2F96767F6F8_.wvu.Cols" localSheetId="26"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4" hidden="1">'Attach 10'!$A$1:$F$18</definedName>
    <definedName name="Z_05855B4F_D61E_4C97_B759_B2F96767F6F8_.wvu.PrintArea" localSheetId="15" hidden="1">'Attach 11'!$A$1:$E$29</definedName>
    <definedName name="Z_05855B4F_D61E_4C97_B759_B2F96767F6F8_.wvu.PrintArea" localSheetId="17" hidden="1">'Attach 13'!$A$1:$E$27</definedName>
    <definedName name="Z_05855B4F_D61E_4C97_B759_B2F96767F6F8_.wvu.PrintArea" localSheetId="18" hidden="1">'Attach 14'!$A$1:$E$29</definedName>
    <definedName name="Z_05855B4F_D61E_4C97_B759_B2F96767F6F8_.wvu.PrintArea" localSheetId="19" hidden="1">'Attach 14-IP'!$A$8:$I$220</definedName>
    <definedName name="Z_05855B4F_D61E_4C97_B759_B2F96767F6F8_.wvu.PrintArea" localSheetId="20" hidden="1">'Attach 15'!$A$1:$E$93</definedName>
    <definedName name="Z_05855B4F_D61E_4C97_B759_B2F96767F6F8_.wvu.PrintArea" localSheetId="21" hidden="1">'Attach 16'!$A$1:$L$90</definedName>
    <definedName name="Z_05855B4F_D61E_4C97_B759_B2F96767F6F8_.wvu.PrintArea" localSheetId="22" hidden="1">'Attach 17'!$A$1:$E$33</definedName>
    <definedName name="Z_05855B4F_D61E_4C97_B759_B2F96767F6F8_.wvu.PrintArea" localSheetId="23" hidden="1">'Attach 18'!$A$1:$E$24</definedName>
    <definedName name="Z_05855B4F_D61E_4C97_B759_B2F96767F6F8_.wvu.PrintArea" localSheetId="24" hidden="1">'Attach 18 SP'!$A$7:$I$157</definedName>
    <definedName name="Z_05855B4F_D61E_4C97_B759_B2F96767F6F8_.wvu.PrintArea" localSheetId="25" hidden="1">'Attach 19'!$A$1:$E$31</definedName>
    <definedName name="Z_05855B4F_D61E_4C97_B759_B2F96767F6F8_.wvu.PrintArea" localSheetId="3" hidden="1">'Attach 3(JV)'!$A$1:$E$28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5B'!$A$1:$E$73</definedName>
    <definedName name="Z_05855B4F_D61E_4C97_B759_B2F96767F6F8_.wvu.PrintArea" localSheetId="11" hidden="1">'Attach 6'!$A$1:$E$28</definedName>
    <definedName name="Z_05855B4F_D61E_4C97_B759_B2F96767F6F8_.wvu.PrintArea" localSheetId="12" hidden="1">'Attach 7'!$A$1:$E$18</definedName>
    <definedName name="Z_05855B4F_D61E_4C97_B759_B2F96767F6F8_.wvu.PrintArea" localSheetId="13" hidden="1">'Attach 9'!$A$1:$E$53</definedName>
    <definedName name="Z_05855B4F_D61E_4C97_B759_B2F96767F6F8_.wvu.PrintArea" localSheetId="26" hidden="1">'Bid Form 1st Envelope '!$A$1:$F$119</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3" hidden="1">'Attach 9'!$17:$17</definedName>
    <definedName name="Z_05855B4F_D61E_4C97_B759_B2F96767F6F8_.wvu.Rows" localSheetId="20" hidden="1">'Attach 15'!$16:$16</definedName>
    <definedName name="Z_05855B4F_D61E_4C97_B759_B2F96767F6F8_.wvu.Rows" localSheetId="22" hidden="1">'Attach 17'!$26:$26,'Attach 17'!$32:$209</definedName>
    <definedName name="Z_05855B4F_D61E_4C97_B759_B2F96767F6F8_.wvu.Rows" localSheetId="24" hidden="1">'Attach 18 SP'!$149:$153</definedName>
    <definedName name="Z_05855B4F_D61E_4C97_B759_B2F96767F6F8_.wvu.Rows" localSheetId="25"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10" hidden="1">'Attach 5B'!$25:$30</definedName>
    <definedName name="Z_05855B4F_D61E_4C97_B759_B2F96767F6F8_.wvu.Rows" localSheetId="26" hidden="1">'Bid Form 1st Envelope '!$26:$27,'Bid Form 1st Envelope '!$102:$102,'Bid Form 1st Envelope '!$105:$106</definedName>
    <definedName name="Z_0664780A_E8AC_4BA6_9C3B_53B9085473D3_.wvu.Cols" localSheetId="24" hidden="1">'Attach 18 SP'!$J:$P</definedName>
    <definedName name="Z_0664780A_E8AC_4BA6_9C3B_53B9085473D3_.wvu.PrintArea" localSheetId="24" hidden="1">'Attach 18 SP'!$A$8:$I$157</definedName>
    <definedName name="Z_0664780A_E8AC_4BA6_9C3B_53B9085473D3_.wvu.Rows" localSheetId="24"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6" hidden="1">'Attach 12'!$G:$G,'Attach 12'!$I:$I</definedName>
    <definedName name="Z_10C5F276_B641_4058_B015_CD9DBF21498B_.wvu.PrintArea" localSheetId="16" hidden="1">'Attach 12'!$A$1:$F$92</definedName>
    <definedName name="Z_10C5F276_B641_4058_B015_CD9DBF21498B_.wvu.Rows" localSheetId="16" hidden="1">'Attach 12'!#REF!,'Attach 12'!#REF!,'Attach 12'!#REF!,'Attach 12'!#REF!,'Attach 12'!#REF!,'Attach 12'!#REF!,'Attach 12'!#REF!,'Attach 12'!#REF!,'Attach 12'!#REF!,'Attach 12'!#REF!,'Attach 12'!$123:$210</definedName>
    <definedName name="Z_14D7F02E_BCCA_4517_ABC7_537FF4AEB67A_.wvu.PrintArea" localSheetId="2" hidden="1">'Names of Bidder'!$B$1:$E$27</definedName>
    <definedName name="Z_15A19D23_A9FD_4FC1_B7B0_F2D16BDFC729_.wvu.Cols" localSheetId="20" hidden="1">'Attach 15'!$H:$H</definedName>
    <definedName name="Z_15A19D23_A9FD_4FC1_B7B0_F2D16BDFC729_.wvu.Cols" localSheetId="8" hidden="1">'Attach 5'!$H:$H</definedName>
    <definedName name="Z_15A19D23_A9FD_4FC1_B7B0_F2D16BDFC729_.wvu.Cols" localSheetId="11" hidden="1">'Attach 6'!$H:$H</definedName>
    <definedName name="Z_15A19D23_A9FD_4FC1_B7B0_F2D16BDFC729_.wvu.PrintArea" localSheetId="14" hidden="1">'Attach 10'!$A$1:$E$18</definedName>
    <definedName name="Z_15A19D23_A9FD_4FC1_B7B0_F2D16BDFC729_.wvu.PrintArea" localSheetId="15" hidden="1">'Attach 11'!$A$1:$E$29</definedName>
    <definedName name="Z_15A19D23_A9FD_4FC1_B7B0_F2D16BDFC729_.wvu.PrintArea" localSheetId="17" hidden="1">'Attach 13'!$A$1:$E$27</definedName>
    <definedName name="Z_15A19D23_A9FD_4FC1_B7B0_F2D16BDFC729_.wvu.PrintArea" localSheetId="18" hidden="1">'Attach 14'!$A$1:$E$29</definedName>
    <definedName name="Z_15A19D23_A9FD_4FC1_B7B0_F2D16BDFC729_.wvu.PrintArea" localSheetId="19" hidden="1">'Attach 14-IP'!$A$8:$I$220</definedName>
    <definedName name="Z_15A19D23_A9FD_4FC1_B7B0_F2D16BDFC729_.wvu.PrintArea" localSheetId="20" hidden="1">'Attach 15'!$A$1:$E$93</definedName>
    <definedName name="Z_15A19D23_A9FD_4FC1_B7B0_F2D16BDFC729_.wvu.PrintArea" localSheetId="21" hidden="1">'Attach 16'!$A$1:$L$90</definedName>
    <definedName name="Z_15A19D23_A9FD_4FC1_B7B0_F2D16BDFC729_.wvu.PrintArea" localSheetId="22" hidden="1">'Attach 17'!$A$1:$E$33</definedName>
    <definedName name="Z_15A19D23_A9FD_4FC1_B7B0_F2D16BDFC729_.wvu.PrintArea" localSheetId="23" hidden="1">'Attach 18'!$A$1:$E$24</definedName>
    <definedName name="Z_15A19D23_A9FD_4FC1_B7B0_F2D16BDFC729_.wvu.PrintArea" localSheetId="25" hidden="1">'Attach 19'!$A$1:$E$31</definedName>
    <definedName name="Z_15A19D23_A9FD_4FC1_B7B0_F2D16BDFC729_.wvu.PrintArea" localSheetId="3" hidden="1">'Attach 3(JV)'!$A$1:$E$28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1" hidden="1">'Attach 6'!$A$1:$E$28</definedName>
    <definedName name="Z_15A19D23_A9FD_4FC1_B7B0_F2D16BDFC729_.wvu.PrintArea" localSheetId="12" hidden="1">'Attach 7'!$A$1:$E$18</definedName>
    <definedName name="Z_15A19D23_A9FD_4FC1_B7B0_F2D16BDFC729_.wvu.PrintArea" localSheetId="13" hidden="1">'Attach 9'!$A$1:$E$54</definedName>
    <definedName name="Z_15A19D23_A9FD_4FC1_B7B0_F2D16BDFC729_.wvu.PrintArea" localSheetId="26" hidden="1">'Bid Form 1st Envelope '!$A$1:$F$119</definedName>
    <definedName name="Z_15A19D23_A9FD_4FC1_B7B0_F2D16BDFC729_.wvu.PrintTitles" localSheetId="13" hidden="1">'Attach 9'!$17:$17</definedName>
    <definedName name="Z_15A19D23_A9FD_4FC1_B7B0_F2D16BDFC729_.wvu.Rows" localSheetId="20" hidden="1">'Attach 15'!$16:$16</definedName>
    <definedName name="Z_15A19D23_A9FD_4FC1_B7B0_F2D16BDFC729_.wvu.Rows" localSheetId="22" hidden="1">'Attach 17'!$26:$26,'Attach 17'!$32:$209</definedName>
    <definedName name="Z_15A19D23_A9FD_4FC1_B7B0_F2D16BDFC729_.wvu.Rows" localSheetId="25" hidden="1">'Attach 19'!$13:$13,'Attach 19'!$20:$28</definedName>
    <definedName name="Z_15A19D23_A9FD_4FC1_B7B0_F2D16BDFC729_.wvu.Rows" localSheetId="8" hidden="1">'Attach 5'!$4:$4</definedName>
    <definedName name="Z_1C70608C_646A_4043_A222_6253B5006A93_.wvu.Cols" localSheetId="16" hidden="1">'Attach 12'!$I:$J</definedName>
    <definedName name="Z_1C70608C_646A_4043_A222_6253B5006A93_.wvu.Cols" localSheetId="9" hidden="1">'Attach 5A'!$H:$H</definedName>
    <definedName name="Z_1C70608C_646A_4043_A222_6253B5006A93_.wvu.Cols" localSheetId="10" hidden="1">'Attach 5B'!$H:$H</definedName>
    <definedName name="Z_1C70608C_646A_4043_A222_6253B5006A93_.wvu.PrintArea" localSheetId="16" hidden="1">'Attach 12'!$B$1:$G$92</definedName>
    <definedName name="Z_1C70608C_646A_4043_A222_6253B5006A93_.wvu.PrintArea" localSheetId="24" hidden="1">'Attach 18 SP'!$A$8:$I$170</definedName>
    <definedName name="Z_1C70608C_646A_4043_A222_6253B5006A93_.wvu.PrintArea" localSheetId="9" hidden="1">'Attach 5A'!$A$1:$E$73</definedName>
    <definedName name="Z_1C70608C_646A_4043_A222_6253B5006A93_.wvu.PrintArea" localSheetId="10" hidden="1">'Attach 5B'!$A$1:$E$73</definedName>
    <definedName name="Z_1C70608C_646A_4043_A222_6253B5006A93_.wvu.PrintTitles" localSheetId="16" hidden="1">'Attach 12'!#REF!</definedName>
    <definedName name="Z_1C70608C_646A_4043_A222_6253B5006A93_.wvu.Rows" localSheetId="16" hidden="1">'Attach 12'!#REF!</definedName>
    <definedName name="Z_1C70608C_646A_4043_A222_6253B5006A93_.wvu.Rows" localSheetId="24" hidden="1">'Attach 18 SP'!$41:$41</definedName>
    <definedName name="Z_1C70608C_646A_4043_A222_6253B5006A93_.wvu.Rows" localSheetId="9" hidden="1">'Attach 5A'!$25:$30</definedName>
    <definedName name="Z_1C70608C_646A_4043_A222_6253B5006A93_.wvu.Rows" localSheetId="10" hidden="1">'Attach 5B'!$25:$30</definedName>
    <definedName name="Z_1FD9ACA5_802E_4240_ABEA_3FAA854014ED_.wvu.PrintArea" localSheetId="22" hidden="1">'Attach 17'!$A$1:$E$33</definedName>
    <definedName name="Z_1FD9ACA5_802E_4240_ABEA_3FAA854014ED_.wvu.Rows" localSheetId="22"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6" hidden="1">'Attach 12'!$I:$J</definedName>
    <definedName name="Z_237D8718_39ED_4FFE_B3B2_D1192F8D2E87_.wvu.Cols" localSheetId="9" hidden="1">'Attach 5A'!$H:$H</definedName>
    <definedName name="Z_237D8718_39ED_4FFE_B3B2_D1192F8D2E87_.wvu.Cols" localSheetId="10" hidden="1">'Attach 5B'!$H:$H</definedName>
    <definedName name="Z_237D8718_39ED_4FFE_B3B2_D1192F8D2E87_.wvu.PrintArea" localSheetId="16" hidden="1">'Attach 12'!$B$1:$G$92</definedName>
    <definedName name="Z_237D8718_39ED_4FFE_B3B2_D1192F8D2E87_.wvu.PrintArea" localSheetId="24" hidden="1">'Attach 18 SP'!$A$8:$I$170</definedName>
    <definedName name="Z_237D8718_39ED_4FFE_B3B2_D1192F8D2E87_.wvu.PrintArea" localSheetId="9" hidden="1">'Attach 5A'!$A$1:$E$73</definedName>
    <definedName name="Z_237D8718_39ED_4FFE_B3B2_D1192F8D2E87_.wvu.PrintArea" localSheetId="10" hidden="1">'Attach 5B'!$A$1:$E$73</definedName>
    <definedName name="Z_237D8718_39ED_4FFE_B3B2_D1192F8D2E87_.wvu.PrintTitles" localSheetId="16" hidden="1">'Attach 12'!#REF!</definedName>
    <definedName name="Z_237D8718_39ED_4FFE_B3B2_D1192F8D2E87_.wvu.Rows" localSheetId="24" hidden="1">'Attach 18 SP'!$41:$41</definedName>
    <definedName name="Z_237D8718_39ED_4FFE_B3B2_D1192F8D2E87_.wvu.Rows" localSheetId="9" hidden="1">'Attach 5A'!$25:$30</definedName>
    <definedName name="Z_237D8718_39ED_4FFE_B3B2_D1192F8D2E87_.wvu.Rows" localSheetId="10" hidden="1">'Attach 5B'!$25:$30</definedName>
    <definedName name="Z_240327DD_375F_45D4_BA52_89AFD79FE6A1_.wvu.Cols" localSheetId="20" hidden="1">'Attach 15'!$H:$H</definedName>
    <definedName name="Z_240327DD_375F_45D4_BA52_89AFD79FE6A1_.wvu.Cols" localSheetId="8" hidden="1">'Attach 5'!$H:$H</definedName>
    <definedName name="Z_240327DD_375F_45D4_BA52_89AFD79FE6A1_.wvu.Cols" localSheetId="11" hidden="1">'Attach 6'!$H:$H</definedName>
    <definedName name="Z_240327DD_375F_45D4_BA52_89AFD79FE6A1_.wvu.PrintArea" localSheetId="14" hidden="1">'Attach 10'!$A$1:$E$18</definedName>
    <definedName name="Z_240327DD_375F_45D4_BA52_89AFD79FE6A1_.wvu.PrintArea" localSheetId="15" hidden="1">'Attach 11'!$A$1:$E$29</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14-IP'!$A$8:$I$220</definedName>
    <definedName name="Z_240327DD_375F_45D4_BA52_89AFD79FE6A1_.wvu.PrintArea" localSheetId="20" hidden="1">'Attach 15'!$A$1:$E$93</definedName>
    <definedName name="Z_240327DD_375F_45D4_BA52_89AFD79FE6A1_.wvu.PrintArea" localSheetId="21" hidden="1">'Attach 16'!$A$1:$L$90</definedName>
    <definedName name="Z_240327DD_375F_45D4_BA52_89AFD79FE6A1_.wvu.PrintArea" localSheetId="22" hidden="1">'Attach 17'!$A$1:$E$33</definedName>
    <definedName name="Z_240327DD_375F_45D4_BA52_89AFD79FE6A1_.wvu.PrintArea" localSheetId="23" hidden="1">'Attach 18'!$A$1:$E$24</definedName>
    <definedName name="Z_240327DD_375F_45D4_BA52_89AFD79FE6A1_.wvu.PrintArea" localSheetId="25" hidden="1">'Attach 19'!$A$1:$E$31</definedName>
    <definedName name="Z_240327DD_375F_45D4_BA52_89AFD79FE6A1_.wvu.PrintArea" localSheetId="3" hidden="1">'Attach 3(JV)'!$A$1:$E$28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1" hidden="1">'Attach 6'!$A$1:$E$28</definedName>
    <definedName name="Z_240327DD_375F_45D4_BA52_89AFD79FE6A1_.wvu.PrintArea" localSheetId="12" hidden="1">'Attach 7'!$A$1:$E$18</definedName>
    <definedName name="Z_240327DD_375F_45D4_BA52_89AFD79FE6A1_.wvu.PrintArea" localSheetId="13" hidden="1">'Attach 9'!$A$1:$E$54</definedName>
    <definedName name="Z_240327DD_375F_45D4_BA52_89AFD79FE6A1_.wvu.PrintArea" localSheetId="26" hidden="1">'Bid Form 1st Envelope '!$A$1:$F$119</definedName>
    <definedName name="Z_240327DD_375F_45D4_BA52_89AFD79FE6A1_.wvu.PrintTitles" localSheetId="13" hidden="1">'Attach 9'!$17:$17</definedName>
    <definedName name="Z_240327DD_375F_45D4_BA52_89AFD79FE6A1_.wvu.Rows" localSheetId="20" hidden="1">'Attach 15'!$16:$16</definedName>
    <definedName name="Z_240327DD_375F_45D4_BA52_89AFD79FE6A1_.wvu.Rows" localSheetId="22" hidden="1">'Attach 17'!$26:$26,'Attach 17'!$32:$209</definedName>
    <definedName name="Z_240327DD_375F_45D4_BA52_89AFD79FE6A1_.wvu.Rows" localSheetId="25" hidden="1">'Attach 19'!$13:$13,'Attach 19'!$20:$28</definedName>
    <definedName name="Z_240327DD_375F_45D4_BA52_89AFD79FE6A1_.wvu.Rows" localSheetId="8" hidden="1">'Attach 5'!$4:$4</definedName>
    <definedName name="Z_244B8F7F_C84C_4134_A8A5_723A75D45FC2_.wvu.Cols" localSheetId="4" hidden="1">'Attach-3(QR)'!$J:$L,'Attach-3(QR)'!$R:$S,'Attach-3(QR)'!$U:$AW</definedName>
    <definedName name="Z_244B8F7F_C84C_4134_A8A5_723A75D45FC2_.wvu.PrintArea" localSheetId="4" hidden="1">'Attach-3(QR)'!$A$1:$I$393</definedName>
    <definedName name="Z_244B8F7F_C84C_4134_A8A5_723A75D45FC2_.wvu.Rows" localSheetId="4" hidden="1">'Attach-3(QR)'!$30:$31,'Attach-3(QR)'!$61:$63,'Attach-3(QR)'!$116:$116,'Attach-3(QR)'!$121:$121,'Attach-3(QR)'!$126:$129,'Attach-3(QR)'!$159:$165,'Attach-3(QR)'!#REF!,'Attach-3(QR)'!#REF!,'Attach-3(QR)'!#REF!,'Attach-3(QR)'!#REF!,'Attach-3(QR)'!#REF!,'Attach-3(QR)'!#REF!,'Attach-3(QR)'!#REF!,'Attach-3(QR)'!#REF!,'Attach-3(QR)'!#REF!,'Attach-3(QR)'!#REF!,'Attach-3(QR)'!#REF!</definedName>
    <definedName name="Z_2648A02A_7B8C_446F_A14E_7410EA5360FE_.wvu.Cols" localSheetId="24" hidden="1">'Attach 18 SP'!$J:$P</definedName>
    <definedName name="Z_2648A02A_7B8C_446F_A14E_7410EA5360FE_.wvu.Cols" localSheetId="2" hidden="1">'Names of Bidder'!$L:$L</definedName>
    <definedName name="Z_2648A02A_7B8C_446F_A14E_7410EA5360FE_.wvu.PrintArea" localSheetId="24" hidden="1">'Attach 18 SP'!$A$8:$I$157</definedName>
    <definedName name="Z_2648A02A_7B8C_446F_A14E_7410EA5360FE_.wvu.PrintArea" localSheetId="2" hidden="1">'Names of Bidder'!$B$1:$G$30</definedName>
    <definedName name="Z_265106DA_0305_46BE_8A98_0935A189448A_.wvu.Cols" localSheetId="16" hidden="1">'Attach 12'!$G:$I</definedName>
    <definedName name="Z_265106DA_0305_46BE_8A98_0935A189448A_.wvu.PrintArea" localSheetId="16" hidden="1">'Attach 12'!$A$1:$F$126</definedName>
    <definedName name="Z_265106DA_0305_46BE_8A98_0935A189448A_.wvu.Rows" localSheetId="16" hidden="1">'Attach 12'!#REF!</definedName>
    <definedName name="Z_26C9F440_2701_423F_9FDB_7DFF079DC7F8_.wvu.Cols" localSheetId="16" hidden="1">'Attach 12'!$G:$I</definedName>
    <definedName name="Z_26C9F440_2701_423F_9FDB_7DFF079DC7F8_.wvu.PrintArea" localSheetId="16" hidden="1">'Attach 12'!$A$1:$F$126</definedName>
    <definedName name="Z_26C9F440_2701_423F_9FDB_7DFF079DC7F8_.wvu.Rows" localSheetId="16"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4" hidden="1">'Attach 18 SP'!$J:$P</definedName>
    <definedName name="Z_28358ADF_83C9_480A_8EF5_E9DA8FAE77A0_.wvu.PrintArea" localSheetId="24" hidden="1">'Attach 18 SP'!$A$8:$I$157</definedName>
    <definedName name="Z_28358ADF_83C9_480A_8EF5_E9DA8FAE77A0_.wvu.Rows" localSheetId="24" hidden="1">'Attach 18 SP'!#REF!,'Attach 18 SP'!#REF!,'Attach 18 SP'!#REF!,'Attach 18 SP'!#REF!,'Attach 18 SP'!#REF!,'Attach 18 SP'!$149:$153</definedName>
    <definedName name="Z_2A2FB930_C663_4A04_A0CA_73AD259C762E_.wvu.Cols" localSheetId="9" hidden="1">'Attach 5A'!$H:$H</definedName>
    <definedName name="Z_2A2FB930_C663_4A04_A0CA_73AD259C762E_.wvu.Cols" localSheetId="10" hidden="1">'Attach 5B'!$H:$H</definedName>
    <definedName name="Z_2A2FB930_C663_4A04_A0CA_73AD259C762E_.wvu.PrintArea" localSheetId="9" hidden="1">'Attach 5A'!$A$1:$E$73</definedName>
    <definedName name="Z_2A2FB930_C663_4A04_A0CA_73AD259C762E_.wvu.PrintArea" localSheetId="10" hidden="1">'Attach 5B'!$A$1:$E$73</definedName>
    <definedName name="Z_2A2FB930_C663_4A04_A0CA_73AD259C762E_.wvu.Rows" localSheetId="9" hidden="1">'Attach 5A'!$25:$30</definedName>
    <definedName name="Z_2A2FB930_C663_4A04_A0CA_73AD259C762E_.wvu.Rows" localSheetId="10" hidden="1">'Attach 5B'!$25:$30</definedName>
    <definedName name="Z_308F00E9_5A71_4486_BCFD_DF8513C1906D_.wvu.Cols" localSheetId="16" hidden="1">'Attach 12'!$I:$I</definedName>
    <definedName name="Z_308F00E9_5A71_4486_BCFD_DF8513C1906D_.wvu.PrintArea" localSheetId="16" hidden="1">'Attach 12'!$A$1:$F$92</definedName>
    <definedName name="Z_308F00E9_5A71_4486_BCFD_DF8513C1906D_.wvu.Rows" localSheetId="16" hidden="1">'Attach 12'!$16:$92,'Attach 12'!#REF!,'Attach 12'!#REF!,'Attach 12'!#REF!,'Attach 12'!#REF!,'Attach 12'!#REF!,'Attach 12'!#REF!,'Attach 12'!#REF!,'Attach 12'!#REF!,'Attach 12'!$123:$210</definedName>
    <definedName name="Z_30E57F47_2338_458C_930A_44F048960490_.wvu.Cols" localSheetId="16" hidden="1">'Attach 12'!$G:$G,'Attach 12'!$I:$I</definedName>
    <definedName name="Z_30E57F47_2338_458C_930A_44F048960490_.wvu.PrintArea" localSheetId="16" hidden="1">'Attach 12'!$A$1:$F$92</definedName>
    <definedName name="Z_30E57F47_2338_458C_930A_44F048960490_.wvu.Rows" localSheetId="16" hidden="1">'Attach 12'!#REF!,'Attach 12'!#REF!,'Attach 12'!#REF!,'Attach 12'!#REF!,'Attach 12'!#REF!,'Attach 12'!#REF!,'Attach 12'!#REF!,'Attach 12'!#REF!,'Attach 12'!#REF!,'Attach 12'!#REF!,'Attach 12'!#REF!,'Attach 12'!#REF!,'Attach 12'!#REF!,'Attach 12'!$123:$210</definedName>
    <definedName name="Z_310C668A_8F32_46E5_8798_717B86834286_.wvu.Cols" localSheetId="16" hidden="1">'Attach 12'!$I:$I</definedName>
    <definedName name="Z_310C668A_8F32_46E5_8798_717B86834286_.wvu.PrintArea" localSheetId="16" hidden="1">'Attach 12'!$A$1:$F$92</definedName>
    <definedName name="Z_310C668A_8F32_46E5_8798_717B86834286_.wvu.Rows" localSheetId="16" hidden="1">'Attach 12'!#REF!,'Attach 12'!#REF!,'Attach 12'!#REF!,'Attach 12'!#REF!,'Attach 12'!$123:$210</definedName>
    <definedName name="Z_3365131F_6BE7_432A_859B_F41B794BB9E6_.wvu.Cols" localSheetId="16" hidden="1">'Attach 12'!$I:$I</definedName>
    <definedName name="Z_3365131F_6BE7_432A_859B_F41B794BB9E6_.wvu.PrintArea" localSheetId="16" hidden="1">'Attach 12'!$A$1:$F$92</definedName>
    <definedName name="Z_3365131F_6BE7_432A_859B_F41B794BB9E6_.wvu.Rows" localSheetId="16" hidden="1">'Attach 12'!#REF!,'Attach 12'!#REF!,'Attach 12'!#REF!,'Attach 12'!#REF!,'Attach 12'!#REF!,'Attach 12'!#REF!,'Attach 12'!#REF!,'Attach 12'!$123:$210</definedName>
    <definedName name="Z_340562B9_6CEE_4962_8D7D_CA1C6778F52C_.wvu.Cols" localSheetId="20" hidden="1">'Attach 15'!$H:$H</definedName>
    <definedName name="Z_340562B9_6CEE_4962_8D7D_CA1C6778F52C_.wvu.Cols" localSheetId="8" hidden="1">'Attach 5'!$H:$H</definedName>
    <definedName name="Z_340562B9_6CEE_4962_8D7D_CA1C6778F52C_.wvu.Cols" localSheetId="11" hidden="1">'Attach 6'!$H:$H</definedName>
    <definedName name="Z_340562B9_6CEE_4962_8D7D_CA1C6778F52C_.wvu.PrintArea" localSheetId="14" hidden="1">'Attach 10'!$A$1:$E$18</definedName>
    <definedName name="Z_340562B9_6CEE_4962_8D7D_CA1C6778F52C_.wvu.PrintArea" localSheetId="15" hidden="1">'Attach 11'!$A$1:$E$29</definedName>
    <definedName name="Z_340562B9_6CEE_4962_8D7D_CA1C6778F52C_.wvu.PrintArea" localSheetId="17" hidden="1">'Attach 13'!$A$1:$E$27</definedName>
    <definedName name="Z_340562B9_6CEE_4962_8D7D_CA1C6778F52C_.wvu.PrintArea" localSheetId="18" hidden="1">'Attach 14'!$A$1:$E$29</definedName>
    <definedName name="Z_340562B9_6CEE_4962_8D7D_CA1C6778F52C_.wvu.PrintArea" localSheetId="19" hidden="1">'Attach 14-IP'!$A$8:$I$220</definedName>
    <definedName name="Z_340562B9_6CEE_4962_8D7D_CA1C6778F52C_.wvu.PrintArea" localSheetId="20" hidden="1">'Attach 15'!$A$1:$E$93</definedName>
    <definedName name="Z_340562B9_6CEE_4962_8D7D_CA1C6778F52C_.wvu.PrintArea" localSheetId="21" hidden="1">'Attach 16'!$A$1:$L$90</definedName>
    <definedName name="Z_340562B9_6CEE_4962_8D7D_CA1C6778F52C_.wvu.PrintArea" localSheetId="22" hidden="1">'Attach 17'!$A$1:$E$33</definedName>
    <definedName name="Z_340562B9_6CEE_4962_8D7D_CA1C6778F52C_.wvu.PrintArea" localSheetId="23" hidden="1">'Attach 18'!$A$1:$E$24</definedName>
    <definedName name="Z_340562B9_6CEE_4962_8D7D_CA1C6778F52C_.wvu.PrintArea" localSheetId="25" hidden="1">'Attach 19'!$A$1:$E$31</definedName>
    <definedName name="Z_340562B9_6CEE_4962_8D7D_CA1C6778F52C_.wvu.PrintArea" localSheetId="3" hidden="1">'Attach 3(JV)'!$A$1:$E$28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1" hidden="1">'Attach 6'!$A$1:$E$28</definedName>
    <definedName name="Z_340562B9_6CEE_4962_8D7D_CA1C6778F52C_.wvu.PrintArea" localSheetId="12" hidden="1">'Attach 7'!$A$1:$E$18</definedName>
    <definedName name="Z_340562B9_6CEE_4962_8D7D_CA1C6778F52C_.wvu.PrintArea" localSheetId="13" hidden="1">'Attach 9'!$A$1:$E$54</definedName>
    <definedName name="Z_340562B9_6CEE_4962_8D7D_CA1C6778F52C_.wvu.PrintArea" localSheetId="26" hidden="1">'Bid Form 1st Envelope '!$A$1:$F$119</definedName>
    <definedName name="Z_340562B9_6CEE_4962_8D7D_CA1C6778F52C_.wvu.PrintTitles" localSheetId="13" hidden="1">'Attach 9'!$17:$17</definedName>
    <definedName name="Z_340562B9_6CEE_4962_8D7D_CA1C6778F52C_.wvu.Rows" localSheetId="20" hidden="1">'Attach 15'!$16:$16</definedName>
    <definedName name="Z_340562B9_6CEE_4962_8D7D_CA1C6778F52C_.wvu.Rows" localSheetId="22" hidden="1">'Attach 17'!$26:$26,'Attach 17'!$32:$209</definedName>
    <definedName name="Z_340562B9_6CEE_4962_8D7D_CA1C6778F52C_.wvu.Rows" localSheetId="25" hidden="1">'Attach 19'!$13:$13,'Attach 19'!$20:$28</definedName>
    <definedName name="Z_340562B9_6CEE_4962_8D7D_CA1C6778F52C_.wvu.Rows" localSheetId="8" hidden="1">'Attach 5'!$4:$4</definedName>
    <definedName name="Z_347D9A5E_5167_4CD7_A121_BEAF211F64E4_.wvu.Cols" localSheetId="20" hidden="1">'Attach 15'!$H:$H,'Attach 15'!$J:$J</definedName>
    <definedName name="Z_347D9A5E_5167_4CD7_A121_BEAF211F64E4_.wvu.Cols" localSheetId="24"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5B'!$G:$H</definedName>
    <definedName name="Z_347D9A5E_5167_4CD7_A121_BEAF211F64E4_.wvu.Cols" localSheetId="11" hidden="1">'Attach 6'!$H:$H</definedName>
    <definedName name="Z_347D9A5E_5167_4CD7_A121_BEAF211F64E4_.wvu.Cols" localSheetId="26"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4" hidden="1">'Attach 10'!$A$1:$F$18</definedName>
    <definedName name="Z_347D9A5E_5167_4CD7_A121_BEAF211F64E4_.wvu.PrintArea" localSheetId="15" hidden="1">'Attach 11'!$A$1:$E$29</definedName>
    <definedName name="Z_347D9A5E_5167_4CD7_A121_BEAF211F64E4_.wvu.PrintArea" localSheetId="17" hidden="1">'Attach 13'!$A$1:$E$27</definedName>
    <definedName name="Z_347D9A5E_5167_4CD7_A121_BEAF211F64E4_.wvu.PrintArea" localSheetId="18" hidden="1">'Attach 14'!$A$1:$E$29</definedName>
    <definedName name="Z_347D9A5E_5167_4CD7_A121_BEAF211F64E4_.wvu.PrintArea" localSheetId="19" hidden="1">'Attach 14-IP'!$A$8:$I$220</definedName>
    <definedName name="Z_347D9A5E_5167_4CD7_A121_BEAF211F64E4_.wvu.PrintArea" localSheetId="20" hidden="1">'Attach 15'!$A$1:$E$93</definedName>
    <definedName name="Z_347D9A5E_5167_4CD7_A121_BEAF211F64E4_.wvu.PrintArea" localSheetId="21" hidden="1">'Attach 16'!$A$1:$L$90</definedName>
    <definedName name="Z_347D9A5E_5167_4CD7_A121_BEAF211F64E4_.wvu.PrintArea" localSheetId="22" hidden="1">'Attach 17'!$A$1:$E$33</definedName>
    <definedName name="Z_347D9A5E_5167_4CD7_A121_BEAF211F64E4_.wvu.PrintArea" localSheetId="23" hidden="1">'Attach 18'!$A$1:$E$24</definedName>
    <definedName name="Z_347D9A5E_5167_4CD7_A121_BEAF211F64E4_.wvu.PrintArea" localSheetId="24" hidden="1">'Attach 18 SP'!$A$7:$I$157</definedName>
    <definedName name="Z_347D9A5E_5167_4CD7_A121_BEAF211F64E4_.wvu.PrintArea" localSheetId="25" hidden="1">'Attach 19'!$A$1:$E$31</definedName>
    <definedName name="Z_347D9A5E_5167_4CD7_A121_BEAF211F64E4_.wvu.PrintArea" localSheetId="3" hidden="1">'Attach 3(JV)'!$A$1:$E$28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5B'!$A$1:$E$73</definedName>
    <definedName name="Z_347D9A5E_5167_4CD7_A121_BEAF211F64E4_.wvu.PrintArea" localSheetId="11" hidden="1">'Attach 6'!$A$1:$E$28</definedName>
    <definedName name="Z_347D9A5E_5167_4CD7_A121_BEAF211F64E4_.wvu.PrintArea" localSheetId="12" hidden="1">'Attach 7'!$A$1:$E$18</definedName>
    <definedName name="Z_347D9A5E_5167_4CD7_A121_BEAF211F64E4_.wvu.PrintArea" localSheetId="13" hidden="1">'Attach 9'!$A$1:$E$53</definedName>
    <definedName name="Z_347D9A5E_5167_4CD7_A121_BEAF211F64E4_.wvu.PrintArea" localSheetId="26" hidden="1">'Bid Form 1st Envelope '!$A$1:$J$119</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3" hidden="1">'Attach 9'!$17:$17</definedName>
    <definedName name="Z_347D9A5E_5167_4CD7_A121_BEAF211F64E4_.wvu.Rows" localSheetId="20" hidden="1">'Attach 15'!$16:$16</definedName>
    <definedName name="Z_347D9A5E_5167_4CD7_A121_BEAF211F64E4_.wvu.Rows" localSheetId="22" hidden="1">'Attach 17'!$26:$26,'Attach 17'!$32:$209</definedName>
    <definedName name="Z_347D9A5E_5167_4CD7_A121_BEAF211F64E4_.wvu.Rows" localSheetId="24" hidden="1">'Attach 18 SP'!$149:$153</definedName>
    <definedName name="Z_347D9A5E_5167_4CD7_A121_BEAF211F64E4_.wvu.Rows" localSheetId="25"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10" hidden="1">'Attach 5B'!$25:$30</definedName>
    <definedName name="Z_347D9A5E_5167_4CD7_A121_BEAF211F64E4_.wvu.Rows" localSheetId="26" hidden="1">'Bid Form 1st Envelope '!$26:$27,'Bid Form 1st Envelope '!$102:$102,'Bid Form 1st Envelope '!$105:$106</definedName>
    <definedName name="Z_38BECF6E_1A53_4F98_87B9_44F2C5F77E08_.wvu.Cols" localSheetId="20" hidden="1">'Attach 15'!$H:$H</definedName>
    <definedName name="Z_38BECF6E_1A53_4F98_87B9_44F2C5F77E08_.wvu.Cols" localSheetId="8" hidden="1">'Attach 5'!$H:$H</definedName>
    <definedName name="Z_38BECF6E_1A53_4F98_87B9_44F2C5F77E08_.wvu.Cols" localSheetId="11" hidden="1">'Attach 6'!$H:$H</definedName>
    <definedName name="Z_38BECF6E_1A53_4F98_87B9_44F2C5F77E08_.wvu.PrintArea" localSheetId="14" hidden="1">'Attach 10'!$A$1:$E$18</definedName>
    <definedName name="Z_38BECF6E_1A53_4F98_87B9_44F2C5F77E08_.wvu.PrintArea" localSheetId="15" hidden="1">'Attach 11'!$A$1:$E$29</definedName>
    <definedName name="Z_38BECF6E_1A53_4F98_87B9_44F2C5F77E08_.wvu.PrintArea" localSheetId="17" hidden="1">'Attach 13'!$A$1:$E$27</definedName>
    <definedName name="Z_38BECF6E_1A53_4F98_87B9_44F2C5F77E08_.wvu.PrintArea" localSheetId="18" hidden="1">'Attach 14'!$A$1:$E$29</definedName>
    <definedName name="Z_38BECF6E_1A53_4F98_87B9_44F2C5F77E08_.wvu.PrintArea" localSheetId="19" hidden="1">'Attach 14-IP'!$A$8:$I$220</definedName>
    <definedName name="Z_38BECF6E_1A53_4F98_87B9_44F2C5F77E08_.wvu.PrintArea" localSheetId="20" hidden="1">'Attach 15'!$A$1:$E$93</definedName>
    <definedName name="Z_38BECF6E_1A53_4F98_87B9_44F2C5F77E08_.wvu.PrintArea" localSheetId="21" hidden="1">'Attach 16'!$A$1:$L$90</definedName>
    <definedName name="Z_38BECF6E_1A53_4F98_87B9_44F2C5F77E08_.wvu.PrintArea" localSheetId="22" hidden="1">'Attach 17'!$A$1:$E$33</definedName>
    <definedName name="Z_38BECF6E_1A53_4F98_87B9_44F2C5F77E08_.wvu.PrintArea" localSheetId="23" hidden="1">'Attach 18'!$A$1:$E$24</definedName>
    <definedName name="Z_38BECF6E_1A53_4F98_87B9_44F2C5F77E08_.wvu.PrintArea" localSheetId="25" hidden="1">'Attach 19'!$A$1:$E$31</definedName>
    <definedName name="Z_38BECF6E_1A53_4F98_87B9_44F2C5F77E08_.wvu.PrintArea" localSheetId="3" hidden="1">'Attach 3(JV)'!$A$1:$E$28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1" hidden="1">'Attach 6'!$A$1:$E$28</definedName>
    <definedName name="Z_38BECF6E_1A53_4F98_87B9_44F2C5F77E08_.wvu.PrintArea" localSheetId="12" hidden="1">'Attach 7'!$A$1:$E$18</definedName>
    <definedName name="Z_38BECF6E_1A53_4F98_87B9_44F2C5F77E08_.wvu.PrintArea" localSheetId="13" hidden="1">'Attach 9'!$A$1:$E$54</definedName>
    <definedName name="Z_38BECF6E_1A53_4F98_87B9_44F2C5F77E08_.wvu.PrintArea" localSheetId="26" hidden="1">'Bid Form 1st Envelope '!$A$1:$F$119</definedName>
    <definedName name="Z_38BECF6E_1A53_4F98_87B9_44F2C5F77E08_.wvu.PrintTitles" localSheetId="13" hidden="1">'Attach 9'!$17:$17</definedName>
    <definedName name="Z_38BECF6E_1A53_4F98_87B9_44F2C5F77E08_.wvu.Rows" localSheetId="20" hidden="1">'Attach 15'!$16:$16</definedName>
    <definedName name="Z_38BECF6E_1A53_4F98_87B9_44F2C5F77E08_.wvu.Rows" localSheetId="22" hidden="1">'Attach 17'!$26:$26,'Attach 17'!$32:$209</definedName>
    <definedName name="Z_38BECF6E_1A53_4F98_87B9_44F2C5F77E08_.wvu.Rows" localSheetId="25"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6" hidden="1">'Attach 12'!$G:$G,'Attach 12'!$I:$I</definedName>
    <definedName name="Z_42E95D05_5FE4_4BDE_99D8_8A5175191762_.wvu.PrintArea" localSheetId="16" hidden="1">'Attach 12'!$A$1:$F$92</definedName>
    <definedName name="Z_42E95D05_5FE4_4BDE_99D8_8A5175191762_.wvu.Rows" localSheetId="16" hidden="1">'Attach 12'!$16:$92,'Attach 12'!#REF!,'Attach 12'!#REF!,'Attach 12'!$123:$210</definedName>
    <definedName name="Z_43BCBF1E_CDCF_4541_8D79_87EDCECBC1FD_.wvu.Cols" localSheetId="20" hidden="1">'Attach 15'!$H:$H</definedName>
    <definedName name="Z_43BCBF1E_CDCF_4541_8D79_87EDCECBC1FD_.wvu.Cols" localSheetId="8" hidden="1">'Attach 5'!$H:$H</definedName>
    <definedName name="Z_43BCBF1E_CDCF_4541_8D79_87EDCECBC1FD_.wvu.Cols" localSheetId="11" hidden="1">'Attach 6'!$H:$H</definedName>
    <definedName name="Z_43BCBF1E_CDCF_4541_8D79_87EDCECBC1FD_.wvu.Cols" localSheetId="4" hidden="1">'Attach-3(QR)'!$J:$L,'Attach-3(QR)'!$R:$S,'Attach-3(QR)'!$U:$AW</definedName>
    <definedName name="Z_43BCBF1E_CDCF_4541_8D79_87EDCECBC1FD_.wvu.PrintArea" localSheetId="14" hidden="1">'Attach 10'!$A$1:$E$18</definedName>
    <definedName name="Z_43BCBF1E_CDCF_4541_8D79_87EDCECBC1FD_.wvu.PrintArea" localSheetId="15" hidden="1">'Attach 11'!$A$1:$E$29</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15'!$A$1:$E$94</definedName>
    <definedName name="Z_43BCBF1E_CDCF_4541_8D79_87EDCECBC1FD_.wvu.PrintArea" localSheetId="21" hidden="1">'Attach 16'!$A$1:$L$90</definedName>
    <definedName name="Z_43BCBF1E_CDCF_4541_8D79_87EDCECBC1FD_.wvu.PrintArea" localSheetId="23" hidden="1">'Attach 18'!$A$1:$E$24</definedName>
    <definedName name="Z_43BCBF1E_CDCF_4541_8D79_87EDCECBC1FD_.wvu.PrintArea" localSheetId="25" hidden="1">'Attach 19'!$A$1:$E$35</definedName>
    <definedName name="Z_43BCBF1E_CDCF_4541_8D79_87EDCECBC1FD_.wvu.PrintArea" localSheetId="3" hidden="1">'Attach 3(JV)'!$A$1:$E$28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1" hidden="1">'Attach 6'!$A$1:$E$51</definedName>
    <definedName name="Z_43BCBF1E_CDCF_4541_8D79_87EDCECBC1FD_.wvu.PrintArea" localSheetId="12" hidden="1">'Attach 7'!$A$1:$E$18</definedName>
    <definedName name="Z_43BCBF1E_CDCF_4541_8D79_87EDCECBC1FD_.wvu.PrintArea" localSheetId="13" hidden="1">'Attach 9'!$A$1:$E$60</definedName>
    <definedName name="Z_43BCBF1E_CDCF_4541_8D79_87EDCECBC1FD_.wvu.PrintArea" localSheetId="4" hidden="1">'Attach-3(QR)'!$A$1:$I$393</definedName>
    <definedName name="Z_43BCBF1E_CDCF_4541_8D79_87EDCECBC1FD_.wvu.PrintArea" localSheetId="26" hidden="1">'Bid Form 1st Envelope '!$A$1:$F$119</definedName>
    <definedName name="Z_43BCBF1E_CDCF_4541_8D79_87EDCECBC1FD_.wvu.PrintTitles" localSheetId="13" hidden="1">'Attach 9'!$17:$17</definedName>
    <definedName name="Z_43BCBF1E_CDCF_4541_8D79_87EDCECBC1FD_.wvu.Rows" localSheetId="20" hidden="1">'Attach 15'!$13:$14,'Attach 15'!$16:$16</definedName>
    <definedName name="Z_43BCBF1E_CDCF_4541_8D79_87EDCECBC1FD_.wvu.Rows" localSheetId="4" hidden="1">'Attach-3(QR)'!$30:$31,'Attach-3(QR)'!$60:$98,'Attach-3(QR)'!$100:$103,'Attach-3(QR)'!$116:$116,'Attach-3(QR)'!$121:$121,'Attach-3(QR)'!$126:$129,'Attach-3(QR)'!$160:$164,'Attach-3(QR)'!#REF!,'Attach-3(QR)'!#REF!,'Attach-3(QR)'!#REF!,'Attach-3(QR)'!$197:$200,'Attach-3(QR)'!#REF!,'Attach-3(QR)'!#REF!,'Attach-3(QR)'!#REF!,'Attach-3(QR)'!#REF!,'Attach-3(QR)'!$210:$210,'Attach-3(QR)'!#REF!,'Attach-3(QR)'!#REF!,'Attach-3(QR)'!#REF!,'Attach-3(QR)'!#REF!,'Attach-3(QR)'!#REF!</definedName>
    <definedName name="Z_477F7E43_D393_45BA_B99B_D838E4629B5D_.wvu.Cols" localSheetId="20" hidden="1">'Attach 15'!$H:$H</definedName>
    <definedName name="Z_477F7E43_D393_45BA_B99B_D838E4629B5D_.wvu.Cols" localSheetId="8" hidden="1">'Attach 5'!$H:$H</definedName>
    <definedName name="Z_477F7E43_D393_45BA_B99B_D838E4629B5D_.wvu.Cols" localSheetId="11" hidden="1">'Attach 6'!$H:$H</definedName>
    <definedName name="Z_477F7E43_D393_45BA_B99B_D838E4629B5D_.wvu.PrintArea" localSheetId="14" hidden="1">'Attach 10'!$A$1:$E$18</definedName>
    <definedName name="Z_477F7E43_D393_45BA_B99B_D838E4629B5D_.wvu.PrintArea" localSheetId="15" hidden="1">'Attach 11'!$A$1:$E$29</definedName>
    <definedName name="Z_477F7E43_D393_45BA_B99B_D838E4629B5D_.wvu.PrintArea" localSheetId="17" hidden="1">'Attach 13'!$A$1:$E$27</definedName>
    <definedName name="Z_477F7E43_D393_45BA_B99B_D838E4629B5D_.wvu.PrintArea" localSheetId="18" hidden="1">'Attach 14'!$A$1:$E$29</definedName>
    <definedName name="Z_477F7E43_D393_45BA_B99B_D838E4629B5D_.wvu.PrintArea" localSheetId="19" hidden="1">'Attach 14-IP'!$A$8:$I$220</definedName>
    <definedName name="Z_477F7E43_D393_45BA_B99B_D838E4629B5D_.wvu.PrintArea" localSheetId="20" hidden="1">'Attach 15'!$A$1:$E$93</definedName>
    <definedName name="Z_477F7E43_D393_45BA_B99B_D838E4629B5D_.wvu.PrintArea" localSheetId="21" hidden="1">'Attach 16'!$A$1:$L$90</definedName>
    <definedName name="Z_477F7E43_D393_45BA_B99B_D838E4629B5D_.wvu.PrintArea" localSheetId="22" hidden="1">'Attach 17'!$A$1:$E$33</definedName>
    <definedName name="Z_477F7E43_D393_45BA_B99B_D838E4629B5D_.wvu.PrintArea" localSheetId="23" hidden="1">'Attach 18'!$A$1:$E$24</definedName>
    <definedName name="Z_477F7E43_D393_45BA_B99B_D838E4629B5D_.wvu.PrintArea" localSheetId="25" hidden="1">'Attach 19'!$A$1:$E$31</definedName>
    <definedName name="Z_477F7E43_D393_45BA_B99B_D838E4629B5D_.wvu.PrintArea" localSheetId="3" hidden="1">'Attach 3(JV)'!$A$1:$E$28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1" hidden="1">'Attach 6'!$A$1:$E$28</definedName>
    <definedName name="Z_477F7E43_D393_45BA_B99B_D838E4629B5D_.wvu.PrintArea" localSheetId="12" hidden="1">'Attach 7'!$A$1:$E$18</definedName>
    <definedName name="Z_477F7E43_D393_45BA_B99B_D838E4629B5D_.wvu.PrintArea" localSheetId="13" hidden="1">'Attach 9'!$A$1:$E$54</definedName>
    <definedName name="Z_477F7E43_D393_45BA_B99B_D838E4629B5D_.wvu.PrintArea" localSheetId="26" hidden="1">'Bid Form 1st Envelope '!$A$1:$F$119</definedName>
    <definedName name="Z_477F7E43_D393_45BA_B99B_D838E4629B5D_.wvu.PrintTitles" localSheetId="13" hidden="1">'Attach 9'!$17:$17</definedName>
    <definedName name="Z_477F7E43_D393_45BA_B99B_D838E4629B5D_.wvu.Rows" localSheetId="20" hidden="1">'Attach 15'!$16:$16</definedName>
    <definedName name="Z_477F7E43_D393_45BA_B99B_D838E4629B5D_.wvu.Rows" localSheetId="22" hidden="1">'Attach 17'!$26:$26,'Attach 17'!$32:$209</definedName>
    <definedName name="Z_477F7E43_D393_45BA_B99B_D838E4629B5D_.wvu.Rows" localSheetId="25" hidden="1">'Attach 19'!$13:$13,'Attach 19'!$20:$28</definedName>
    <definedName name="Z_477F7E43_D393_45BA_B99B_D838E4629B5D_.wvu.Rows" localSheetId="8" hidden="1">'Attach 5'!$4:$4</definedName>
    <definedName name="Z_47D52ECC_373D_4A7A_838F_7112A4A0A94F_.wvu.Cols" localSheetId="20" hidden="1">'Attach 15'!$H:$H,'Attach 15'!$J:$J</definedName>
    <definedName name="Z_47D52ECC_373D_4A7A_838F_7112A4A0A94F_.wvu.Cols" localSheetId="24"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5B'!$G:$H</definedName>
    <definedName name="Z_47D52ECC_373D_4A7A_838F_7112A4A0A94F_.wvu.Cols" localSheetId="11" hidden="1">'Attach 6'!$H:$H</definedName>
    <definedName name="Z_47D52ECC_373D_4A7A_838F_7112A4A0A94F_.wvu.Cols" localSheetId="26"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4" hidden="1">'Attach 10'!$A$1:$F$18</definedName>
    <definedName name="Z_47D52ECC_373D_4A7A_838F_7112A4A0A94F_.wvu.PrintArea" localSheetId="15" hidden="1">'Attach 11'!$A$1:$E$29</definedName>
    <definedName name="Z_47D52ECC_373D_4A7A_838F_7112A4A0A94F_.wvu.PrintArea" localSheetId="17" hidden="1">'Attach 13'!$A$1:$E$27</definedName>
    <definedName name="Z_47D52ECC_373D_4A7A_838F_7112A4A0A94F_.wvu.PrintArea" localSheetId="18" hidden="1">'Attach 14'!$A$1:$E$29</definedName>
    <definedName name="Z_47D52ECC_373D_4A7A_838F_7112A4A0A94F_.wvu.PrintArea" localSheetId="19" hidden="1">'Attach 14-IP'!$A$8:$I$220</definedName>
    <definedName name="Z_47D52ECC_373D_4A7A_838F_7112A4A0A94F_.wvu.PrintArea" localSheetId="20" hidden="1">'Attach 15'!$A$1:$E$93</definedName>
    <definedName name="Z_47D52ECC_373D_4A7A_838F_7112A4A0A94F_.wvu.PrintArea" localSheetId="21" hidden="1">'Attach 16'!$A$1:$L$90</definedName>
    <definedName name="Z_47D52ECC_373D_4A7A_838F_7112A4A0A94F_.wvu.PrintArea" localSheetId="22" hidden="1">'Attach 17'!$A$1:$E$33</definedName>
    <definedName name="Z_47D52ECC_373D_4A7A_838F_7112A4A0A94F_.wvu.PrintArea" localSheetId="23" hidden="1">'Attach 18'!$A$1:$E$24</definedName>
    <definedName name="Z_47D52ECC_373D_4A7A_838F_7112A4A0A94F_.wvu.PrintArea" localSheetId="24" hidden="1">'Attach 18 SP'!$A$7:$I$157</definedName>
    <definedName name="Z_47D52ECC_373D_4A7A_838F_7112A4A0A94F_.wvu.PrintArea" localSheetId="25" hidden="1">'Attach 19'!$A$1:$E$31</definedName>
    <definedName name="Z_47D52ECC_373D_4A7A_838F_7112A4A0A94F_.wvu.PrintArea" localSheetId="3" hidden="1">'Attach 3(JV)'!$A$1:$E$28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5B'!$A$1:$E$73</definedName>
    <definedName name="Z_47D52ECC_373D_4A7A_838F_7112A4A0A94F_.wvu.PrintArea" localSheetId="11" hidden="1">'Attach 6'!$A$1:$E$28</definedName>
    <definedName name="Z_47D52ECC_373D_4A7A_838F_7112A4A0A94F_.wvu.PrintArea" localSheetId="12" hidden="1">'Attach 7'!$A$1:$E$18</definedName>
    <definedName name="Z_47D52ECC_373D_4A7A_838F_7112A4A0A94F_.wvu.PrintArea" localSheetId="13" hidden="1">'Attach 9'!$A$1:$E$53</definedName>
    <definedName name="Z_47D52ECC_373D_4A7A_838F_7112A4A0A94F_.wvu.PrintArea" localSheetId="26" hidden="1">'Bid Form 1st Envelope '!$A$1:$J$119</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3" hidden="1">'Attach 9'!$17:$17</definedName>
    <definedName name="Z_47D52ECC_373D_4A7A_838F_7112A4A0A94F_.wvu.Rows" localSheetId="20" hidden="1">'Attach 15'!$16:$16</definedName>
    <definedName name="Z_47D52ECC_373D_4A7A_838F_7112A4A0A94F_.wvu.Rows" localSheetId="22" hidden="1">'Attach 17'!$26:$26,'Attach 17'!$32:$209</definedName>
    <definedName name="Z_47D52ECC_373D_4A7A_838F_7112A4A0A94F_.wvu.Rows" localSheetId="24" hidden="1">'Attach 18 SP'!$149:$153</definedName>
    <definedName name="Z_47D52ECC_373D_4A7A_838F_7112A4A0A94F_.wvu.Rows" localSheetId="25"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10" hidden="1">'Attach 5B'!$25:$30</definedName>
    <definedName name="Z_47D52ECC_373D_4A7A_838F_7112A4A0A94F_.wvu.Rows" localSheetId="26" hidden="1">'Bid Form 1st Envelope '!$26:$27,'Bid Form 1st Envelope '!$102:$102,'Bid Form 1st Envelope '!$105:$106</definedName>
    <definedName name="Z_494F6778_23FE_4AAC_B37D_6C7543FC13B9_.wvu.Cols" localSheetId="20" hidden="1">'Attach 15'!$H:$H</definedName>
    <definedName name="Z_494F6778_23FE_4AAC_B37D_6C7543FC13B9_.wvu.Cols" localSheetId="8" hidden="1">'Attach 5'!$H:$H</definedName>
    <definedName name="Z_494F6778_23FE_4AAC_B37D_6C7543FC13B9_.wvu.Cols" localSheetId="11" hidden="1">'Attach 6'!$H:$H</definedName>
    <definedName name="Z_494F6778_23FE_4AAC_B37D_6C7543FC13B9_.wvu.Cols" localSheetId="4" hidden="1">'Attach-3(QR)'!$J:$L</definedName>
    <definedName name="Z_494F6778_23FE_4AAC_B37D_6C7543FC13B9_.wvu.PrintArea" localSheetId="14" hidden="1">'Attach 10'!$A$1:$E$18</definedName>
    <definedName name="Z_494F6778_23FE_4AAC_B37D_6C7543FC13B9_.wvu.PrintArea" localSheetId="15" hidden="1">'Attach 11'!$A$1:$E$29</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14-IP'!$A$8:$I$220</definedName>
    <definedName name="Z_494F6778_23FE_4AAC_B37D_6C7543FC13B9_.wvu.PrintArea" localSheetId="20" hidden="1">'Attach 15'!$A$1:$E$93</definedName>
    <definedName name="Z_494F6778_23FE_4AAC_B37D_6C7543FC13B9_.wvu.PrintArea" localSheetId="21" hidden="1">'Attach 16'!$A$1:$L$90</definedName>
    <definedName name="Z_494F6778_23FE_4AAC_B37D_6C7543FC13B9_.wvu.PrintArea" localSheetId="23" hidden="1">'Attach 18'!$A$1:$E$24</definedName>
    <definedName name="Z_494F6778_23FE_4AAC_B37D_6C7543FC13B9_.wvu.PrintArea" localSheetId="25" hidden="1">'Attach 19'!$A$1:$E$35</definedName>
    <definedName name="Z_494F6778_23FE_4AAC_B37D_6C7543FC13B9_.wvu.PrintArea" localSheetId="3" hidden="1">'Attach 3(JV)'!$A$1:$E$28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1" hidden="1">'Attach 6'!$A$1:$E$51</definedName>
    <definedName name="Z_494F6778_23FE_4AAC_B37D_6C7543FC13B9_.wvu.PrintArea" localSheetId="12" hidden="1">'Attach 7'!$A$1:$E$18</definedName>
    <definedName name="Z_494F6778_23FE_4AAC_B37D_6C7543FC13B9_.wvu.PrintArea" localSheetId="13" hidden="1">'Attach 9'!$A$1:$E$60</definedName>
    <definedName name="Z_494F6778_23FE_4AAC_B37D_6C7543FC13B9_.wvu.PrintArea" localSheetId="4" hidden="1">'Attach-3(QR)'!$A$1:$I$393</definedName>
    <definedName name="Z_494F6778_23FE_4AAC_B37D_6C7543FC13B9_.wvu.PrintArea" localSheetId="26" hidden="1">'Bid Form 1st Envelope '!$A$1:$F$119</definedName>
    <definedName name="Z_494F6778_23FE_4AAC_B37D_6C7543FC13B9_.wvu.PrintTitles" localSheetId="13" hidden="1">'Attach 9'!$17:$17</definedName>
    <definedName name="Z_494F6778_23FE_4AAC_B37D_6C7543FC13B9_.wvu.Rows" localSheetId="20" hidden="1">'Attach 15'!$16:$16</definedName>
    <definedName name="Z_494F6778_23FE_4AAC_B37D_6C7543FC13B9_.wvu.Rows" localSheetId="4" hidden="1">'Attach-3(QR)'!$30:$31,'Attach-3(QR)'!$61:$63,'Attach-3(QR)'!$126:$129,'Attach-3(QR)'!#REF!,'Attach-3(QR)'!#REF!,'Attach-3(QR)'!#REF!,'Attach-3(QR)'!#REF!,'Attach-3(QR)'!#REF!,'Attach-3(QR)'!#REF!,'Attach-3(QR)'!#REF!,'Attach-3(QR)'!#REF!,'Attach-3(QR)'!#REF!,'Attach-3(QR)'!#REF!</definedName>
    <definedName name="Z_4A248946_722A_4651_AEA1_DE3476F52461_.wvu.Cols" localSheetId="9" hidden="1">'Attach 5A'!$H:$H</definedName>
    <definedName name="Z_4A248946_722A_4651_AEA1_DE3476F52461_.wvu.Cols" localSheetId="10" hidden="1">'Attach 5B'!$H:$H</definedName>
    <definedName name="Z_4A248946_722A_4651_AEA1_DE3476F52461_.wvu.PrintArea" localSheetId="9" hidden="1">'Attach 5A'!$A$1:$E$73</definedName>
    <definedName name="Z_4A248946_722A_4651_AEA1_DE3476F52461_.wvu.PrintArea" localSheetId="10" hidden="1">'Attach 5B'!$A$1:$E$73</definedName>
    <definedName name="Z_4A248946_722A_4651_AEA1_DE3476F52461_.wvu.Rows" localSheetId="9" hidden="1">'Attach 5A'!$25:$30</definedName>
    <definedName name="Z_4A248946_722A_4651_AEA1_DE3476F52461_.wvu.Rows" localSheetId="10" hidden="1">'Attach 5B'!$25:$30</definedName>
    <definedName name="Z_4F65FF32_EC61_4022_A399_2986D7B6B8B3_.wvu.PrintArea" localSheetId="2" hidden="1">'Names of Bidder'!$B$1:$E$27</definedName>
    <definedName name="Z_4FC0AD0E_817E_4CA2_8399_B627A39139DF_.wvu.Cols" localSheetId="24" hidden="1">'Attach 18 SP'!$J:$P</definedName>
    <definedName name="Z_4FC0AD0E_817E_4CA2_8399_B627A39139DF_.wvu.PrintArea" localSheetId="24" hidden="1">'Attach 18 SP'!$A$8:$I$157</definedName>
    <definedName name="Z_564AA8DD_E850_4E6F_BA1D_8F79D1361145_.wvu.Cols" localSheetId="16" hidden="1">'Attach 12'!$I:$I</definedName>
    <definedName name="Z_564AA8DD_E850_4E6F_BA1D_8F79D1361145_.wvu.PrintArea" localSheetId="16" hidden="1">'Attach 12'!$A$1:$F$92</definedName>
    <definedName name="Z_564AA8DD_E850_4E6F_BA1D_8F79D1361145_.wvu.Rows" localSheetId="16" hidden="1">'Attach 12'!$16:$92,'Attach 12'!#REF!,'Attach 12'!#REF!,'Attach 12'!#REF!,'Attach 12'!#REF!,'Attach 12'!#REF!,'Attach 12'!#REF!,'Attach 12'!$123:$210</definedName>
    <definedName name="Z_57A1126F_C815_44AF_BD70_07C9EB2E1554_.wvu.Cols" localSheetId="9" hidden="1">'Attach 5A'!$H:$H</definedName>
    <definedName name="Z_57A1126F_C815_44AF_BD70_07C9EB2E1554_.wvu.Cols" localSheetId="10" hidden="1">'Attach 5B'!$H:$H</definedName>
    <definedName name="Z_57A1126F_C815_44AF_BD70_07C9EB2E1554_.wvu.PrintArea" localSheetId="9" hidden="1">'Attach 5A'!$A$1:$E$73</definedName>
    <definedName name="Z_57A1126F_C815_44AF_BD70_07C9EB2E1554_.wvu.PrintArea" localSheetId="10" hidden="1">'Attach 5B'!$A$1:$E$73</definedName>
    <definedName name="Z_57A1126F_C815_44AF_BD70_07C9EB2E1554_.wvu.Rows" localSheetId="9" hidden="1">'Attach 5A'!$25:$30</definedName>
    <definedName name="Z_57A1126F_C815_44AF_BD70_07C9EB2E1554_.wvu.Rows" localSheetId="10" hidden="1">'Attach 5B'!$25:$30</definedName>
    <definedName name="Z_57EC2AB3_459C_475C_AFE6_EBB6882FA67E_.wvu.Cols" localSheetId="16" hidden="1">'Attach 12'!$H:$I</definedName>
    <definedName name="Z_57EC2AB3_459C_475C_AFE6_EBB6882FA67E_.wvu.PrintArea" localSheetId="16" hidden="1">'Attach 12'!$A$1:$G$92</definedName>
    <definedName name="Z_57EC2AB3_459C_475C_AFE6_EBB6882FA67E_.wvu.Rows" localSheetId="16" hidden="1">'Attach 12'!$4:$4,'Attach 12'!#REF!,'Attach 12'!$123:$210</definedName>
    <definedName name="Z_582CF44B_0703_4CA2_AB84_00685031CD39_.wvu.Cols" localSheetId="16" hidden="1">'Attach 12'!$I:$I</definedName>
    <definedName name="Z_582CF44B_0703_4CA2_AB84_00685031CD39_.wvu.PrintArea" localSheetId="16" hidden="1">'Attach 12'!$A$1:$F$92</definedName>
    <definedName name="Z_582CF44B_0703_4CA2_AB84_00685031CD39_.wvu.Rows" localSheetId="16" hidden="1">'Attach 12'!$16:$92,'Attach 12'!#REF!,'Attach 12'!#REF!,'Attach 12'!#REF!,'Attach 12'!#REF!,'Attach 12'!#REF!,'Attach 12'!#REF!,'Attach 12'!#REF!,'Attach 12'!#REF!,'Attach 12'!#REF!,'Attach 12'!$123:$210</definedName>
    <definedName name="Z_58E3016B_91DE_45B1_ADEB_496391BDEDAF_.wvu.Cols" localSheetId="24" hidden="1">'Attach 18 SP'!$J:$P</definedName>
    <definedName name="Z_58E3016B_91DE_45B1_ADEB_496391BDEDAF_.wvu.PrintArea" localSheetId="24" hidden="1">'Attach 18 SP'!$A$8:$I$157</definedName>
    <definedName name="Z_58E3016B_91DE_45B1_ADEB_496391BDEDAF_.wvu.Rows" localSheetId="24"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4" hidden="1">'Attach 18 SP'!$J:$P</definedName>
    <definedName name="Z_5DC8802C_6CD8_4623_90B5_A2B66DEC93B5_.wvu.PrintArea" localSheetId="24" hidden="1">'Attach 18 SP'!$A$8:$I$157</definedName>
    <definedName name="Z_5DC8802C_6CD8_4623_90B5_A2B66DEC93B5_.wvu.Rows" localSheetId="24"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4" hidden="1">'Attach 18 SP'!$J:$P</definedName>
    <definedName name="Z_611D8B62_9C40_451B_ABB4_92F111B2BF43_.wvu.Cols" localSheetId="2" hidden="1">'Names of Bidder'!$L:$L</definedName>
    <definedName name="Z_611D8B62_9C40_451B_ABB4_92F111B2BF43_.wvu.PrintArea" localSheetId="24" hidden="1">'Attach 18 SP'!$A$8:$I$157</definedName>
    <definedName name="Z_611D8B62_9C40_451B_ABB4_92F111B2BF43_.wvu.PrintArea" localSheetId="2" hidden="1">'Names of Bidder'!$B$1:$E$27</definedName>
    <definedName name="Z_611D8B62_9C40_451B_ABB4_92F111B2BF43_.wvu.Rows" localSheetId="24" hidden="1">'Attach 18 SP'!#REF!,'Attach 18 SP'!#REF!,'Attach 18 SP'!#REF!,'Attach 18 SP'!#REF!,'Attach 18 SP'!#REF!,'Attach 18 SP'!$149:$153</definedName>
    <definedName name="Z_6B2C1320_5106_401D_86E8_03FFC7419150_.wvu.Cols" localSheetId="16" hidden="1">'Attach 12'!$I:$I</definedName>
    <definedName name="Z_6B2C1320_5106_401D_86E8_03FFC7419150_.wvu.Cols" localSheetId="24" hidden="1">'Attach 18 SP'!$K:$P</definedName>
    <definedName name="Z_6B2C1320_5106_401D_86E8_03FFC7419150_.wvu.PrintArea" localSheetId="16" hidden="1">'Attach 12'!$A$1:$F$92</definedName>
    <definedName name="Z_6B2C1320_5106_401D_86E8_03FFC7419150_.wvu.PrintArea" localSheetId="24" hidden="1">'Attach 18 SP'!$A$8:$I$157</definedName>
    <definedName name="Z_6B2C1320_5106_401D_86E8_03FFC7419150_.wvu.Rows" localSheetId="16" hidden="1">'Attach 12'!#REF!,'Attach 12'!#REF!,'Attach 12'!#REF!,'Attach 12'!#REF!,'Attach 12'!$123:$210</definedName>
    <definedName name="Z_6B2C1320_5106_401D_86E8_03FFC7419150_.wvu.Rows" localSheetId="24" hidden="1">'Attach 18 SP'!$41:$41</definedName>
    <definedName name="Z_6FD3A41D_DEEE_48F5_96DB_6021F0BEBAF6_.wvu.Cols" localSheetId="16" hidden="1">'Attach 12'!$I:$I</definedName>
    <definedName name="Z_6FD3A41D_DEEE_48F5_96DB_6021F0BEBAF6_.wvu.PrintArea" localSheetId="16" hidden="1">'Attach 12'!$A$1:$F$92</definedName>
    <definedName name="Z_6FD3A41D_DEEE_48F5_96DB_6021F0BEBAF6_.wvu.Rows" localSheetId="16" hidden="1">'Attach 12'!$16:$92,'Attach 12'!#REF!,'Attach 12'!#REF!,'Attach 12'!#REF!,'Attach 12'!#REF!,'Attach 12'!#REF!,'Attach 12'!#REF!,'Attach 12'!$123:$210</definedName>
    <definedName name="Z_70A80C84_CC07_4E4D_A598_BF928357D74F_.wvu.Cols" localSheetId="9" hidden="1">'Attach 5A'!$H:$H</definedName>
    <definedName name="Z_70A80C84_CC07_4E4D_A598_BF928357D74F_.wvu.Cols" localSheetId="10" hidden="1">'Attach 5B'!$H:$H</definedName>
    <definedName name="Z_70A80C84_CC07_4E4D_A598_BF928357D74F_.wvu.PrintArea" localSheetId="9" hidden="1">'Attach 5A'!$A$1:$E$73</definedName>
    <definedName name="Z_70A80C84_CC07_4E4D_A598_BF928357D74F_.wvu.PrintArea" localSheetId="10" hidden="1">'Attach 5B'!$A$1:$E$73</definedName>
    <definedName name="Z_70A80C84_CC07_4E4D_A598_BF928357D74F_.wvu.Rows" localSheetId="9" hidden="1">'Attach 5A'!$25:$30</definedName>
    <definedName name="Z_70A80C84_CC07_4E4D_A598_BF928357D74F_.wvu.Rows" localSheetId="10" hidden="1">'Attach 5B'!$25:$30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6" hidden="1">'Attach 12'!$I:$I</definedName>
    <definedName name="Z_728AEB16_F9CD_4198_B4E9_2E28A5E42262_.wvu.PrintArea" localSheetId="16" hidden="1">'Attach 12'!$A$1:$F$92</definedName>
    <definedName name="Z_728AEB16_F9CD_4198_B4E9_2E28A5E42262_.wvu.Rows" localSheetId="16" hidden="1">'Attach 12'!$16:$92,'Attach 12'!#REF!,'Attach 12'!#REF!,'Attach 12'!#REF!,'Attach 12'!#REF!,'Attach 12'!#REF!,'Attach 12'!#REF!,'Attach 12'!$123:$210</definedName>
    <definedName name="Z_72B383D4_8341_48BE_BBCC_63C6785ABF81_.wvu.Cols" localSheetId="20" hidden="1">'Attach 15'!$H:$H,'Attach 15'!$J:$J</definedName>
    <definedName name="Z_72B383D4_8341_48BE_BBCC_63C6785ABF81_.wvu.Cols" localSheetId="24"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5B'!$G:$H</definedName>
    <definedName name="Z_72B383D4_8341_48BE_BBCC_63C6785ABF81_.wvu.Cols" localSheetId="11" hidden="1">'Attach 6'!$H:$H</definedName>
    <definedName name="Z_72B383D4_8341_48BE_BBCC_63C6785ABF81_.wvu.Cols" localSheetId="26"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4" hidden="1">'Attach 10'!$A$1:$F$18</definedName>
    <definedName name="Z_72B383D4_8341_48BE_BBCC_63C6785ABF81_.wvu.PrintArea" localSheetId="15" hidden="1">'Attach 11'!$A$1:$E$29</definedName>
    <definedName name="Z_72B383D4_8341_48BE_BBCC_63C6785ABF81_.wvu.PrintArea" localSheetId="17" hidden="1">'Attach 13'!$A$1:$E$27</definedName>
    <definedName name="Z_72B383D4_8341_48BE_BBCC_63C6785ABF81_.wvu.PrintArea" localSheetId="18" hidden="1">'Attach 14'!$A$1:$E$29</definedName>
    <definedName name="Z_72B383D4_8341_48BE_BBCC_63C6785ABF81_.wvu.PrintArea" localSheetId="19" hidden="1">'Attach 14-IP'!$A$8:$I$220</definedName>
    <definedName name="Z_72B383D4_8341_48BE_BBCC_63C6785ABF81_.wvu.PrintArea" localSheetId="20" hidden="1">'Attach 15'!$A$1:$E$93</definedName>
    <definedName name="Z_72B383D4_8341_48BE_BBCC_63C6785ABF81_.wvu.PrintArea" localSheetId="21" hidden="1">'Attach 16'!$A$1:$L$90</definedName>
    <definedName name="Z_72B383D4_8341_48BE_BBCC_63C6785ABF81_.wvu.PrintArea" localSheetId="22" hidden="1">'Attach 17'!$A$1:$E$33</definedName>
    <definedName name="Z_72B383D4_8341_48BE_BBCC_63C6785ABF81_.wvu.PrintArea" localSheetId="23" hidden="1">'Attach 18'!$A$1:$E$24</definedName>
    <definedName name="Z_72B383D4_8341_48BE_BBCC_63C6785ABF81_.wvu.PrintArea" localSheetId="24" hidden="1">'Attach 18 SP'!$A$7:$I$157</definedName>
    <definedName name="Z_72B383D4_8341_48BE_BBCC_63C6785ABF81_.wvu.PrintArea" localSheetId="25" hidden="1">'Attach 19'!$A$1:$E$31</definedName>
    <definedName name="Z_72B383D4_8341_48BE_BBCC_63C6785ABF81_.wvu.PrintArea" localSheetId="3" hidden="1">'Attach 3(JV)'!$A$1:$E$28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5B'!$A$1:$E$73</definedName>
    <definedName name="Z_72B383D4_8341_48BE_BBCC_63C6785ABF81_.wvu.PrintArea" localSheetId="11" hidden="1">'Attach 6'!$A$1:$E$28</definedName>
    <definedName name="Z_72B383D4_8341_48BE_BBCC_63C6785ABF81_.wvu.PrintArea" localSheetId="12" hidden="1">'Attach 7'!$A$1:$E$18</definedName>
    <definedName name="Z_72B383D4_8341_48BE_BBCC_63C6785ABF81_.wvu.PrintArea" localSheetId="13" hidden="1">'Attach 9'!$A$1:$E$53</definedName>
    <definedName name="Z_72B383D4_8341_48BE_BBCC_63C6785ABF81_.wvu.PrintArea" localSheetId="26" hidden="1">'Bid Form 1st Envelope '!$A$1:$J$119</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3" hidden="1">'Attach 9'!$17:$17</definedName>
    <definedName name="Z_72B383D4_8341_48BE_BBCC_63C6785ABF81_.wvu.Rows" localSheetId="20" hidden="1">'Attach 15'!$16:$16</definedName>
    <definedName name="Z_72B383D4_8341_48BE_BBCC_63C6785ABF81_.wvu.Rows" localSheetId="22" hidden="1">'Attach 17'!$26:$26,'Attach 17'!$32:$209</definedName>
    <definedName name="Z_72B383D4_8341_48BE_BBCC_63C6785ABF81_.wvu.Rows" localSheetId="24" hidden="1">'Attach 18 SP'!$149:$153</definedName>
    <definedName name="Z_72B383D4_8341_48BE_BBCC_63C6785ABF81_.wvu.Rows" localSheetId="25"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0" hidden="1">'Attach 5B'!$25:$30</definedName>
    <definedName name="Z_72B383D4_8341_48BE_BBCC_63C6785ABF81_.wvu.Rows" localSheetId="13" hidden="1">'Attach 9'!$46:$47</definedName>
    <definedName name="Z_72B383D4_8341_48BE_BBCC_63C6785ABF81_.wvu.Rows" localSheetId="26" hidden="1">'Bid Form 1st Envelope '!$26:$27,'Bid Form 1st Envelope '!$102:$102,'Bid Form 1st Envelope '!$105:$106</definedName>
    <definedName name="Z_72E27F64_009C_4321_B742_209DBE340E6D_.wvu.Cols" localSheetId="16" hidden="1">'Attach 12'!$G:$I</definedName>
    <definedName name="Z_72E27F64_009C_4321_B742_209DBE340E6D_.wvu.PrintArea" localSheetId="16" hidden="1">'Attach 12'!$A$1:$F$126</definedName>
    <definedName name="Z_72E27F64_009C_4321_B742_209DBE340E6D_.wvu.Rows" localSheetId="16" hidden="1">'Attach 12'!#REF!,'Attach 12'!#REF!</definedName>
    <definedName name="Z_7450D003_2D71_4937_8099_C282E69FF570_.wvu.Cols" localSheetId="24" hidden="1">'Attach 18 SP'!$J:$P</definedName>
    <definedName name="Z_7450D003_2D71_4937_8099_C282E69FF570_.wvu.Cols" localSheetId="9" hidden="1">'Attach 5A'!$H:$H</definedName>
    <definedName name="Z_7450D003_2D71_4937_8099_C282E69FF570_.wvu.Cols" localSheetId="10" hidden="1">'Attach 5B'!$H:$H</definedName>
    <definedName name="Z_7450D003_2D71_4937_8099_C282E69FF570_.wvu.PrintArea" localSheetId="24" hidden="1">'Attach 18 SP'!$A$8:$I$157</definedName>
    <definedName name="Z_7450D003_2D71_4937_8099_C282E69FF570_.wvu.PrintArea" localSheetId="9" hidden="1">'Attach 5A'!$A$1:$E$73</definedName>
    <definedName name="Z_7450D003_2D71_4937_8099_C282E69FF570_.wvu.PrintArea" localSheetId="10" hidden="1">'Attach 5B'!$A$1:$E$73</definedName>
    <definedName name="Z_7450D003_2D71_4937_8099_C282E69FF570_.wvu.Rows" localSheetId="24" hidden="1">'Attach 18 SP'!#REF!,'Attach 18 SP'!#REF!,'Attach 18 SP'!#REF!,'Attach 18 SP'!#REF!,'Attach 18 SP'!#REF!,'Attach 18 SP'!$149:$153</definedName>
    <definedName name="Z_7450D003_2D71_4937_8099_C282E69FF570_.wvu.Rows" localSheetId="9" hidden="1">'Attach 5A'!$25:$30</definedName>
    <definedName name="Z_7450D003_2D71_4937_8099_C282E69FF570_.wvu.Rows" localSheetId="10" hidden="1">'Attach 5B'!$25:$30</definedName>
    <definedName name="Z_7706378E_40E2_4583_90AF_E6E1DCB3696C_.wvu.Cols" localSheetId="16" hidden="1">'Attach 12'!$G:$I</definedName>
    <definedName name="Z_7706378E_40E2_4583_90AF_E6E1DCB3696C_.wvu.Cols" localSheetId="20" hidden="1">'Attach 15'!$H:$H,'Attach 15'!$J:$J</definedName>
    <definedName name="Z_7706378E_40E2_4583_90AF_E6E1DCB3696C_.wvu.Cols" localSheetId="24"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5B'!$G:$H</definedName>
    <definedName name="Z_7706378E_40E2_4583_90AF_E6E1DCB3696C_.wvu.Cols" localSheetId="11" hidden="1">'Attach 6'!$H:$H</definedName>
    <definedName name="Z_7706378E_40E2_4583_90AF_E6E1DCB3696C_.wvu.Cols" localSheetId="26"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4" hidden="1">'Attach 10'!$A$1:$F$18</definedName>
    <definedName name="Z_7706378E_40E2_4583_90AF_E6E1DCB3696C_.wvu.PrintArea" localSheetId="15" hidden="1">'Attach 11'!$A$1:$E$29</definedName>
    <definedName name="Z_7706378E_40E2_4583_90AF_E6E1DCB3696C_.wvu.PrintArea" localSheetId="16" hidden="1">'Attach 12'!$A$1:$F$126</definedName>
    <definedName name="Z_7706378E_40E2_4583_90AF_E6E1DCB3696C_.wvu.PrintArea" localSheetId="17" hidden="1">'Attach 13'!$A$1:$E$27</definedName>
    <definedName name="Z_7706378E_40E2_4583_90AF_E6E1DCB3696C_.wvu.PrintArea" localSheetId="18" hidden="1">'Attach 14'!$A$1:$E$29</definedName>
    <definedName name="Z_7706378E_40E2_4583_90AF_E6E1DCB3696C_.wvu.PrintArea" localSheetId="19" hidden="1">'Attach 14-IP'!$A$8:$I$220</definedName>
    <definedName name="Z_7706378E_40E2_4583_90AF_E6E1DCB3696C_.wvu.PrintArea" localSheetId="20" hidden="1">'Attach 15'!$A$1:$E$93</definedName>
    <definedName name="Z_7706378E_40E2_4583_90AF_E6E1DCB3696C_.wvu.PrintArea" localSheetId="21" hidden="1">'Attach 16'!$A$1:$L$90</definedName>
    <definedName name="Z_7706378E_40E2_4583_90AF_E6E1DCB3696C_.wvu.PrintArea" localSheetId="22" hidden="1">'Attach 17'!$A$1:$E$33</definedName>
    <definedName name="Z_7706378E_40E2_4583_90AF_E6E1DCB3696C_.wvu.PrintArea" localSheetId="23" hidden="1">'Attach 18'!$A$1:$E$24</definedName>
    <definedName name="Z_7706378E_40E2_4583_90AF_E6E1DCB3696C_.wvu.PrintArea" localSheetId="24" hidden="1">'Attach 18 SP'!$A$7:$I$157</definedName>
    <definedName name="Z_7706378E_40E2_4583_90AF_E6E1DCB3696C_.wvu.PrintArea" localSheetId="25" hidden="1">'Attach 19'!$A$1:$E$31</definedName>
    <definedName name="Z_7706378E_40E2_4583_90AF_E6E1DCB3696C_.wvu.PrintArea" localSheetId="3" hidden="1">'Attach 3(JV)'!$A$1:$E$28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5B'!$A$1:$E$35</definedName>
    <definedName name="Z_7706378E_40E2_4583_90AF_E6E1DCB3696C_.wvu.PrintArea" localSheetId="11" hidden="1">'Attach 6'!$A$1:$E$28</definedName>
    <definedName name="Z_7706378E_40E2_4583_90AF_E6E1DCB3696C_.wvu.PrintArea" localSheetId="12" hidden="1">'Attach 7'!$A$1:$E$18</definedName>
    <definedName name="Z_7706378E_40E2_4583_90AF_E6E1DCB3696C_.wvu.PrintArea" localSheetId="13" hidden="1">'Attach 9'!$A$1:$E$53</definedName>
    <definedName name="Z_7706378E_40E2_4583_90AF_E6E1DCB3696C_.wvu.PrintArea" localSheetId="26" hidden="1">'Bid Form 1st Envelope '!$A$1:$F$119</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3" hidden="1">'Attach 9'!$17:$17</definedName>
    <definedName name="Z_7706378E_40E2_4583_90AF_E6E1DCB3696C_.wvu.Rows" localSheetId="16" hidden="1">'Attach 12'!#REF!,'Attach 12'!#REF!</definedName>
    <definedName name="Z_7706378E_40E2_4583_90AF_E6E1DCB3696C_.wvu.Rows" localSheetId="20" hidden="1">'Attach 15'!$16:$16</definedName>
    <definedName name="Z_7706378E_40E2_4583_90AF_E6E1DCB3696C_.wvu.Rows" localSheetId="22" hidden="1">'Attach 17'!$26:$26,'Attach 17'!$32:$209</definedName>
    <definedName name="Z_7706378E_40E2_4583_90AF_E6E1DCB3696C_.wvu.Rows" localSheetId="24" hidden="1">'Attach 18 SP'!$149:$153</definedName>
    <definedName name="Z_7706378E_40E2_4583_90AF_E6E1DCB3696C_.wvu.Rows" localSheetId="25"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0" hidden="1">'Attach 5B'!$25:$30</definedName>
    <definedName name="Z_7706378E_40E2_4583_90AF_E6E1DCB3696C_.wvu.Rows" localSheetId="13" hidden="1">'Attach 9'!$46:$47</definedName>
    <definedName name="Z_7706378E_40E2_4583_90AF_E6E1DCB3696C_.wvu.Rows" localSheetId="26" hidden="1">'Bid Form 1st Envelope '!$26:$27,'Bid Form 1st Envelope '!$102:$102,'Bid Form 1st Envelope '!$105:$106</definedName>
    <definedName name="Z_77F6FFF9_F41A_43A9_8242_690DB1C4DD1E_.wvu.Cols" localSheetId="24" hidden="1">'Attach 18 SP'!$J:$P</definedName>
    <definedName name="Z_77F6FFF9_F41A_43A9_8242_690DB1C4DD1E_.wvu.PrintArea" localSheetId="24" hidden="1">'Attach 18 SP'!$A$8:$I$157</definedName>
    <definedName name="Z_77F6FFF9_F41A_43A9_8242_690DB1C4DD1E_.wvu.Rows" localSheetId="24" hidden="1">'Attach 18 SP'!#REF!,'Attach 18 SP'!#REF!,'Attach 18 SP'!#REF!,'Attach 18 SP'!#REF!,'Attach 18 SP'!#REF!,'Attach 18 SP'!$149:$153</definedName>
    <definedName name="Z_7951453C_4A9A_41E1_B5EB_C9032A630325_.wvu.Cols" localSheetId="24" hidden="1">'Attach 18 SP'!$J:$P</definedName>
    <definedName name="Z_7951453C_4A9A_41E1_B5EB_C9032A630325_.wvu.Cols" localSheetId="9" hidden="1">'Attach 5A'!$H:$H</definedName>
    <definedName name="Z_7951453C_4A9A_41E1_B5EB_C9032A630325_.wvu.Cols" localSheetId="10" hidden="1">'Attach 5B'!$H:$H</definedName>
    <definedName name="Z_7951453C_4A9A_41E1_B5EB_C9032A630325_.wvu.PrintArea" localSheetId="24" hidden="1">'Attach 18 SP'!$A$8:$I$157</definedName>
    <definedName name="Z_7951453C_4A9A_41E1_B5EB_C9032A630325_.wvu.PrintArea" localSheetId="9" hidden="1">'Attach 5A'!$A$1:$E$73</definedName>
    <definedName name="Z_7951453C_4A9A_41E1_B5EB_C9032A630325_.wvu.PrintArea" localSheetId="10" hidden="1">'Attach 5B'!$A$1:$E$73</definedName>
    <definedName name="Z_7951453C_4A9A_41E1_B5EB_C9032A630325_.wvu.Rows" localSheetId="24" hidden="1">'Attach 18 SP'!#REF!,'Attach 18 SP'!#REF!,'Attach 18 SP'!#REF!,'Attach 18 SP'!#REF!,'Attach 18 SP'!#REF!,'Attach 18 SP'!$149:$153</definedName>
    <definedName name="Z_7951453C_4A9A_41E1_B5EB_C9032A630325_.wvu.Rows" localSheetId="9" hidden="1">'Attach 5A'!$25:$30</definedName>
    <definedName name="Z_7951453C_4A9A_41E1_B5EB_C9032A630325_.wvu.Rows" localSheetId="10" hidden="1">'Attach 5B'!$25:$30</definedName>
    <definedName name="Z_7A122CCC_B984_47E9_88CF_89418CB24A21_.wvu.Cols" localSheetId="4" hidden="1">'Attach-3(QR)'!$J:$L,'Attach-3(QR)'!$R:$S,'Attach-3(QR)'!$U:$AW</definedName>
    <definedName name="Z_7A122CCC_B984_47E9_88CF_89418CB24A21_.wvu.PrintArea" localSheetId="4" hidden="1">'Attach-3(QR)'!$A$1:$I$393</definedName>
    <definedName name="Z_7A122CCC_B984_47E9_88CF_89418CB24A21_.wvu.Rows" localSheetId="4" hidden="1">'Attach-3(QR)'!$30:$31,'Attach-3(QR)'!$61:$63,'Attach-3(QR)'!$116:$116,'Attach-3(QR)'!$121:$121,'Attach-3(QR)'!$126:$129,'Attach-3(QR)'!#REF!,'Attach-3(QR)'!#REF!,'Attach-3(QR)'!#REF!,'Attach-3(QR)'!#REF!,'Attach-3(QR)'!#REF!,'Attach-3(QR)'!#REF!,'Attach-3(QR)'!#REF!,'Attach-3(QR)'!#REF!,'Attach-3(QR)'!#REF!,'Attach-3(QR)'!#REF!,'Attach-3(QR)'!#REF!</definedName>
    <definedName name="Z_7A9EA6D6_4DDF_43D9_92E6_C6AFAD14E266_.wvu.Cols" localSheetId="20" hidden="1">'Attach 15'!$H:$H</definedName>
    <definedName name="Z_7A9EA6D6_4DDF_43D9_92E6_C6AFAD14E266_.wvu.Cols" localSheetId="8" hidden="1">'Attach 5'!$H:$H</definedName>
    <definedName name="Z_7A9EA6D6_4DDF_43D9_92E6_C6AFAD14E266_.wvu.Cols" localSheetId="11" hidden="1">'Attach 6'!$H:$H</definedName>
    <definedName name="Z_7A9EA6D6_4DDF_43D9_92E6_C6AFAD14E266_.wvu.PrintArea" localSheetId="14" hidden="1">'Attach 10'!$A$1:$E$18</definedName>
    <definedName name="Z_7A9EA6D6_4DDF_43D9_92E6_C6AFAD14E266_.wvu.PrintArea" localSheetId="15" hidden="1">'Attach 11'!$A$1:$E$29</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14-IP'!$A$8:$I$220</definedName>
    <definedName name="Z_7A9EA6D6_4DDF_43D9_92E6_C6AFAD14E266_.wvu.PrintArea" localSheetId="20" hidden="1">'Attach 15'!$A$1:$E$93</definedName>
    <definedName name="Z_7A9EA6D6_4DDF_43D9_92E6_C6AFAD14E266_.wvu.PrintArea" localSheetId="21" hidden="1">'Attach 16'!$A$1:$L$90</definedName>
    <definedName name="Z_7A9EA6D6_4DDF_43D9_92E6_C6AFAD14E266_.wvu.PrintArea" localSheetId="22" hidden="1">'Attach 17'!$A$1:$E$33</definedName>
    <definedName name="Z_7A9EA6D6_4DDF_43D9_92E6_C6AFAD14E266_.wvu.PrintArea" localSheetId="23" hidden="1">'Attach 18'!$A$1:$E$24</definedName>
    <definedName name="Z_7A9EA6D6_4DDF_43D9_92E6_C6AFAD14E266_.wvu.PrintArea" localSheetId="25" hidden="1">'Attach 19'!$A$1:$E$31</definedName>
    <definedName name="Z_7A9EA6D6_4DDF_43D9_92E6_C6AFAD14E266_.wvu.PrintArea" localSheetId="3" hidden="1">'Attach 3(JV)'!$A$1:$E$28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1" hidden="1">'Attach 6'!$A$1:$E$28</definedName>
    <definedName name="Z_7A9EA6D6_4DDF_43D9_92E6_C6AFAD14E266_.wvu.PrintArea" localSheetId="12" hidden="1">'Attach 7'!$A$1:$E$18</definedName>
    <definedName name="Z_7A9EA6D6_4DDF_43D9_92E6_C6AFAD14E266_.wvu.PrintArea" localSheetId="13" hidden="1">'Attach 9'!$A$1:$E$60</definedName>
    <definedName name="Z_7A9EA6D6_4DDF_43D9_92E6_C6AFAD14E266_.wvu.PrintArea" localSheetId="26" hidden="1">'Bid Form 1st Envelope '!$A$1:$F$119</definedName>
    <definedName name="Z_7A9EA6D6_4DDF_43D9_92E6_C6AFAD14E266_.wvu.PrintTitles" localSheetId="13" hidden="1">'Attach 9'!$17:$17</definedName>
    <definedName name="Z_7A9EA6D6_4DDF_43D9_92E6_C6AFAD14E266_.wvu.Rows" localSheetId="20" hidden="1">'Attach 15'!$16:$16</definedName>
    <definedName name="Z_7A9EA6D6_4DDF_43D9_92E6_C6AFAD14E266_.wvu.Rows" localSheetId="22" hidden="1">'Attach 17'!$26:$26,'Attach 17'!$32:$209</definedName>
    <definedName name="Z_7A9EA6D6_4DDF_43D9_92E6_C6AFAD14E266_.wvu.Rows" localSheetId="25"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Cols" localSheetId="10" hidden="1">'Attach 5B'!$H:$H</definedName>
    <definedName name="Z_7AB19D08_66F0_4286_83C5_279B475AE3A4_.wvu.PrintArea" localSheetId="9" hidden="1">'Attach 5A'!$A$1:$E$73</definedName>
    <definedName name="Z_7AB19D08_66F0_4286_83C5_279B475AE3A4_.wvu.PrintArea" localSheetId="10" hidden="1">'Attach 5B'!$A$1:$E$73</definedName>
    <definedName name="Z_7AB19D08_66F0_4286_83C5_279B475AE3A4_.wvu.Rows" localSheetId="9" hidden="1">'Attach 5A'!$25:$30</definedName>
    <definedName name="Z_7AB19D08_66F0_4286_83C5_279B475AE3A4_.wvu.Rows" localSheetId="10" hidden="1">'Attach 5B'!$25:$30</definedName>
    <definedName name="Z_7DC13EB1_5F25_4667_BD87_340DAD4F0E72_.wvu.Cols" localSheetId="16" hidden="1">'Attach 12'!$I:$I</definedName>
    <definedName name="Z_7DC13EB1_5F25_4667_BD87_340DAD4F0E72_.wvu.PrintArea" localSheetId="16" hidden="1">'Attach 12'!$A$1:$F$92</definedName>
    <definedName name="Z_7DC13EB1_5F25_4667_BD87_340DAD4F0E72_.wvu.Rows" localSheetId="16" hidden="1">'Attach 12'!#REF!,'Attach 12'!#REF!,'Attach 12'!#REF!,'Attach 12'!#REF!,'Attach 12'!#REF!,'Attach 12'!#REF!,'Attach 12'!#REF!,'Attach 12'!#REF!,'Attach 12'!#REF!,'Attach 12'!#REF!,'Attach 12'!$123:$210</definedName>
    <definedName name="Z_82E8A0F5_0020_4355_95CF_28601763A783_.wvu.Cols" localSheetId="20" hidden="1">'Attach 15'!$H:$H</definedName>
    <definedName name="Z_82E8A0F5_0020_4355_95CF_28601763A783_.wvu.Cols" localSheetId="8" hidden="1">'Attach 5'!$H:$H</definedName>
    <definedName name="Z_82E8A0F5_0020_4355_95CF_28601763A783_.wvu.Cols" localSheetId="11" hidden="1">'Attach 6'!$H:$H</definedName>
    <definedName name="Z_82E8A0F5_0020_4355_95CF_28601763A783_.wvu.Cols" localSheetId="13" hidden="1">'Attach 9'!#REF!</definedName>
    <definedName name="Z_82E8A0F5_0020_4355_95CF_28601763A783_.wvu.PrintArea" localSheetId="14" hidden="1">'Attach 10'!$A$1:$E$18</definedName>
    <definedName name="Z_82E8A0F5_0020_4355_95CF_28601763A783_.wvu.PrintArea" localSheetId="15" hidden="1">'Attach 11'!$A$1:$E$29</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14-IP'!$A$8:$I$220</definedName>
    <definedName name="Z_82E8A0F5_0020_4355_95CF_28601763A783_.wvu.PrintArea" localSheetId="20" hidden="1">'Attach 15'!$A$1:$E$93</definedName>
    <definedName name="Z_82E8A0F5_0020_4355_95CF_28601763A783_.wvu.PrintArea" localSheetId="21" hidden="1">'Attach 16'!$A$1:$L$90</definedName>
    <definedName name="Z_82E8A0F5_0020_4355_95CF_28601763A783_.wvu.PrintArea" localSheetId="22" hidden="1">'Attach 17'!$A$1:$E$33</definedName>
    <definedName name="Z_82E8A0F5_0020_4355_95CF_28601763A783_.wvu.PrintArea" localSheetId="23" hidden="1">'Attach 18'!$A$1:$E$24</definedName>
    <definedName name="Z_82E8A0F5_0020_4355_95CF_28601763A783_.wvu.PrintArea" localSheetId="25" hidden="1">'Attach 19'!$A$1:$E$31</definedName>
    <definedName name="Z_82E8A0F5_0020_4355_95CF_28601763A783_.wvu.PrintArea" localSheetId="3" hidden="1">'Attach 3(JV)'!$A$1:$E$28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1" hidden="1">'Attach 6'!$A$1:$E$28</definedName>
    <definedName name="Z_82E8A0F5_0020_4355_95CF_28601763A783_.wvu.PrintArea" localSheetId="12" hidden="1">'Attach 7'!$A$1:$E$18</definedName>
    <definedName name="Z_82E8A0F5_0020_4355_95CF_28601763A783_.wvu.PrintArea" localSheetId="13" hidden="1">'Attach 9'!$A$1:$E$53</definedName>
    <definedName name="Z_82E8A0F5_0020_4355_95CF_28601763A783_.wvu.PrintArea" localSheetId="26" hidden="1">'Bid Form 1st Envelope '!$A$1:$F$119</definedName>
    <definedName name="Z_82E8A0F5_0020_4355_95CF_28601763A783_.wvu.PrintTitles" localSheetId="13" hidden="1">'Attach 9'!$17:$17</definedName>
    <definedName name="Z_82E8A0F5_0020_4355_95CF_28601763A783_.wvu.Rows" localSheetId="20" hidden="1">'Attach 15'!$16:$16</definedName>
    <definedName name="Z_82E8A0F5_0020_4355_95CF_28601763A783_.wvu.Rows" localSheetId="22" hidden="1">'Attach 17'!$26:$26,'Attach 17'!$32:$209</definedName>
    <definedName name="Z_82E8A0F5_0020_4355_95CF_28601763A783_.wvu.Rows" localSheetId="25"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20" hidden="1">'Attach 15'!$H:$H</definedName>
    <definedName name="Z_8E3ED18F_7B8F_4A1C_969D_A70DC3B696C3_.wvu.Cols" localSheetId="8" hidden="1">'Attach 5'!$H:$H</definedName>
    <definedName name="Z_8E3ED18F_7B8F_4A1C_969D_A70DC3B696C3_.wvu.Cols" localSheetId="11" hidden="1">'Attach 6'!$H:$H</definedName>
    <definedName name="Z_8E3ED18F_7B8F_4A1C_969D_A70DC3B696C3_.wvu.PrintArea" localSheetId="14" hidden="1">'Attach 10'!$A$1:$E$18</definedName>
    <definedName name="Z_8E3ED18F_7B8F_4A1C_969D_A70DC3B696C3_.wvu.PrintArea" localSheetId="15" hidden="1">'Attach 11'!$A$1:$E$29</definedName>
    <definedName name="Z_8E3ED18F_7B8F_4A1C_969D_A70DC3B696C3_.wvu.PrintArea" localSheetId="17" hidden="1">'Attach 13'!$A$1:$E$27</definedName>
    <definedName name="Z_8E3ED18F_7B8F_4A1C_969D_A70DC3B696C3_.wvu.PrintArea" localSheetId="18" hidden="1">'Attach 14'!$A$1:$E$29</definedName>
    <definedName name="Z_8E3ED18F_7B8F_4A1C_969D_A70DC3B696C3_.wvu.PrintArea" localSheetId="19" hidden="1">'Attach 14-IP'!$A$8:$I$220</definedName>
    <definedName name="Z_8E3ED18F_7B8F_4A1C_969D_A70DC3B696C3_.wvu.PrintArea" localSheetId="20" hidden="1">'Attach 15'!$A$1:$E$93</definedName>
    <definedName name="Z_8E3ED18F_7B8F_4A1C_969D_A70DC3B696C3_.wvu.PrintArea" localSheetId="21" hidden="1">'Attach 16'!$A$1:$L$90</definedName>
    <definedName name="Z_8E3ED18F_7B8F_4A1C_969D_A70DC3B696C3_.wvu.PrintArea" localSheetId="22" hidden="1">'Attach 17'!$A$1:$E$33</definedName>
    <definedName name="Z_8E3ED18F_7B8F_4A1C_969D_A70DC3B696C3_.wvu.PrintArea" localSheetId="23" hidden="1">'Attach 18'!$A$1:$E$24</definedName>
    <definedName name="Z_8E3ED18F_7B8F_4A1C_969D_A70DC3B696C3_.wvu.PrintArea" localSheetId="25" hidden="1">'Attach 19'!$A$1:$E$31</definedName>
    <definedName name="Z_8E3ED18F_7B8F_4A1C_969D_A70DC3B696C3_.wvu.PrintArea" localSheetId="3" hidden="1">'Attach 3(JV)'!$A$1:$E$28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1" hidden="1">'Attach 6'!$A$1:$E$28</definedName>
    <definedName name="Z_8E3ED18F_7B8F_4A1C_969D_A70DC3B696C3_.wvu.PrintArea" localSheetId="12" hidden="1">'Attach 7'!$A$1:$E$18</definedName>
    <definedName name="Z_8E3ED18F_7B8F_4A1C_969D_A70DC3B696C3_.wvu.PrintArea" localSheetId="13" hidden="1">'Attach 9'!$A$1:$E$54</definedName>
    <definedName name="Z_8E3ED18F_7B8F_4A1C_969D_A70DC3B696C3_.wvu.PrintArea" localSheetId="26" hidden="1">'Bid Form 1st Envelope '!$A$1:$F$119</definedName>
    <definedName name="Z_8E3ED18F_7B8F_4A1C_969D_A70DC3B696C3_.wvu.PrintTitles" localSheetId="13" hidden="1">'Attach 9'!$17:$17</definedName>
    <definedName name="Z_8E3ED18F_7B8F_4A1C_969D_A70DC3B696C3_.wvu.Rows" localSheetId="20" hidden="1">'Attach 15'!$16:$16</definedName>
    <definedName name="Z_8E3ED18F_7B8F_4A1C_969D_A70DC3B696C3_.wvu.Rows" localSheetId="22" hidden="1">'Attach 17'!$26:$26,'Attach 17'!$32:$209</definedName>
    <definedName name="Z_8E3ED18F_7B8F_4A1C_969D_A70DC3B696C3_.wvu.Rows" localSheetId="25" hidden="1">'Attach 19'!$13:$13,'Attach 19'!$20:$28</definedName>
    <definedName name="Z_8E3ED18F_7B8F_4A1C_969D_A70DC3B696C3_.wvu.Rows" localSheetId="8" hidden="1">'Attach 5'!$4:$4</definedName>
    <definedName name="Z_8E7B022F_1113_4BA2_B2BA_8EDBE02A2557_.wvu.PrintArea" localSheetId="14" hidden="1">'Attach 10'!$A$1:$E$18</definedName>
    <definedName name="Z_8E7B022F_1113_4BA2_B2BA_8EDBE02A2557_.wvu.PrintArea" localSheetId="15" hidden="1">'Attach 11'!$A$1:$E$29</definedName>
    <definedName name="Z_8E7B022F_1113_4BA2_B2BA_8EDBE02A2557_.wvu.PrintArea" localSheetId="16" hidden="1">'Attach 12'!$B$1:$G$92</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15'!$A$1:$E$94</definedName>
    <definedName name="Z_8E7B022F_1113_4BA2_B2BA_8EDBE02A2557_.wvu.PrintArea" localSheetId="21" hidden="1">'Attach 16'!$A$1:$L$90</definedName>
    <definedName name="Z_8E7B022F_1113_4BA2_B2BA_8EDBE02A2557_.wvu.PrintArea" localSheetId="23" hidden="1">'Attach 18'!$A$1:$E$24</definedName>
    <definedName name="Z_8E7B022F_1113_4BA2_B2BA_8EDBE02A2557_.wvu.PrintArea" localSheetId="25" hidden="1">'Attach 19'!$A$1:$E$35</definedName>
    <definedName name="Z_8E7B022F_1113_4BA2_B2BA_8EDBE02A2557_.wvu.PrintArea" localSheetId="3" hidden="1">'Attach 3(JV)'!$A$1:$E$28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5B'!$A$1:$E$73</definedName>
    <definedName name="Z_8E7B022F_1113_4BA2_B2BA_8EDBE02A2557_.wvu.PrintArea" localSheetId="11" hidden="1">'Attach 6'!$A$1:$E$51</definedName>
    <definedName name="Z_8E7B022F_1113_4BA2_B2BA_8EDBE02A2557_.wvu.PrintArea" localSheetId="12" hidden="1">'Attach 7'!$A$1:$E$18</definedName>
    <definedName name="Z_8E7B022F_1113_4BA2_B2BA_8EDBE02A2557_.wvu.PrintArea" localSheetId="13" hidden="1">'Attach 9'!$A$1:$E$60</definedName>
    <definedName name="Z_8E7B022F_1113_4BA2_B2BA_8EDBE02A2557_.wvu.PrintArea" localSheetId="26" hidden="1">'Bid Form 1st Envelope '!$A$1:$F$119</definedName>
    <definedName name="Z_8E7B022F_1113_4BA2_B2BA_8EDBE02A2557_.wvu.PrintTitles" localSheetId="16" hidden="1">'Attach 12'!#REF!</definedName>
    <definedName name="Z_8E7B022F_1113_4BA2_B2BA_8EDBE02A2557_.wvu.PrintTitles" localSheetId="13" hidden="1">'Attach 9'!$17:$17</definedName>
    <definedName name="Z_8FC0B3D6_A78E_4DDC_99E8_A5E9B8E73FA3_.wvu.Cols" localSheetId="24" hidden="1">'Attach 18 SP'!$J:$P</definedName>
    <definedName name="Z_8FC0B3D6_A78E_4DDC_99E8_A5E9B8E73FA3_.wvu.PrintArea" localSheetId="24" hidden="1">'Attach 18 SP'!$A$8:$I$157</definedName>
    <definedName name="Z_8FC0B3D6_A78E_4DDC_99E8_A5E9B8E73FA3_.wvu.Rows" localSheetId="24" hidden="1">'Attach 18 SP'!#REF!,'Attach 18 SP'!#REF!,'Attach 18 SP'!#REF!,'Attach 18 SP'!#REF!,'Attach 18 SP'!#REF!,'Attach 18 SP'!$149:$153</definedName>
    <definedName name="Z_906C1F80_87B7_4777_98E9_010D55358499_.wvu.Cols" localSheetId="16" hidden="1">'Attach 12'!$G:$G,'Attach 12'!$I:$I</definedName>
    <definedName name="Z_906C1F80_87B7_4777_98E9_010D55358499_.wvu.PrintArea" localSheetId="16" hidden="1">'Attach 12'!$A$1:$F$92</definedName>
    <definedName name="Z_906C1F80_87B7_4777_98E9_010D55358499_.wvu.Rows" localSheetId="16" hidden="1">'Attach 12'!$16:$92,'Attach 12'!#REF!,'Attach 12'!#REF!,'Attach 12'!$123:$210</definedName>
    <definedName name="Z_97C0FC0E_800C_45C9_895E_E91A3F1ADBA4_.wvu.Cols" localSheetId="20" hidden="1">'Attach 15'!$H:$H</definedName>
    <definedName name="Z_97C0FC0E_800C_45C9_895E_E91A3F1ADBA4_.wvu.Cols" localSheetId="8" hidden="1">'Attach 5'!$H:$H</definedName>
    <definedName name="Z_97C0FC0E_800C_45C9_895E_E91A3F1ADBA4_.wvu.Cols" localSheetId="11" hidden="1">'Attach 6'!$H:$H</definedName>
    <definedName name="Z_97C0FC0E_800C_45C9_895E_E91A3F1ADBA4_.wvu.PrintArea" localSheetId="14" hidden="1">'Attach 10'!$A$1:$E$18</definedName>
    <definedName name="Z_97C0FC0E_800C_45C9_895E_E91A3F1ADBA4_.wvu.PrintArea" localSheetId="15" hidden="1">'Attach 11'!$A$1:$E$29</definedName>
    <definedName name="Z_97C0FC0E_800C_45C9_895E_E91A3F1ADBA4_.wvu.PrintArea" localSheetId="17" hidden="1">'Attach 13'!$A$1:$E$27</definedName>
    <definedName name="Z_97C0FC0E_800C_45C9_895E_E91A3F1ADBA4_.wvu.PrintArea" localSheetId="18" hidden="1">'Attach 14'!$A$1:$E$29</definedName>
    <definedName name="Z_97C0FC0E_800C_45C9_895E_E91A3F1ADBA4_.wvu.PrintArea" localSheetId="19" hidden="1">'Attach 14-IP'!$A$8:$I$220</definedName>
    <definedName name="Z_97C0FC0E_800C_45C9_895E_E91A3F1ADBA4_.wvu.PrintArea" localSheetId="20" hidden="1">'Attach 15'!$A$1:$E$93</definedName>
    <definedName name="Z_97C0FC0E_800C_45C9_895E_E91A3F1ADBA4_.wvu.PrintArea" localSheetId="21" hidden="1">'Attach 16'!$A$1:$L$90</definedName>
    <definedName name="Z_97C0FC0E_800C_45C9_895E_E91A3F1ADBA4_.wvu.PrintArea" localSheetId="22" hidden="1">'Attach 17'!$A$1:$E$33</definedName>
    <definedName name="Z_97C0FC0E_800C_45C9_895E_E91A3F1ADBA4_.wvu.PrintArea" localSheetId="23" hidden="1">'Attach 18'!$A$1:$E$24</definedName>
    <definedName name="Z_97C0FC0E_800C_45C9_895E_E91A3F1ADBA4_.wvu.PrintArea" localSheetId="25" hidden="1">'Attach 19'!$A$1:$E$31</definedName>
    <definedName name="Z_97C0FC0E_800C_45C9_895E_E91A3F1ADBA4_.wvu.PrintArea" localSheetId="3" hidden="1">'Attach 3(JV)'!$A$1:$E$28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1" hidden="1">'Attach 6'!$A$1:$E$28</definedName>
    <definedName name="Z_97C0FC0E_800C_45C9_895E_E91A3F1ADBA4_.wvu.PrintArea" localSheetId="12" hidden="1">'Attach 7'!$A$1:$E$18</definedName>
    <definedName name="Z_97C0FC0E_800C_45C9_895E_E91A3F1ADBA4_.wvu.PrintArea" localSheetId="13" hidden="1">'Attach 9'!$A$1:$E$54</definedName>
    <definedName name="Z_97C0FC0E_800C_45C9_895E_E91A3F1ADBA4_.wvu.PrintArea" localSheetId="26" hidden="1">'Bid Form 1st Envelope '!$A$1:$F$119</definedName>
    <definedName name="Z_97C0FC0E_800C_45C9_895E_E91A3F1ADBA4_.wvu.PrintTitles" localSheetId="13" hidden="1">'Attach 9'!$17:$17</definedName>
    <definedName name="Z_97C0FC0E_800C_45C9_895E_E91A3F1ADBA4_.wvu.Rows" localSheetId="20" hidden="1">'Attach 15'!$16:$16</definedName>
    <definedName name="Z_97C0FC0E_800C_45C9_895E_E91A3F1ADBA4_.wvu.Rows" localSheetId="22" hidden="1">'Attach 17'!$26:$26,'Attach 17'!$32:$209</definedName>
    <definedName name="Z_97C0FC0E_800C_45C9_895E_E91A3F1ADBA4_.wvu.Rows" localSheetId="25" hidden="1">'Attach 19'!$13:$13,'Attach 19'!$20:$28</definedName>
    <definedName name="Z_97C0FC0E_800C_45C9_895E_E91A3F1ADBA4_.wvu.Rows" localSheetId="8" hidden="1">'Attach 5'!$4:$4</definedName>
    <definedName name="Z_9E668EC9_7875_454E_BDE6_15A2D20AC8D2_.wvu.Cols" localSheetId="16" hidden="1">'Attach 12'!$G:$I</definedName>
    <definedName name="Z_9E668EC9_7875_454E_BDE6_15A2D20AC8D2_.wvu.PrintArea" localSheetId="16" hidden="1">'Attach 12'!$A$1:$F$126</definedName>
    <definedName name="Z_9E668EC9_7875_454E_BDE6_15A2D20AC8D2_.wvu.Rows" localSheetId="16" hidden="1">'Attach 12'!#REF!,'Attach 12'!#REF!</definedName>
    <definedName name="Z_9EDBA9B2_46ED_415A_B10B_329571C4D4AF_.wvu.Cols" localSheetId="16" hidden="1">'Attach 12'!$G:$G,'Attach 12'!$I:$I</definedName>
    <definedName name="Z_9EDBA9B2_46ED_415A_B10B_329571C4D4AF_.wvu.PrintArea" localSheetId="16" hidden="1">'Attach 12'!$A$1:$F$92</definedName>
    <definedName name="Z_9EDBA9B2_46ED_415A_B10B_329571C4D4AF_.wvu.Rows" localSheetId="16" hidden="1">'Attach 12'!#REF!,'Attach 12'!#REF!,'Attach 12'!#REF!,'Attach 12'!#REF!,'Attach 12'!#REF!,'Attach 12'!#REF!,'Attach 12'!#REF!,'Attach 12'!#REF!,'Attach 12'!#REF!,'Attach 12'!#REF!,'Attach 12'!#REF!,'Attach 12'!#REF!,'Attach 12'!$123:$210</definedName>
    <definedName name="Z_9F8CD454_46B1_47B9_9F5F_73ED69AC40D4_.wvu.Cols" localSheetId="16" hidden="1">'Attach 12'!$I:$I</definedName>
    <definedName name="Z_9F8CD454_46B1_47B9_9F5F_73ED69AC40D4_.wvu.PrintArea" localSheetId="16" hidden="1">'Attach 12'!$A$1:$F$92</definedName>
    <definedName name="Z_9F8CD454_46B1_47B9_9F5F_73ED69AC40D4_.wvu.Rows" localSheetId="16" hidden="1">'Attach 12'!$16:$92,'Attach 12'!#REF!,'Attach 12'!#REF!,'Attach 12'!#REF!,'Attach 12'!#REF!,'Attach 12'!#REF!,'Attach 12'!#REF!,'Attach 12'!#REF!,'Attach 12'!#REF!,'Attach 12'!$123:$210</definedName>
    <definedName name="Z_A3F641DF_CF1D_48E3_AFDC_E52726A449CB_.wvu.PrintArea" localSheetId="14" hidden="1">'Attach 10'!$A$1:$E$19</definedName>
    <definedName name="Z_A3F641DF_CF1D_48E3_AFDC_E52726A449CB_.wvu.PrintArea" localSheetId="15" hidden="1">'Attach 11'!$A$1:$E$29</definedName>
    <definedName name="Z_A3F641DF_CF1D_48E3_AFDC_E52726A449CB_.wvu.PrintArea" localSheetId="16" hidden="1">'Attach 12'!$B$1:$G$92</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15'!$A$1:$E$95</definedName>
    <definedName name="Z_A3F641DF_CF1D_48E3_AFDC_E52726A449CB_.wvu.PrintArea" localSheetId="21" hidden="1">'Attach 16'!$A$1:$L$90</definedName>
    <definedName name="Z_A3F641DF_CF1D_48E3_AFDC_E52726A449CB_.wvu.PrintArea" localSheetId="23" hidden="1">'Attach 18'!$A$1:$E$25</definedName>
    <definedName name="Z_A3F641DF_CF1D_48E3_AFDC_E52726A449CB_.wvu.PrintArea" localSheetId="25" hidden="1">'Attach 19'!$A$1:$E$35</definedName>
    <definedName name="Z_A3F641DF_CF1D_48E3_AFDC_E52726A449CB_.wvu.PrintArea" localSheetId="3" hidden="1">'Attach 3(JV)'!$A$1:$E$28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5B'!$A$1:$E$34</definedName>
    <definedName name="Z_A3F641DF_CF1D_48E3_AFDC_E52726A449CB_.wvu.PrintArea" localSheetId="11" hidden="1">'Attach 6'!$A$1:$E$52</definedName>
    <definedName name="Z_A3F641DF_CF1D_48E3_AFDC_E52726A449CB_.wvu.PrintArea" localSheetId="12" hidden="1">'Attach 7'!$A$1:$E$18</definedName>
    <definedName name="Z_A3F641DF_CF1D_48E3_AFDC_E52726A449CB_.wvu.PrintArea" localSheetId="13" hidden="1">'Attach 9'!$A$1:$E$60</definedName>
    <definedName name="Z_A3F641DF_CF1D_48E3_AFDC_E52726A449CB_.wvu.PrintArea" localSheetId="26" hidden="1">'Bid Form 1st Envelope '!$A$1:$F$119</definedName>
    <definedName name="Z_A3F641DF_CF1D_48E3_AFDC_E52726A449CB_.wvu.PrintTitles" localSheetId="16" hidden="1">'Attach 12'!#REF!</definedName>
    <definedName name="Z_A3F641DF_CF1D_48E3_AFDC_E52726A449CB_.wvu.PrintTitles" localSheetId="13" hidden="1">'Attach 9'!$17:$17</definedName>
    <definedName name="Z_B07A37BF_D9F4_4586_9D27_CDE2FA2D1222_.wvu.Cols" localSheetId="16" hidden="1">'Attach 12'!$G:$I</definedName>
    <definedName name="Z_B07A37BF_D9F4_4586_9D27_CDE2FA2D1222_.wvu.PrintArea" localSheetId="16" hidden="1">'Attach 12'!$A$1:$F$126</definedName>
    <definedName name="Z_B07A37BF_D9F4_4586_9D27_CDE2FA2D1222_.wvu.Rows" localSheetId="16" hidden="1">'Attach 12'!#REF!</definedName>
    <definedName name="Z_B3AA1F62_F1E5_4DDF_B9C9_D54D9BFF6A2A_.wvu.Cols" localSheetId="4" hidden="1">'Attach-3(QR)'!$J:$L,'Attach-3(QR)'!$R:$S,'Attach-3(QR)'!$U:$AW</definedName>
    <definedName name="Z_B3AA1F62_F1E5_4DDF_B9C9_D54D9BFF6A2A_.wvu.PrintArea" localSheetId="4" hidden="1">'Attach-3(QR)'!$A$1:$I$393</definedName>
    <definedName name="Z_B3AA1F62_F1E5_4DDF_B9C9_D54D9BFF6A2A_.wvu.Rows" localSheetId="4" hidden="1">'Attach-3(QR)'!$30:$31,'Attach-3(QR)'!$61:$63,'Attach-3(QR)'!$116:$116,'Attach-3(QR)'!$121:$121,'Attach-3(QR)'!$126:$129,'Attach-3(QR)'!$159:$165,'Attach-3(QR)'!#REF!,'Attach-3(QR)'!#REF!,'Attach-3(QR)'!#REF!,'Attach-3(QR)'!#REF!,'Attach-3(QR)'!#REF!,'Attach-3(QR)'!#REF!,'Attach-3(QR)'!#REF!,'Attach-3(QR)'!#REF!,'Attach-3(QR)'!#REF!,'Attach-3(QR)'!#REF!,'Attach-3(QR)'!#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2" hidden="1">'Attach 17'!$A$1:$E$33</definedName>
    <definedName name="Z_B91EC26D_75AC_424B_8A9A_6507DA2B48E7_.wvu.Rows" localSheetId="22" hidden="1">'Attach 17'!$26:$26,'Attach 17'!$32:$209</definedName>
    <definedName name="Z_BA86FE7A_199D_4ABD_A444_AE6BFDF4BCC9_.wvu.Cols" localSheetId="20" hidden="1">'Attach 15'!$H:$H,'Attach 15'!$J:$J</definedName>
    <definedName name="Z_BA86FE7A_199D_4ABD_A444_AE6BFDF4BCC9_.wvu.Cols" localSheetId="24"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5B'!$H:$H</definedName>
    <definedName name="Z_BA86FE7A_199D_4ABD_A444_AE6BFDF4BCC9_.wvu.Cols" localSheetId="11" hidden="1">'Attach 6'!$H:$H</definedName>
    <definedName name="Z_BA86FE7A_199D_4ABD_A444_AE6BFDF4BCC9_.wvu.Cols" localSheetId="26"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4" hidden="1">'Attach 10'!$A$1:$F$18</definedName>
    <definedName name="Z_BA86FE7A_199D_4ABD_A444_AE6BFDF4BCC9_.wvu.PrintArea" localSheetId="15" hidden="1">'Attach 11'!$A$1:$E$29</definedName>
    <definedName name="Z_BA86FE7A_199D_4ABD_A444_AE6BFDF4BCC9_.wvu.PrintArea" localSheetId="17" hidden="1">'Attach 13'!$A$1:$E$27</definedName>
    <definedName name="Z_BA86FE7A_199D_4ABD_A444_AE6BFDF4BCC9_.wvu.PrintArea" localSheetId="18" hidden="1">'Attach 14'!$A$1:$E$29</definedName>
    <definedName name="Z_BA86FE7A_199D_4ABD_A444_AE6BFDF4BCC9_.wvu.PrintArea" localSheetId="19" hidden="1">'Attach 14-IP'!$A$8:$I$220</definedName>
    <definedName name="Z_BA86FE7A_199D_4ABD_A444_AE6BFDF4BCC9_.wvu.PrintArea" localSheetId="20" hidden="1">'Attach 15'!$A$1:$E$93</definedName>
    <definedName name="Z_BA86FE7A_199D_4ABD_A444_AE6BFDF4BCC9_.wvu.PrintArea" localSheetId="21" hidden="1">'Attach 16'!$A$1:$L$90</definedName>
    <definedName name="Z_BA86FE7A_199D_4ABD_A444_AE6BFDF4BCC9_.wvu.PrintArea" localSheetId="22" hidden="1">'Attach 17'!$A$1:$E$33</definedName>
    <definedName name="Z_BA86FE7A_199D_4ABD_A444_AE6BFDF4BCC9_.wvu.PrintArea" localSheetId="23" hidden="1">'Attach 18'!$A$1:$E$24</definedName>
    <definedName name="Z_BA86FE7A_199D_4ABD_A444_AE6BFDF4BCC9_.wvu.PrintArea" localSheetId="24" hidden="1">'Attach 18 SP'!$A$7:$I$157</definedName>
    <definedName name="Z_BA86FE7A_199D_4ABD_A444_AE6BFDF4BCC9_.wvu.PrintArea" localSheetId="25" hidden="1">'Attach 19'!$A$1:$E$31</definedName>
    <definedName name="Z_BA86FE7A_199D_4ABD_A444_AE6BFDF4BCC9_.wvu.PrintArea" localSheetId="3" hidden="1">'Attach 3(JV)'!$A$1:$E$28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5B'!$A$1:$E$73</definedName>
    <definedName name="Z_BA86FE7A_199D_4ABD_A444_AE6BFDF4BCC9_.wvu.PrintArea" localSheetId="11" hidden="1">'Attach 6'!$A$1:$E$28</definedName>
    <definedName name="Z_BA86FE7A_199D_4ABD_A444_AE6BFDF4BCC9_.wvu.PrintArea" localSheetId="12" hidden="1">'Attach 7'!$A$1:$E$18</definedName>
    <definedName name="Z_BA86FE7A_199D_4ABD_A444_AE6BFDF4BCC9_.wvu.PrintArea" localSheetId="13" hidden="1">'Attach 9'!$A$1:$E$53</definedName>
    <definedName name="Z_BA86FE7A_199D_4ABD_A444_AE6BFDF4BCC9_.wvu.PrintArea" localSheetId="26" hidden="1">'Bid Form 1st Envelope '!$A$1:$J$119</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3" hidden="1">'Attach 9'!$17:$17</definedName>
    <definedName name="Z_BA86FE7A_199D_4ABD_A444_AE6BFDF4BCC9_.wvu.Rows" localSheetId="20" hidden="1">'Attach 15'!$16:$16</definedName>
    <definedName name="Z_BA86FE7A_199D_4ABD_A444_AE6BFDF4BCC9_.wvu.Rows" localSheetId="22" hidden="1">'Attach 17'!$26:$26,'Attach 17'!$32:$209</definedName>
    <definedName name="Z_BA86FE7A_199D_4ABD_A444_AE6BFDF4BCC9_.wvu.Rows" localSheetId="24" hidden="1">'Attach 18 SP'!$149:$153</definedName>
    <definedName name="Z_BA86FE7A_199D_4ABD_A444_AE6BFDF4BCC9_.wvu.Rows" localSheetId="25"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10" hidden="1">'Attach 5B'!$25:$30</definedName>
    <definedName name="Z_BA86FE7A_199D_4ABD_A444_AE6BFDF4BCC9_.wvu.Rows" localSheetId="26" hidden="1">'Bid Form 1st Envelope '!$26:$27,'Bid Form 1st Envelope '!$102:$102,'Bid Form 1st Envelope '!$105:$106</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Cols" localSheetId="10" hidden="1">'Attach 5B'!$H:$H</definedName>
    <definedName name="Z_BF8F2B92_C48E_4FD4_B912_C25042B180F9_.wvu.PrintArea" localSheetId="9" hidden="1">'Attach 5A'!$A$1:$E$73</definedName>
    <definedName name="Z_BF8F2B92_C48E_4FD4_B912_C25042B180F9_.wvu.PrintArea" localSheetId="10" hidden="1">'Attach 5B'!$A$1:$E$73</definedName>
    <definedName name="Z_BF8F2B92_C48E_4FD4_B912_C25042B180F9_.wvu.Rows" localSheetId="9" hidden="1">'Attach 5A'!$25:$30</definedName>
    <definedName name="Z_BF8F2B92_C48E_4FD4_B912_C25042B180F9_.wvu.Rows" localSheetId="10" hidden="1">'Attach 5B'!$25:$30</definedName>
    <definedName name="Z_C5EDD9E3_0801_4479_8600_A80B0FCFDF0B_.wvu.Cols" localSheetId="20" hidden="1">'Attach 15'!$H:$H</definedName>
    <definedName name="Z_C5EDD9E3_0801_4479_8600_A80B0FCFDF0B_.wvu.Cols" localSheetId="8" hidden="1">'Attach 5'!$H:$H</definedName>
    <definedName name="Z_C5EDD9E3_0801_4479_8600_A80B0FCFDF0B_.wvu.Cols" localSheetId="11" hidden="1">'Attach 6'!$H:$H</definedName>
    <definedName name="Z_C5EDD9E3_0801_4479_8600_A80B0FCFDF0B_.wvu.PrintArea" localSheetId="14" hidden="1">'Attach 10'!$A$1:$E$18</definedName>
    <definedName name="Z_C5EDD9E3_0801_4479_8600_A80B0FCFDF0B_.wvu.PrintArea" localSheetId="15" hidden="1">'Attach 11'!$A$1:$E$29</definedName>
    <definedName name="Z_C5EDD9E3_0801_4479_8600_A80B0FCFDF0B_.wvu.PrintArea" localSheetId="17" hidden="1">'Attach 13'!$A$1:$E$27</definedName>
    <definedName name="Z_C5EDD9E3_0801_4479_8600_A80B0FCFDF0B_.wvu.PrintArea" localSheetId="18" hidden="1">'Attach 14'!$A$1:$E$29</definedName>
    <definedName name="Z_C5EDD9E3_0801_4479_8600_A80B0FCFDF0B_.wvu.PrintArea" localSheetId="19" hidden="1">'Attach 14-IP'!$A$8:$I$220</definedName>
    <definedName name="Z_C5EDD9E3_0801_4479_8600_A80B0FCFDF0B_.wvu.PrintArea" localSheetId="20" hidden="1">'Attach 15'!$A$1:$E$93</definedName>
    <definedName name="Z_C5EDD9E3_0801_4479_8600_A80B0FCFDF0B_.wvu.PrintArea" localSheetId="21" hidden="1">'Attach 16'!$A$1:$L$90</definedName>
    <definedName name="Z_C5EDD9E3_0801_4479_8600_A80B0FCFDF0B_.wvu.PrintArea" localSheetId="22" hidden="1">'Attach 17'!$A$1:$E$33</definedName>
    <definedName name="Z_C5EDD9E3_0801_4479_8600_A80B0FCFDF0B_.wvu.PrintArea" localSheetId="23" hidden="1">'Attach 18'!$A$1:$E$24</definedName>
    <definedName name="Z_C5EDD9E3_0801_4479_8600_A80B0FCFDF0B_.wvu.PrintArea" localSheetId="25" hidden="1">'Attach 19'!$A$1:$E$31</definedName>
    <definedName name="Z_C5EDD9E3_0801_4479_8600_A80B0FCFDF0B_.wvu.PrintArea" localSheetId="3" hidden="1">'Attach 3(JV)'!$A$1:$E$28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1" hidden="1">'Attach 6'!$A$1:$E$28</definedName>
    <definedName name="Z_C5EDD9E3_0801_4479_8600_A80B0FCFDF0B_.wvu.PrintArea" localSheetId="12" hidden="1">'Attach 7'!$A$1:$E$18</definedName>
    <definedName name="Z_C5EDD9E3_0801_4479_8600_A80B0FCFDF0B_.wvu.PrintArea" localSheetId="13" hidden="1">'Attach 9'!$A$1:$E$54</definedName>
    <definedName name="Z_C5EDD9E3_0801_4479_8600_A80B0FCFDF0B_.wvu.PrintArea" localSheetId="26" hidden="1">'Bid Form 1st Envelope '!$A$1:$F$119</definedName>
    <definedName name="Z_C5EDD9E3_0801_4479_8600_A80B0FCFDF0B_.wvu.PrintTitles" localSheetId="13" hidden="1">'Attach 9'!$17:$17</definedName>
    <definedName name="Z_C5EDD9E3_0801_4479_8600_A80B0FCFDF0B_.wvu.Rows" localSheetId="20" hidden="1">'Attach 15'!$16:$16</definedName>
    <definedName name="Z_C5EDD9E3_0801_4479_8600_A80B0FCFDF0B_.wvu.Rows" localSheetId="22" hidden="1">'Attach 17'!$26:$26,'Attach 17'!$32:$209</definedName>
    <definedName name="Z_C5EDD9E3_0801_4479_8600_A80B0FCFDF0B_.wvu.Rows" localSheetId="25" hidden="1">'Attach 19'!$13:$13,'Attach 19'!$20:$28</definedName>
    <definedName name="Z_C5EDD9E3_0801_4479_8600_A80B0FCFDF0B_.wvu.Rows" localSheetId="8" hidden="1">'Attach 5'!$4:$4</definedName>
    <definedName name="Z_C67BDB47_88AF_4F4C_B4D8_CA6175AD6D46_.wvu.Cols" localSheetId="24" hidden="1">'Attach 18 SP'!$J:$P</definedName>
    <definedName name="Z_C67BDB47_88AF_4F4C_B4D8_CA6175AD6D46_.wvu.Cols" localSheetId="9" hidden="1">'Attach 5A'!$H:$H</definedName>
    <definedName name="Z_C67BDB47_88AF_4F4C_B4D8_CA6175AD6D46_.wvu.Cols" localSheetId="10" hidden="1">'Attach 5B'!$H:$H</definedName>
    <definedName name="Z_C67BDB47_88AF_4F4C_B4D8_CA6175AD6D46_.wvu.PrintArea" localSheetId="24" hidden="1">'Attach 18 SP'!$A$8:$I$157</definedName>
    <definedName name="Z_C67BDB47_88AF_4F4C_B4D8_CA6175AD6D46_.wvu.PrintArea" localSheetId="9" hidden="1">'Attach 5A'!$A$1:$E$73</definedName>
    <definedName name="Z_C67BDB47_88AF_4F4C_B4D8_CA6175AD6D46_.wvu.PrintArea" localSheetId="10" hidden="1">'Attach 5B'!$A$1:$E$73</definedName>
    <definedName name="Z_C67BDB47_88AF_4F4C_B4D8_CA6175AD6D46_.wvu.Rows" localSheetId="24" hidden="1">'Attach 18 SP'!#REF!,'Attach 18 SP'!#REF!,'Attach 18 SP'!#REF!,'Attach 18 SP'!#REF!,'Attach 18 SP'!#REF!,'Attach 18 SP'!$149:$153</definedName>
    <definedName name="Z_C67BDB47_88AF_4F4C_B4D8_CA6175AD6D46_.wvu.Rows" localSheetId="9" hidden="1">'Attach 5A'!$25:$30</definedName>
    <definedName name="Z_C67BDB47_88AF_4F4C_B4D8_CA6175AD6D46_.wvu.Rows" localSheetId="10" hidden="1">'Attach 5B'!$25:$30</definedName>
    <definedName name="Z_C7FCA09A_C3E0_4408_81A0_5CFFEB0C6237_.wvu.PrintArea" localSheetId="22" hidden="1">'Attach 17'!$A$1:$F$30</definedName>
    <definedName name="Z_C7FCA09A_C3E0_4408_81A0_5CFFEB0C6237_.wvu.Rows" localSheetId="22" hidden="1">'Attach 17'!$32:$209</definedName>
    <definedName name="Z_C8CCAA5D_CB26_4EC5_ABA8_6FDF0DF0183E_.wvu.Cols" localSheetId="24" hidden="1">'Attach 18 SP'!$J:$P</definedName>
    <definedName name="Z_C8CCAA5D_CB26_4EC5_ABA8_6FDF0DF0183E_.wvu.Cols" localSheetId="9" hidden="1">'Attach 5A'!$H:$H</definedName>
    <definedName name="Z_C8CCAA5D_CB26_4EC5_ABA8_6FDF0DF0183E_.wvu.Cols" localSheetId="10" hidden="1">'Attach 5B'!$H:$H</definedName>
    <definedName name="Z_C8CCAA5D_CB26_4EC5_ABA8_6FDF0DF0183E_.wvu.PrintArea" localSheetId="24" hidden="1">'Attach 18 SP'!$A$8:$I$157</definedName>
    <definedName name="Z_C8CCAA5D_CB26_4EC5_ABA8_6FDF0DF0183E_.wvu.PrintArea" localSheetId="9" hidden="1">'Attach 5A'!$A$1:$E$73</definedName>
    <definedName name="Z_C8CCAA5D_CB26_4EC5_ABA8_6FDF0DF0183E_.wvu.PrintArea" localSheetId="10" hidden="1">'Attach 5B'!$A$1:$E$73</definedName>
    <definedName name="Z_C8CCAA5D_CB26_4EC5_ABA8_6FDF0DF0183E_.wvu.Rows" localSheetId="24" hidden="1">'Attach 18 SP'!#REF!,'Attach 18 SP'!#REF!,'Attach 18 SP'!#REF!,'Attach 18 SP'!#REF!,'Attach 18 SP'!#REF!,'Attach 18 SP'!$149:$153</definedName>
    <definedName name="Z_C8CCAA5D_CB26_4EC5_ABA8_6FDF0DF0183E_.wvu.Rows" localSheetId="9" hidden="1">'Attach 5A'!$25:$30</definedName>
    <definedName name="Z_C8CCAA5D_CB26_4EC5_ABA8_6FDF0DF0183E_.wvu.Rows" localSheetId="10" hidden="1">'Attach 5B'!$25:$30</definedName>
    <definedName name="Z_C993A10D_E804_443C_86F1_89E4BB0439EA_.wvu.Cols" localSheetId="9" hidden="1">'Attach 5A'!$H:$H</definedName>
    <definedName name="Z_C993A10D_E804_443C_86F1_89E4BB0439EA_.wvu.Cols" localSheetId="10" hidden="1">'Attach 5B'!$H:$H</definedName>
    <definedName name="Z_C993A10D_E804_443C_86F1_89E4BB0439EA_.wvu.PrintArea" localSheetId="9" hidden="1">'Attach 5A'!$A$1:$E$73</definedName>
    <definedName name="Z_C993A10D_E804_443C_86F1_89E4BB0439EA_.wvu.PrintArea" localSheetId="10" hidden="1">'Attach 5B'!$A$1:$E$73</definedName>
    <definedName name="Z_C993A10D_E804_443C_86F1_89E4BB0439EA_.wvu.Rows" localSheetId="9" hidden="1">'Attach 5A'!$25:$30</definedName>
    <definedName name="Z_C993A10D_E804_443C_86F1_89E4BB0439EA_.wvu.Rows" localSheetId="10" hidden="1">'Attach 5B'!$25:$30</definedName>
    <definedName name="Z_CB7992C9_ABA5_4C7D_8C49_1E1D8E8875C7_.wvu.Cols" localSheetId="20" hidden="1">'Attach 15'!$H:$H</definedName>
    <definedName name="Z_CB7992C9_ABA5_4C7D_8C49_1E1D8E8875C7_.wvu.Cols" localSheetId="8" hidden="1">'Attach 5'!$H:$H</definedName>
    <definedName name="Z_CB7992C9_ABA5_4C7D_8C49_1E1D8E8875C7_.wvu.Cols" localSheetId="11" hidden="1">'Attach 6'!$H:$H</definedName>
    <definedName name="Z_CB7992C9_ABA5_4C7D_8C49_1E1D8E8875C7_.wvu.PrintArea" localSheetId="14" hidden="1">'Attach 10'!$A$1:$E$18</definedName>
    <definedName name="Z_CB7992C9_ABA5_4C7D_8C49_1E1D8E8875C7_.wvu.PrintArea" localSheetId="15" hidden="1">'Attach 11'!$A$1:$E$29</definedName>
    <definedName name="Z_CB7992C9_ABA5_4C7D_8C49_1E1D8E8875C7_.wvu.PrintArea" localSheetId="17" hidden="1">'Attach 13'!$A$1:$E$27</definedName>
    <definedName name="Z_CB7992C9_ABA5_4C7D_8C49_1E1D8E8875C7_.wvu.PrintArea" localSheetId="18" hidden="1">'Attach 14'!$A$1:$E$29</definedName>
    <definedName name="Z_CB7992C9_ABA5_4C7D_8C49_1E1D8E8875C7_.wvu.PrintArea" localSheetId="19" hidden="1">'Attach 14-IP'!$A$8:$I$220</definedName>
    <definedName name="Z_CB7992C9_ABA5_4C7D_8C49_1E1D8E8875C7_.wvu.PrintArea" localSheetId="20" hidden="1">'Attach 15'!$A$1:$E$93</definedName>
    <definedName name="Z_CB7992C9_ABA5_4C7D_8C49_1E1D8E8875C7_.wvu.PrintArea" localSheetId="21" hidden="1">'Attach 16'!$A$1:$L$90</definedName>
    <definedName name="Z_CB7992C9_ABA5_4C7D_8C49_1E1D8E8875C7_.wvu.PrintArea" localSheetId="22" hidden="1">'Attach 17'!$A$1:$E$33</definedName>
    <definedName name="Z_CB7992C9_ABA5_4C7D_8C49_1E1D8E8875C7_.wvu.PrintArea" localSheetId="23" hidden="1">'Attach 18'!$A$1:$E$24</definedName>
    <definedName name="Z_CB7992C9_ABA5_4C7D_8C49_1E1D8E8875C7_.wvu.PrintArea" localSheetId="25" hidden="1">'Attach 19'!$A$1:$E$31</definedName>
    <definedName name="Z_CB7992C9_ABA5_4C7D_8C49_1E1D8E8875C7_.wvu.PrintArea" localSheetId="3" hidden="1">'Attach 3(JV)'!$A$1:$E$28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1" hidden="1">'Attach 6'!$A$1:$E$28</definedName>
    <definedName name="Z_CB7992C9_ABA5_4C7D_8C49_1E1D8E8875C7_.wvu.PrintArea" localSheetId="12" hidden="1">'Attach 7'!$A$1:$E$18</definedName>
    <definedName name="Z_CB7992C9_ABA5_4C7D_8C49_1E1D8E8875C7_.wvu.PrintArea" localSheetId="13" hidden="1">'Attach 9'!$A$1:$E$53</definedName>
    <definedName name="Z_CB7992C9_ABA5_4C7D_8C49_1E1D8E8875C7_.wvu.PrintArea" localSheetId="26" hidden="1">'Bid Form 1st Envelope '!$A$1:$F$119</definedName>
    <definedName name="Z_CB7992C9_ABA5_4C7D_8C49_1E1D8E8875C7_.wvu.PrintTitles" localSheetId="13" hidden="1">'Attach 9'!$17:$17</definedName>
    <definedName name="Z_CB7992C9_ABA5_4C7D_8C49_1E1D8E8875C7_.wvu.Rows" localSheetId="20" hidden="1">'Attach 15'!$16:$16</definedName>
    <definedName name="Z_CB7992C9_ABA5_4C7D_8C49_1E1D8E8875C7_.wvu.Rows" localSheetId="22" hidden="1">'Attach 17'!$26:$26,'Attach 17'!$32:$209</definedName>
    <definedName name="Z_CB7992C9_ABA5_4C7D_8C49_1E1D8E8875C7_.wvu.Rows" localSheetId="25" hidden="1">'Attach 19'!$13:$13,'Attach 19'!$20:$28</definedName>
    <definedName name="Z_CB7992C9_ABA5_4C7D_8C49_1E1D8E8875C7_.wvu.Rows" localSheetId="8" hidden="1">'Attach 5'!$4:$4</definedName>
    <definedName name="Z_CD4CA1A8_824A_452F_BDBA_32A47C1B3013_.wvu.Cols" localSheetId="16" hidden="1">'Attach 12'!$I:$J</definedName>
    <definedName name="Z_CD4CA1A8_824A_452F_BDBA_32A47C1B3013_.wvu.Cols" localSheetId="20"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5B'!$H:$H</definedName>
    <definedName name="Z_CD4CA1A8_824A_452F_BDBA_32A47C1B3013_.wvu.Cols" localSheetId="11" hidden="1">'Attach 6'!$H:$H</definedName>
    <definedName name="Z_CD4CA1A8_824A_452F_BDBA_32A47C1B3013_.wvu.PrintArea" localSheetId="14" hidden="1">'Attach 10'!$A$1:$E$18</definedName>
    <definedName name="Z_CD4CA1A8_824A_452F_BDBA_32A47C1B3013_.wvu.PrintArea" localSheetId="15" hidden="1">'Attach 11'!$A$1:$E$29</definedName>
    <definedName name="Z_CD4CA1A8_824A_452F_BDBA_32A47C1B3013_.wvu.PrintArea" localSheetId="16" hidden="1">'Attach 12'!$B$1:$G$92</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15'!$A$1:$E$94</definedName>
    <definedName name="Z_CD4CA1A8_824A_452F_BDBA_32A47C1B3013_.wvu.PrintArea" localSheetId="21" hidden="1">'Attach 16'!$A$1:$L$90</definedName>
    <definedName name="Z_CD4CA1A8_824A_452F_BDBA_32A47C1B3013_.wvu.PrintArea" localSheetId="23" hidden="1">'Attach 18'!$A$1:$E$24</definedName>
    <definedName name="Z_CD4CA1A8_824A_452F_BDBA_32A47C1B3013_.wvu.PrintArea" localSheetId="24" hidden="1">'Attach 18 SP'!$A$8:$I$170</definedName>
    <definedName name="Z_CD4CA1A8_824A_452F_BDBA_32A47C1B3013_.wvu.PrintArea" localSheetId="25" hidden="1">'Attach 19'!$A$1:$E$35</definedName>
    <definedName name="Z_CD4CA1A8_824A_452F_BDBA_32A47C1B3013_.wvu.PrintArea" localSheetId="3" hidden="1">'Attach 3(JV)'!$A$1:$E$28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5B'!$A$1:$E$73</definedName>
    <definedName name="Z_CD4CA1A8_824A_452F_BDBA_32A47C1B3013_.wvu.PrintArea" localSheetId="11" hidden="1">'Attach 6'!$A$1:$E$51</definedName>
    <definedName name="Z_CD4CA1A8_824A_452F_BDBA_32A47C1B3013_.wvu.PrintArea" localSheetId="12" hidden="1">'Attach 7'!$A$1:$E$18</definedName>
    <definedName name="Z_CD4CA1A8_824A_452F_BDBA_32A47C1B3013_.wvu.PrintArea" localSheetId="13" hidden="1">'Attach 9'!$A$1:$E$60</definedName>
    <definedName name="Z_CD4CA1A8_824A_452F_BDBA_32A47C1B3013_.wvu.PrintTitles" localSheetId="16" hidden="1">'Attach 12'!#REF!</definedName>
    <definedName name="Z_CD4CA1A8_824A_452F_BDBA_32A47C1B3013_.wvu.PrintTitles" localSheetId="13" hidden="1">'Attach 9'!$17:$17</definedName>
    <definedName name="Z_CD4CA1A8_824A_452F_BDBA_32A47C1B3013_.wvu.Rows" localSheetId="20" hidden="1">'Attach 15'!$13:$14,'Attach 15'!$16:$16</definedName>
    <definedName name="Z_CD4CA1A8_824A_452F_BDBA_32A47C1B3013_.wvu.Rows" localSheetId="24" hidden="1">'Attach 18 SP'!$41:$41</definedName>
    <definedName name="Z_CD4CA1A8_824A_452F_BDBA_32A47C1B3013_.wvu.Rows" localSheetId="9" hidden="1">'Attach 5A'!$25:$30</definedName>
    <definedName name="Z_CD4CA1A8_824A_452F_BDBA_32A47C1B3013_.wvu.Rows" localSheetId="10" hidden="1">'Attach 5B'!$25:$30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4" hidden="1">'Attach 18 SP'!$J:$P</definedName>
    <definedName name="Z_D69D2B09_6F35_4678_B712_8272F13318EF_.wvu.PrintArea" localSheetId="24" hidden="1">'Attach 18 SP'!$A$8:$I$157</definedName>
    <definedName name="Z_D69D2B09_6F35_4678_B712_8272F13318EF_.wvu.Rows" localSheetId="24" hidden="1">'Attach 18 SP'!#REF!,'Attach 18 SP'!#REF!,'Attach 18 SP'!#REF!,'Attach 18 SP'!#REF!,'Attach 18 SP'!#REF!,'Attach 18 SP'!$149:$153</definedName>
    <definedName name="Z_DC28ED1E_3E35_4094_9C2B_5C0A1C1D459C_.wvu.Cols" localSheetId="20" hidden="1">'Attach 15'!$H:$H</definedName>
    <definedName name="Z_DC28ED1E_3E35_4094_9C2B_5C0A1C1D459C_.wvu.Cols" localSheetId="8" hidden="1">'Attach 5'!$H:$H</definedName>
    <definedName name="Z_DC28ED1E_3E35_4094_9C2B_5C0A1C1D459C_.wvu.Cols" localSheetId="11" hidden="1">'Attach 6'!$H:$H</definedName>
    <definedName name="Z_DC28ED1E_3E35_4094_9C2B_5C0A1C1D459C_.wvu.Cols" localSheetId="4" hidden="1">'Attach-3(QR)'!$J:$L,'Attach-3(QR)'!$R:$S,'Attach-3(QR)'!$U:$AW</definedName>
    <definedName name="Z_DC28ED1E_3E35_4094_9C2B_5C0A1C1D459C_.wvu.PrintArea" localSheetId="14" hidden="1">'Attach 10'!$A$1:$E$18</definedName>
    <definedName name="Z_DC28ED1E_3E35_4094_9C2B_5C0A1C1D459C_.wvu.PrintArea" localSheetId="15" hidden="1">'Attach 11'!$A$1:$E$29</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14-IP'!$A$8:$I$220</definedName>
    <definedName name="Z_DC28ED1E_3E35_4094_9C2B_5C0A1C1D459C_.wvu.PrintArea" localSheetId="20" hidden="1">'Attach 15'!$A$1:$E$93</definedName>
    <definedName name="Z_DC28ED1E_3E35_4094_9C2B_5C0A1C1D459C_.wvu.PrintArea" localSheetId="21" hidden="1">'Attach 16'!$A$1:$L$90</definedName>
    <definedName name="Z_DC28ED1E_3E35_4094_9C2B_5C0A1C1D459C_.wvu.PrintArea" localSheetId="22" hidden="1">'Attach 17'!$A$1:$E$33</definedName>
    <definedName name="Z_DC28ED1E_3E35_4094_9C2B_5C0A1C1D459C_.wvu.PrintArea" localSheetId="23" hidden="1">'Attach 18'!$A$1:$E$24</definedName>
    <definedName name="Z_DC28ED1E_3E35_4094_9C2B_5C0A1C1D459C_.wvu.PrintArea" localSheetId="25" hidden="1">'Attach 19'!$A$1:$E$31</definedName>
    <definedName name="Z_DC28ED1E_3E35_4094_9C2B_5C0A1C1D459C_.wvu.PrintArea" localSheetId="3" hidden="1">'Attach 3(JV)'!$A$1:$E$28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1" hidden="1">'Attach 6'!$A$1:$E$28</definedName>
    <definedName name="Z_DC28ED1E_3E35_4094_9C2B_5C0A1C1D459C_.wvu.PrintArea" localSheetId="12" hidden="1">'Attach 7'!$A$1:$E$18</definedName>
    <definedName name="Z_DC28ED1E_3E35_4094_9C2B_5C0A1C1D459C_.wvu.PrintArea" localSheetId="13" hidden="1">'Attach 9'!$A$1:$E$60</definedName>
    <definedName name="Z_DC28ED1E_3E35_4094_9C2B_5C0A1C1D459C_.wvu.PrintArea" localSheetId="4" hidden="1">'Attach-3(QR)'!$A$1:$I$393</definedName>
    <definedName name="Z_DC28ED1E_3E35_4094_9C2B_5C0A1C1D459C_.wvu.PrintArea" localSheetId="26" hidden="1">'Bid Form 1st Envelope '!$A$1:$F$119</definedName>
    <definedName name="Z_DC28ED1E_3E35_4094_9C2B_5C0A1C1D459C_.wvu.PrintTitles" localSheetId="13" hidden="1">'Attach 9'!$17:$17</definedName>
    <definedName name="Z_DC28ED1E_3E35_4094_9C2B_5C0A1C1D459C_.wvu.Rows" localSheetId="20" hidden="1">'Attach 15'!$16:$16</definedName>
    <definedName name="Z_DC28ED1E_3E35_4094_9C2B_5C0A1C1D459C_.wvu.Rows" localSheetId="22" hidden="1">'Attach 17'!$26:$26,'Attach 17'!$32:$209</definedName>
    <definedName name="Z_DC28ED1E_3E35_4094_9C2B_5C0A1C1D459C_.wvu.Rows" localSheetId="25" hidden="1">'Attach 19'!$13:$13,'Attach 19'!$20:$28</definedName>
    <definedName name="Z_DC28ED1E_3E35_4094_9C2B_5C0A1C1D459C_.wvu.Rows" localSheetId="8" hidden="1">'Attach 5'!$4:$4</definedName>
    <definedName name="Z_DC28ED1E_3E35_4094_9C2B_5C0A1C1D459C_.wvu.Rows" localSheetId="4" hidden="1">'Attach-3(QR)'!$30:$31,'Attach-3(QR)'!$61:$63,'Attach-3(QR)'!$116:$116,'Attach-3(QR)'!$121:$121,'Attach-3(QR)'!$126:$129,'Attach-3(QR)'!$159:$165,'Attach-3(QR)'!#REF!,'Attach-3(QR)'!#REF!,'Attach-3(QR)'!#REF!,'Attach-3(QR)'!#REF!,'Attach-3(QR)'!#REF!,'Attach-3(QR)'!#REF!,'Attach-3(QR)'!#REF!,'Attach-3(QR)'!#REF!,'Attach-3(QR)'!#REF!,'Attach-3(QR)'!#REF!,'Attach-3(QR)'!#REF!,'Attach-3(QR)'!#REF!,'Attach-3(QR)'!#REF!</definedName>
    <definedName name="Z_E0F296A4_A978_4686_BFBB_37CA7822B74C_.wvu.PrintArea" localSheetId="22" hidden="1">'Attach 17'!$A$1:$E$33</definedName>
    <definedName name="Z_E0F296A4_A978_4686_BFBB_37CA7822B74C_.wvu.Rows" localSheetId="22" hidden="1">'Attach 17'!$26:$26,'Attach 17'!$32:$209</definedName>
    <definedName name="Z_E51D3662_FFCE_4FD6_A590_7DDC9E38C41F_.wvu.Cols" localSheetId="20" hidden="1">'Attach 15'!$H:$H</definedName>
    <definedName name="Z_E51D3662_FFCE_4FD6_A590_7DDC9E38C41F_.wvu.Cols" localSheetId="8" hidden="1">'Attach 5'!$H:$H</definedName>
    <definedName name="Z_E51D3662_FFCE_4FD6_A590_7DDC9E38C41F_.wvu.Cols" localSheetId="11" hidden="1">'Attach 6'!$H:$H</definedName>
    <definedName name="Z_E51D3662_FFCE_4FD6_A590_7DDC9E38C41F_.wvu.Cols" localSheetId="13" hidden="1">'Attach 9'!#REF!</definedName>
    <definedName name="Z_E51D3662_FFCE_4FD6_A590_7DDC9E38C41F_.wvu.PrintArea" localSheetId="14" hidden="1">'Attach 10'!$A$1:$E$18</definedName>
    <definedName name="Z_E51D3662_FFCE_4FD6_A590_7DDC9E38C41F_.wvu.PrintArea" localSheetId="15" hidden="1">'Attach 11'!$A$1:$E$29</definedName>
    <definedName name="Z_E51D3662_FFCE_4FD6_A590_7DDC9E38C41F_.wvu.PrintArea" localSheetId="17" hidden="1">'Attach 13'!$A$1:$E$27</definedName>
    <definedName name="Z_E51D3662_FFCE_4FD6_A590_7DDC9E38C41F_.wvu.PrintArea" localSheetId="18" hidden="1">'Attach 14'!$A$1:$E$29</definedName>
    <definedName name="Z_E51D3662_FFCE_4FD6_A590_7DDC9E38C41F_.wvu.PrintArea" localSheetId="19" hidden="1">'Attach 14-IP'!$A$8:$I$220</definedName>
    <definedName name="Z_E51D3662_FFCE_4FD6_A590_7DDC9E38C41F_.wvu.PrintArea" localSheetId="20" hidden="1">'Attach 15'!$A$1:$E$93</definedName>
    <definedName name="Z_E51D3662_FFCE_4FD6_A590_7DDC9E38C41F_.wvu.PrintArea" localSheetId="21" hidden="1">'Attach 16'!$A$1:$L$90</definedName>
    <definedName name="Z_E51D3662_FFCE_4FD6_A590_7DDC9E38C41F_.wvu.PrintArea" localSheetId="22" hidden="1">'Attach 17'!$A$1:$E$33</definedName>
    <definedName name="Z_E51D3662_FFCE_4FD6_A590_7DDC9E38C41F_.wvu.PrintArea" localSheetId="23" hidden="1">'Attach 18'!$A$1:$E$24</definedName>
    <definedName name="Z_E51D3662_FFCE_4FD6_A590_7DDC9E38C41F_.wvu.PrintArea" localSheetId="25" hidden="1">'Attach 19'!$A$1:$E$31</definedName>
    <definedName name="Z_E51D3662_FFCE_4FD6_A590_7DDC9E38C41F_.wvu.PrintArea" localSheetId="3" hidden="1">'Attach 3(JV)'!$A$1:$E$28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1" hidden="1">'Attach 6'!$A$1:$E$28</definedName>
    <definedName name="Z_E51D3662_FFCE_4FD6_A590_7DDC9E38C41F_.wvu.PrintArea" localSheetId="12" hidden="1">'Attach 7'!$A$1:$E$18</definedName>
    <definedName name="Z_E51D3662_FFCE_4FD6_A590_7DDC9E38C41F_.wvu.PrintArea" localSheetId="13" hidden="1">'Attach 9'!$A$1:$E$53</definedName>
    <definedName name="Z_E51D3662_FFCE_4FD6_A590_7DDC9E38C41F_.wvu.PrintArea" localSheetId="26" hidden="1">'Bid Form 1st Envelope '!$A$1:$F$119</definedName>
    <definedName name="Z_E51D3662_FFCE_4FD6_A590_7DDC9E38C41F_.wvu.PrintTitles" localSheetId="13" hidden="1">'Attach 9'!$17:$17</definedName>
    <definedName name="Z_E51D3662_FFCE_4FD6_A590_7DDC9E38C41F_.wvu.Rows" localSheetId="20" hidden="1">'Attach 15'!$16:$16</definedName>
    <definedName name="Z_E51D3662_FFCE_4FD6_A590_7DDC9E38C41F_.wvu.Rows" localSheetId="22" hidden="1">'Attach 17'!$26:$26,'Attach 17'!$32:$209</definedName>
    <definedName name="Z_E51D3662_FFCE_4FD6_A590_7DDC9E38C41F_.wvu.Rows" localSheetId="25" hidden="1">'Attach 19'!$13:$13,'Attach 19'!$20:$28</definedName>
    <definedName name="Z_E51D3662_FFCE_4FD6_A590_7DDC9E38C41F_.wvu.Rows" localSheetId="8" hidden="1">'Attach 5'!$4:$4</definedName>
    <definedName name="Z_E8F77A2D_E40A_4668_A8F2_3CE31C4AC520_.wvu.Cols" localSheetId="16" hidden="1">'Attach 12'!$G:$G,'Attach 12'!$I:$I</definedName>
    <definedName name="Z_E8F77A2D_E40A_4668_A8F2_3CE31C4AC520_.wvu.PrintArea" localSheetId="16" hidden="1">'Attach 12'!$A$1:$F$92</definedName>
    <definedName name="Z_E8F77A2D_E40A_4668_A8F2_3CE31C4AC520_.wvu.Rows" localSheetId="16" hidden="1">'Attach 12'!#REF!,'Attach 12'!#REF!,'Attach 12'!#REF!,'Attach 12'!#REF!,'Attach 12'!#REF!,'Attach 12'!#REF!,'Attach 12'!#REF!,'Attach 12'!#REF!,'Attach 12'!#REF!,'Attach 12'!#REF!,'Attach 12'!$123:$210</definedName>
    <definedName name="Z_EBAEADC8_DFAF_4DD1_92A4_0349F1C8EBDD_.wvu.Cols" localSheetId="16" hidden="1">'Attach 12'!$H:$I</definedName>
    <definedName name="Z_EBAEADC8_DFAF_4DD1_92A4_0349F1C8EBDD_.wvu.PrintArea" localSheetId="16" hidden="1">'Attach 12'!$A$1:$G$92</definedName>
    <definedName name="Z_EBAEADC8_DFAF_4DD1_92A4_0349F1C8EBDD_.wvu.Rows" localSheetId="16" hidden="1">'Attach 12'!$4:$4,'Attach 12'!#REF!,'Attach 12'!$123:$210</definedName>
    <definedName name="Z_ECEBABD0_566A_41C4_AA9A_38EA30EFEDA8_.wvu.PrintArea" localSheetId="14" hidden="1">'Attach 10'!$A$1:$E$18</definedName>
    <definedName name="Z_ECEBABD0_566A_41C4_AA9A_38EA30EFEDA8_.wvu.PrintArea" localSheetId="15" hidden="1">'Attach 11'!$A$1:$E$29</definedName>
    <definedName name="Z_ECEBABD0_566A_41C4_AA9A_38EA30EFEDA8_.wvu.PrintArea" localSheetId="16" hidden="1">'Attach 12'!$B$1:$G$92</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15'!$A$1:$E$94</definedName>
    <definedName name="Z_ECEBABD0_566A_41C4_AA9A_38EA30EFEDA8_.wvu.PrintArea" localSheetId="21" hidden="1">'Attach 16'!$A$1:$L$90</definedName>
    <definedName name="Z_ECEBABD0_566A_41C4_AA9A_38EA30EFEDA8_.wvu.PrintArea" localSheetId="23" hidden="1">'Attach 18'!$A$1:$E$24</definedName>
    <definedName name="Z_ECEBABD0_566A_41C4_AA9A_38EA30EFEDA8_.wvu.PrintArea" localSheetId="25" hidden="1">'Attach 19'!$A$1:$E$35</definedName>
    <definedName name="Z_ECEBABD0_566A_41C4_AA9A_38EA30EFEDA8_.wvu.PrintArea" localSheetId="3" hidden="1">'Attach 3(JV)'!$A$1:$E$28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5B'!$A$1:$E$74</definedName>
    <definedName name="Z_ECEBABD0_566A_41C4_AA9A_38EA30EFEDA8_.wvu.PrintArea" localSheetId="11" hidden="1">'Attach 6'!$A$1:$E$52</definedName>
    <definedName name="Z_ECEBABD0_566A_41C4_AA9A_38EA30EFEDA8_.wvu.PrintArea" localSheetId="12" hidden="1">'Attach 7'!$A$1:$E$18</definedName>
    <definedName name="Z_ECEBABD0_566A_41C4_AA9A_38EA30EFEDA8_.wvu.PrintArea" localSheetId="13" hidden="1">'Attach 9'!$A$1:$E$60</definedName>
    <definedName name="Z_ECEBABD0_566A_41C4_AA9A_38EA30EFEDA8_.wvu.PrintArea" localSheetId="26" hidden="1">'Bid Form 1st Envelope '!$A$1:$F$119</definedName>
    <definedName name="Z_ECEBABD0_566A_41C4_AA9A_38EA30EFEDA8_.wvu.PrintTitles" localSheetId="16" hidden="1">'Attach 12'!#REF!</definedName>
    <definedName name="Z_ECEBABD0_566A_41C4_AA9A_38EA30EFEDA8_.wvu.PrintTitles" localSheetId="13" hidden="1">'Attach 9'!$17:$17</definedName>
    <definedName name="Z_F34FCE55_6D7A_4595_AE80_79F81F8010EA_.wvu.Cols" localSheetId="16" hidden="1">'Attach 12'!$G:$I</definedName>
    <definedName name="Z_F34FCE55_6D7A_4595_AE80_79F81F8010EA_.wvu.PrintArea" localSheetId="16" hidden="1">'Attach 12'!$A$1:$F$126</definedName>
    <definedName name="Z_F34FCE55_6D7A_4595_AE80_79F81F8010EA_.wvu.Rows" localSheetId="16" hidden="1">'Attach 12'!#REF!,'Attach 12'!#REF!</definedName>
    <definedName name="Z_F9FE2C60_2849_4C32_B532_2B1A89FFA9CD_.wvu.Cols" localSheetId="20" hidden="1">'Attach 15'!$H:$H</definedName>
    <definedName name="Z_F9FE2C60_2849_4C32_B532_2B1A89FFA9CD_.wvu.Cols" localSheetId="8" hidden="1">'Attach 5'!$H:$H</definedName>
    <definedName name="Z_F9FE2C60_2849_4C32_B532_2B1A89FFA9CD_.wvu.Cols" localSheetId="11" hidden="1">'Attach 6'!$H:$H</definedName>
    <definedName name="Z_F9FE2C60_2849_4C32_B532_2B1A89FFA9CD_.wvu.PrintArea" localSheetId="14" hidden="1">'Attach 10'!$A$1:$E$18</definedName>
    <definedName name="Z_F9FE2C60_2849_4C32_B532_2B1A89FFA9CD_.wvu.PrintArea" localSheetId="15" hidden="1">'Attach 11'!$A$1:$E$29</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14-IP'!$A$8:$I$220</definedName>
    <definedName name="Z_F9FE2C60_2849_4C32_B532_2B1A89FFA9CD_.wvu.PrintArea" localSheetId="20" hidden="1">'Attach 15'!$A$1:$E$93</definedName>
    <definedName name="Z_F9FE2C60_2849_4C32_B532_2B1A89FFA9CD_.wvu.PrintArea" localSheetId="21" hidden="1">'Attach 16'!$A$1:$L$90</definedName>
    <definedName name="Z_F9FE2C60_2849_4C32_B532_2B1A89FFA9CD_.wvu.PrintArea" localSheetId="22" hidden="1">'Attach 17'!$A$1:$E$33</definedName>
    <definedName name="Z_F9FE2C60_2849_4C32_B532_2B1A89FFA9CD_.wvu.PrintArea" localSheetId="23" hidden="1">'Attach 18'!$A$1:$E$24</definedName>
    <definedName name="Z_F9FE2C60_2849_4C32_B532_2B1A89FFA9CD_.wvu.PrintArea" localSheetId="25" hidden="1">'Attach 19'!$A$1:$E$31</definedName>
    <definedName name="Z_F9FE2C60_2849_4C32_B532_2B1A89FFA9CD_.wvu.PrintArea" localSheetId="3" hidden="1">'Attach 3(JV)'!$A$1:$E$28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1" hidden="1">'Attach 6'!$A$1:$E$28</definedName>
    <definedName name="Z_F9FE2C60_2849_4C32_B532_2B1A89FFA9CD_.wvu.PrintArea" localSheetId="12" hidden="1">'Attach 7'!$A$1:$E$18</definedName>
    <definedName name="Z_F9FE2C60_2849_4C32_B532_2B1A89FFA9CD_.wvu.PrintArea" localSheetId="13" hidden="1">'Attach 9'!$A$1:$E$54</definedName>
    <definedName name="Z_F9FE2C60_2849_4C32_B532_2B1A89FFA9CD_.wvu.PrintArea" localSheetId="26" hidden="1">'Bid Form 1st Envelope '!$A$1:$F$119</definedName>
    <definedName name="Z_F9FE2C60_2849_4C32_B532_2B1A89FFA9CD_.wvu.PrintTitles" localSheetId="13" hidden="1">'Attach 9'!$17:$17</definedName>
    <definedName name="Z_F9FE2C60_2849_4C32_B532_2B1A89FFA9CD_.wvu.Rows" localSheetId="20" hidden="1">'Attach 15'!$16:$16</definedName>
    <definedName name="Z_F9FE2C60_2849_4C32_B532_2B1A89FFA9CD_.wvu.Rows" localSheetId="22" hidden="1">'Attach 17'!$26:$26,'Attach 17'!$32:$209</definedName>
    <definedName name="Z_F9FE2C60_2849_4C32_B532_2B1A89FFA9CD_.wvu.Rows" localSheetId="25" hidden="1">'Attach 19'!$13:$13,'Attach 19'!$20:$28</definedName>
    <definedName name="Z_F9FE2C60_2849_4C32_B532_2B1A89FFA9CD_.wvu.Rows" localSheetId="8" hidden="1">'Attach 5'!$4:$4</definedName>
    <definedName name="Z_FB41F969_87BE_4AD1_A99C_A5F9EA1C8FCB_.wvu.Cols" localSheetId="16" hidden="1">'Attach 12'!$G:$I</definedName>
    <definedName name="Z_FB41F969_87BE_4AD1_A99C_A5F9EA1C8FCB_.wvu.Cols" localSheetId="20" hidden="1">'Attach 15'!$H:$H,'Attach 15'!$J:$J</definedName>
    <definedName name="Z_FB41F969_87BE_4AD1_A99C_A5F9EA1C8FCB_.wvu.Cols" localSheetId="24"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5B'!$G:$H</definedName>
    <definedName name="Z_FB41F969_87BE_4AD1_A99C_A5F9EA1C8FCB_.wvu.Cols" localSheetId="11" hidden="1">'Attach 6'!$H:$H</definedName>
    <definedName name="Z_FB41F969_87BE_4AD1_A99C_A5F9EA1C8FCB_.wvu.Cols" localSheetId="26"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4" hidden="1">'Attach 10'!$A$1:$F$18</definedName>
    <definedName name="Z_FB41F969_87BE_4AD1_A99C_A5F9EA1C8FCB_.wvu.PrintArea" localSheetId="15" hidden="1">'Attach 11'!$A$1:$E$29</definedName>
    <definedName name="Z_FB41F969_87BE_4AD1_A99C_A5F9EA1C8FCB_.wvu.PrintArea" localSheetId="16" hidden="1">'Attach 12'!$A$1:$F$126</definedName>
    <definedName name="Z_FB41F969_87BE_4AD1_A99C_A5F9EA1C8FCB_.wvu.PrintArea" localSheetId="17" hidden="1">'Attach 13'!$A$1:$E$27</definedName>
    <definedName name="Z_FB41F969_87BE_4AD1_A99C_A5F9EA1C8FCB_.wvu.PrintArea" localSheetId="18" hidden="1">'Attach 14'!$A$1:$E$29</definedName>
    <definedName name="Z_FB41F969_87BE_4AD1_A99C_A5F9EA1C8FCB_.wvu.PrintArea" localSheetId="19" hidden="1">'Attach 14-IP'!$A$8:$I$220</definedName>
    <definedName name="Z_FB41F969_87BE_4AD1_A99C_A5F9EA1C8FCB_.wvu.PrintArea" localSheetId="20" hidden="1">'Attach 15'!$A$1:$E$93</definedName>
    <definedName name="Z_FB41F969_87BE_4AD1_A99C_A5F9EA1C8FCB_.wvu.PrintArea" localSheetId="21" hidden="1">'Attach 16'!$A$1:$L$90</definedName>
    <definedName name="Z_FB41F969_87BE_4AD1_A99C_A5F9EA1C8FCB_.wvu.PrintArea" localSheetId="22" hidden="1">'Attach 17'!$A$1:$E$33</definedName>
    <definedName name="Z_FB41F969_87BE_4AD1_A99C_A5F9EA1C8FCB_.wvu.PrintArea" localSheetId="23" hidden="1">'Attach 18'!$A$1:$E$24</definedName>
    <definedName name="Z_FB41F969_87BE_4AD1_A99C_A5F9EA1C8FCB_.wvu.PrintArea" localSheetId="24" hidden="1">'Attach 18 SP'!$A$7:$I$157</definedName>
    <definedName name="Z_FB41F969_87BE_4AD1_A99C_A5F9EA1C8FCB_.wvu.PrintArea" localSheetId="25" hidden="1">'Attach 19'!$A$1:$E$31</definedName>
    <definedName name="Z_FB41F969_87BE_4AD1_A99C_A5F9EA1C8FCB_.wvu.PrintArea" localSheetId="3" hidden="1">'Attach 3(JV)'!$A$1:$E$28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5B'!$A$1:$E$73</definedName>
    <definedName name="Z_FB41F969_87BE_4AD1_A99C_A5F9EA1C8FCB_.wvu.PrintArea" localSheetId="11" hidden="1">'Attach 6'!$A$1:$E$28</definedName>
    <definedName name="Z_FB41F969_87BE_4AD1_A99C_A5F9EA1C8FCB_.wvu.PrintArea" localSheetId="12" hidden="1">'Attach 7'!$A$1:$E$18</definedName>
    <definedName name="Z_FB41F969_87BE_4AD1_A99C_A5F9EA1C8FCB_.wvu.PrintArea" localSheetId="13" hidden="1">'Attach 9'!$A$1:$E$53</definedName>
    <definedName name="Z_FB41F969_87BE_4AD1_A99C_A5F9EA1C8FCB_.wvu.PrintArea" localSheetId="26" hidden="1">'Bid Form 1st Envelope '!$A$1:$F$119</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3" hidden="1">'Attach 9'!$17:$17</definedName>
    <definedName name="Z_FB41F969_87BE_4AD1_A99C_A5F9EA1C8FCB_.wvu.Rows" localSheetId="16" hidden="1">'Attach 12'!#REF!,'Attach 12'!#REF!</definedName>
    <definedName name="Z_FB41F969_87BE_4AD1_A99C_A5F9EA1C8FCB_.wvu.Rows" localSheetId="20" hidden="1">'Attach 15'!$16:$16</definedName>
    <definedName name="Z_FB41F969_87BE_4AD1_A99C_A5F9EA1C8FCB_.wvu.Rows" localSheetId="22" hidden="1">'Attach 17'!$26:$26,'Attach 17'!$32:$209</definedName>
    <definedName name="Z_FB41F969_87BE_4AD1_A99C_A5F9EA1C8FCB_.wvu.Rows" localSheetId="24" hidden="1">'Attach 18 SP'!$149:$153</definedName>
    <definedName name="Z_FB41F969_87BE_4AD1_A99C_A5F9EA1C8FCB_.wvu.Rows" localSheetId="25"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0" hidden="1">'Attach 5B'!$25:$30</definedName>
    <definedName name="Z_FB41F969_87BE_4AD1_A99C_A5F9EA1C8FCB_.wvu.Rows" localSheetId="13" hidden="1">'Attach 9'!$46:$47</definedName>
    <definedName name="Z_FB41F969_87BE_4AD1_A99C_A5F9EA1C8FCB_.wvu.Rows" localSheetId="26" hidden="1">'Bid Form 1st Envelope '!$26:$27,'Bid Form 1st Envelope '!$102:$102,'Bid Form 1st Envelope '!$105:$106</definedName>
    <definedName name="Z_FE4EC9C4_31B9_4D40_8323_5B16C3BC840F_.wvu.Cols" localSheetId="20" hidden="1">'Attach 15'!$H:$H</definedName>
    <definedName name="Z_FE4EC9C4_31B9_4D40_8323_5B16C3BC840F_.wvu.Cols" localSheetId="8" hidden="1">'Attach 5'!$H:$H</definedName>
    <definedName name="Z_FE4EC9C4_31B9_4D40_8323_5B16C3BC840F_.wvu.Cols" localSheetId="11" hidden="1">'Attach 6'!$H:$H</definedName>
    <definedName name="Z_FE4EC9C4_31B9_4D40_8323_5B16C3BC840F_.wvu.PrintArea" localSheetId="14" hidden="1">'Attach 10'!$A$1:$E$18</definedName>
    <definedName name="Z_FE4EC9C4_31B9_4D40_8323_5B16C3BC840F_.wvu.PrintArea" localSheetId="15" hidden="1">'Attach 11'!$A$1:$E$29</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14-IP'!$A$8:$I$220</definedName>
    <definedName name="Z_FE4EC9C4_31B9_4D40_8323_5B16C3BC840F_.wvu.PrintArea" localSheetId="20" hidden="1">'Attach 15'!$A$1:$E$93</definedName>
    <definedName name="Z_FE4EC9C4_31B9_4D40_8323_5B16C3BC840F_.wvu.PrintArea" localSheetId="21" hidden="1">'Attach 16'!$A$1:$L$90</definedName>
    <definedName name="Z_FE4EC9C4_31B9_4D40_8323_5B16C3BC840F_.wvu.PrintArea" localSheetId="22" hidden="1">'Attach 17'!$A$1:$E$33</definedName>
    <definedName name="Z_FE4EC9C4_31B9_4D40_8323_5B16C3BC840F_.wvu.PrintArea" localSheetId="23" hidden="1">'Attach 18'!$A$1:$E$24</definedName>
    <definedName name="Z_FE4EC9C4_31B9_4D40_8323_5B16C3BC840F_.wvu.PrintArea" localSheetId="25" hidden="1">'Attach 19'!$A$1:$E$31</definedName>
    <definedName name="Z_FE4EC9C4_31B9_4D40_8323_5B16C3BC840F_.wvu.PrintArea" localSheetId="3" hidden="1">'Attach 3(JV)'!$A$1:$E$28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1" hidden="1">'Attach 6'!$A$1:$E$28</definedName>
    <definedName name="Z_FE4EC9C4_31B9_4D40_8323_5B16C3BC840F_.wvu.PrintArea" localSheetId="12" hidden="1">'Attach 7'!$A$1:$E$18</definedName>
    <definedName name="Z_FE4EC9C4_31B9_4D40_8323_5B16C3BC840F_.wvu.PrintArea" localSheetId="13" hidden="1">'Attach 9'!$A$1:$E$54</definedName>
    <definedName name="Z_FE4EC9C4_31B9_4D40_8323_5B16C3BC840F_.wvu.PrintArea" localSheetId="26" hidden="1">'Bid Form 1st Envelope '!$A$1:$F$119</definedName>
    <definedName name="Z_FE4EC9C4_31B9_4D40_8323_5B16C3BC840F_.wvu.PrintTitles" localSheetId="13" hidden="1">'Attach 9'!$17:$17</definedName>
    <definedName name="Z_FE4EC9C4_31B9_4D40_8323_5B16C3BC840F_.wvu.Rows" localSheetId="20" hidden="1">'Attach 15'!$16:$16</definedName>
    <definedName name="Z_FE4EC9C4_31B9_4D40_8323_5B16C3BC840F_.wvu.Rows" localSheetId="22" hidden="1">'Attach 17'!$26:$26,'Attach 17'!$32:$209</definedName>
    <definedName name="Z_FE4EC9C4_31B9_4D40_8323_5B16C3BC840F_.wvu.Rows" localSheetId="25" hidden="1">'Attach 19'!$13:$13,'Attach 19'!$20:$28</definedName>
    <definedName name="Z_FE4EC9C4_31B9_4D40_8323_5B16C3BC840F_.wvu.Rows" localSheetId="8" hidden="1">'Attach 5'!$4:$4</definedName>
    <definedName name="Z_FEBF4298_F424_4062_8777_832DAFDB7A61_.wvu.Cols" localSheetId="16" hidden="1">'Attach 12'!$G:$I</definedName>
    <definedName name="Z_FEBF4298_F424_4062_8777_832DAFDB7A61_.wvu.Cols" localSheetId="20" hidden="1">'Attach 15'!$H:$H,'Attach 15'!$J:$J</definedName>
    <definedName name="Z_FEBF4298_F424_4062_8777_832DAFDB7A61_.wvu.Cols" localSheetId="24"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5B'!$G:$H</definedName>
    <definedName name="Z_FEBF4298_F424_4062_8777_832DAFDB7A61_.wvu.Cols" localSheetId="11" hidden="1">'Attach 6'!$H:$H</definedName>
    <definedName name="Z_FEBF4298_F424_4062_8777_832DAFDB7A61_.wvu.Cols" localSheetId="26"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4" hidden="1">'Attach 10'!$A$1:$F$18</definedName>
    <definedName name="Z_FEBF4298_F424_4062_8777_832DAFDB7A61_.wvu.PrintArea" localSheetId="15" hidden="1">'Attach 11'!$A$1:$E$29</definedName>
    <definedName name="Z_FEBF4298_F424_4062_8777_832DAFDB7A61_.wvu.PrintArea" localSheetId="16" hidden="1">'Attach 12'!$A$1:$F$126</definedName>
    <definedName name="Z_FEBF4298_F424_4062_8777_832DAFDB7A61_.wvu.PrintArea" localSheetId="17" hidden="1">'Attach 13'!$A$1:$E$27</definedName>
    <definedName name="Z_FEBF4298_F424_4062_8777_832DAFDB7A61_.wvu.PrintArea" localSheetId="18" hidden="1">'Attach 14'!$A$1:$E$29</definedName>
    <definedName name="Z_FEBF4298_F424_4062_8777_832DAFDB7A61_.wvu.PrintArea" localSheetId="19" hidden="1">'Attach 14-IP'!$A$8:$I$220</definedName>
    <definedName name="Z_FEBF4298_F424_4062_8777_832DAFDB7A61_.wvu.PrintArea" localSheetId="20" hidden="1">'Attach 15'!$A$1:$E$93</definedName>
    <definedName name="Z_FEBF4298_F424_4062_8777_832DAFDB7A61_.wvu.PrintArea" localSheetId="21" hidden="1">'Attach 16'!$A$1:$L$90</definedName>
    <definedName name="Z_FEBF4298_F424_4062_8777_832DAFDB7A61_.wvu.PrintArea" localSheetId="22" hidden="1">'Attach 17'!$A$1:$E$33</definedName>
    <definedName name="Z_FEBF4298_F424_4062_8777_832DAFDB7A61_.wvu.PrintArea" localSheetId="23" hidden="1">'Attach 18'!$A$1:$E$24</definedName>
    <definedName name="Z_FEBF4298_F424_4062_8777_832DAFDB7A61_.wvu.PrintArea" localSheetId="24" hidden="1">'Attach 18 SP'!$A$7:$I$157</definedName>
    <definedName name="Z_FEBF4298_F424_4062_8777_832DAFDB7A61_.wvu.PrintArea" localSheetId="25" hidden="1">'Attach 19'!$A$1:$E$31</definedName>
    <definedName name="Z_FEBF4298_F424_4062_8777_832DAFDB7A61_.wvu.PrintArea" localSheetId="3" hidden="1">'Attach 3(JV)'!$A$1:$E$28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5B'!$A$1:$E$35</definedName>
    <definedName name="Z_FEBF4298_F424_4062_8777_832DAFDB7A61_.wvu.PrintArea" localSheetId="11" hidden="1">'Attach 6'!$A$1:$E$28</definedName>
    <definedName name="Z_FEBF4298_F424_4062_8777_832DAFDB7A61_.wvu.PrintArea" localSheetId="12" hidden="1">'Attach 7'!$A$1:$E$18</definedName>
    <definedName name="Z_FEBF4298_F424_4062_8777_832DAFDB7A61_.wvu.PrintArea" localSheetId="13" hidden="1">'Attach 9'!$A$1:$E$53</definedName>
    <definedName name="Z_FEBF4298_F424_4062_8777_832DAFDB7A61_.wvu.PrintArea" localSheetId="26" hidden="1">'Bid Form 1st Envelope '!$A$1:$F$119</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3" hidden="1">'Attach 9'!$17:$17</definedName>
    <definedName name="Z_FEBF4298_F424_4062_8777_832DAFDB7A61_.wvu.Rows" localSheetId="16" hidden="1">'Attach 12'!#REF!,'Attach 12'!#REF!</definedName>
    <definedName name="Z_FEBF4298_F424_4062_8777_832DAFDB7A61_.wvu.Rows" localSheetId="20" hidden="1">'Attach 15'!$16:$16</definedName>
    <definedName name="Z_FEBF4298_F424_4062_8777_832DAFDB7A61_.wvu.Rows" localSheetId="22" hidden="1">'Attach 17'!$26:$26,'Attach 17'!$32:$209</definedName>
    <definedName name="Z_FEBF4298_F424_4062_8777_832DAFDB7A61_.wvu.Rows" localSheetId="24" hidden="1">'Attach 18 SP'!$149:$153</definedName>
    <definedName name="Z_FEBF4298_F424_4062_8777_832DAFDB7A61_.wvu.Rows" localSheetId="25"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0" hidden="1">'Attach 5B'!$25:$30</definedName>
    <definedName name="Z_FEBF4298_F424_4062_8777_832DAFDB7A61_.wvu.Rows" localSheetId="13" hidden="1">'Attach 9'!$46:$47</definedName>
    <definedName name="Z_FEBF4298_F424_4062_8777_832DAFDB7A61_.wvu.Rows" localSheetId="26" hidden="1">'Bid Form 1st Envelope '!$22:$23,'Bid Form 1st Envelope '!$26:$27,'Bid Form 1st Envelope '!$102:$102,'Bid Form 1st Envelope '!$105:$106</definedName>
  </definedNames>
  <calcPr calcId="191029"/>
  <customWorkbookViews>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 name="Sandeep Panwar {संदीप पंवार} - Personal View" guid="{FEBF4298-F424-4062-8777-832DAFDB7A61}"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5" l="1"/>
  <c r="A8" i="23"/>
  <c r="A8" i="22"/>
  <c r="A8" i="21"/>
  <c r="A9" i="20"/>
  <c r="A8" i="16"/>
  <c r="B7" i="16"/>
  <c r="A8" i="15"/>
  <c r="A8" i="14"/>
  <c r="A8" i="13"/>
  <c r="A8" i="11"/>
  <c r="A9" i="30"/>
  <c r="A9" i="10"/>
  <c r="A8" i="9"/>
  <c r="A8" i="8"/>
  <c r="A8" i="7"/>
  <c r="A8" i="6"/>
  <c r="F7" i="29"/>
  <c r="A8" i="4"/>
  <c r="A8" i="29" s="1"/>
  <c r="B9" i="4"/>
  <c r="A7" i="29"/>
  <c r="A1" i="16"/>
  <c r="A3" i="15"/>
  <c r="E36" i="30" l="1"/>
  <c r="D34" i="30"/>
  <c r="D72" i="30" s="1"/>
  <c r="B34" i="30"/>
  <c r="B72" i="30" s="1"/>
  <c r="D33" i="30"/>
  <c r="D71" i="30" s="1"/>
  <c r="B33" i="30"/>
  <c r="B71" i="30" s="1"/>
  <c r="B13" i="30"/>
  <c r="D12" i="30"/>
  <c r="B12" i="30"/>
  <c r="D11" i="30"/>
  <c r="B11" i="30"/>
  <c r="D10" i="30"/>
  <c r="D8" i="30"/>
  <c r="A8" i="30"/>
  <c r="D7" i="30"/>
  <c r="A3" i="30"/>
  <c r="A1" i="30"/>
  <c r="A36" i="30" s="1"/>
  <c r="G393" i="29"/>
  <c r="G392" i="29"/>
  <c r="C393" i="29"/>
  <c r="C392" i="29"/>
  <c r="B13" i="29" l="1"/>
  <c r="B11" i="29"/>
  <c r="B10" i="29"/>
  <c r="A1" i="29"/>
  <c r="B198" i="29"/>
  <c r="C194" i="29"/>
  <c r="B140" i="29"/>
  <c r="F129" i="29"/>
  <c r="F128" i="29"/>
  <c r="F127" i="29"/>
  <c r="D45" i="29"/>
  <c r="B21" i="29"/>
  <c r="A21" i="29" s="1"/>
  <c r="B20" i="29"/>
  <c r="A20" i="29" s="1"/>
  <c r="N19" i="29"/>
  <c r="B19" i="29"/>
  <c r="A19" i="29" s="1"/>
  <c r="N18" i="29"/>
  <c r="A18" i="29"/>
  <c r="B12" i="29"/>
  <c r="F11" i="29"/>
  <c r="F10" i="29"/>
  <c r="F9" i="29"/>
  <c r="F8" i="29"/>
  <c r="B100" i="16" l="1"/>
  <c r="D99" i="16"/>
  <c r="B99" i="16"/>
  <c r="D98" i="16"/>
  <c r="B98" i="16"/>
  <c r="C52" i="16"/>
  <c r="A45" i="13" l="1"/>
  <c r="A50" i="19" l="1"/>
  <c r="B89" i="26"/>
  <c r="F1" i="2" l="1"/>
  <c r="AD21" i="26" l="1"/>
  <c r="B21" i="26"/>
  <c r="E12" i="16" l="1"/>
  <c r="E11" i="16"/>
  <c r="E10" i="16"/>
  <c r="E9" i="16"/>
  <c r="E8" i="16"/>
  <c r="E7" i="16"/>
  <c r="A42" i="24" l="1"/>
  <c r="A43" i="24"/>
  <c r="A40" i="19"/>
  <c r="A41" i="19"/>
  <c r="A47" i="13" l="1"/>
  <c r="A46" i="13"/>
  <c r="E1" i="11"/>
  <c r="E9" i="11" l="1"/>
  <c r="E8" i="11"/>
  <c r="A1" i="27"/>
  <c r="A8" i="26"/>
  <c r="A9" i="26"/>
  <c r="A10" i="26"/>
  <c r="A11" i="26"/>
  <c r="A12" i="26"/>
  <c r="B15" i="26"/>
  <c r="B17" i="26"/>
  <c r="B24" i="26"/>
  <c r="AD24" i="26"/>
  <c r="B25" i="26"/>
  <c r="H26" i="26"/>
  <c r="H27" i="26"/>
  <c r="B28" i="26"/>
  <c r="B29" i="26"/>
  <c r="B32" i="26"/>
  <c r="B33" i="26"/>
  <c r="B34" i="26"/>
  <c r="B35" i="26"/>
  <c r="B36" i="26"/>
  <c r="B37" i="26"/>
  <c r="B38" i="26"/>
  <c r="B39" i="26"/>
  <c r="B40" i="26"/>
  <c r="B41" i="26"/>
  <c r="B42" i="26"/>
  <c r="B43" i="26"/>
  <c r="B44" i="26"/>
  <c r="B45" i="26"/>
  <c r="B46" i="26"/>
  <c r="A119"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A1" i="4"/>
  <c r="E1" i="4"/>
  <c r="Z1" i="4"/>
  <c r="Z2" i="4"/>
  <c r="Z2" i="21" s="1"/>
  <c r="A3" i="4"/>
  <c r="A3" i="29" s="1"/>
  <c r="Z8" i="4"/>
  <c r="B10" i="4"/>
  <c r="B11" i="4"/>
  <c r="B12" i="4"/>
  <c r="A14" i="4"/>
  <c r="B17" i="4"/>
  <c r="B18" i="4"/>
  <c r="B19" i="4"/>
  <c r="B20" i="4"/>
  <c r="H22" i="4"/>
  <c r="B24" i="4"/>
  <c r="E24" i="4"/>
  <c r="AA24" i="4"/>
  <c r="B25" i="4"/>
  <c r="E25" i="4"/>
  <c r="AA25" i="4"/>
  <c r="B1" i="3"/>
  <c r="B2" i="3"/>
  <c r="I6" i="3"/>
  <c r="AA6" i="3"/>
  <c r="B7" i="3"/>
  <c r="J8" i="3"/>
  <c r="L8" i="3"/>
  <c r="B10" i="3"/>
  <c r="B11" i="3"/>
  <c r="J13" i="3"/>
  <c r="B15" i="3"/>
  <c r="B16" i="3"/>
  <c r="H28" i="3"/>
  <c r="G28" i="3" s="1"/>
  <c r="B2" i="2"/>
  <c r="B3" i="2"/>
  <c r="B10" i="30" l="1"/>
  <c r="B9" i="29"/>
  <c r="B6" i="26"/>
  <c r="AI7" i="26" s="1"/>
  <c r="AI8" i="26" s="1"/>
  <c r="A1" i="22"/>
  <c r="A32" i="22" s="1"/>
  <c r="A60" i="22" s="1"/>
  <c r="F96" i="26"/>
  <c r="A3" i="21"/>
  <c r="A16" i="13"/>
  <c r="D42" i="22"/>
  <c r="B30" i="22"/>
  <c r="B58" i="22" s="1"/>
  <c r="B86" i="22" s="1"/>
  <c r="D30" i="22"/>
  <c r="D58" i="22" s="1"/>
  <c r="D86" i="22" s="1"/>
  <c r="B12" i="23"/>
  <c r="B11" i="18"/>
  <c r="B10" i="23"/>
  <c r="B20" i="21"/>
  <c r="J6" i="3"/>
  <c r="L88" i="26" s="1"/>
  <c r="E17" i="4"/>
  <c r="E19" i="4"/>
  <c r="B16" i="4"/>
  <c r="D67" i="22"/>
  <c r="D66" i="22"/>
  <c r="D41" i="22"/>
  <c r="E20" i="4"/>
  <c r="E18" i="4"/>
  <c r="E16" i="4"/>
  <c r="I26" i="6"/>
  <c r="A18" i="6" s="1"/>
  <c r="H26" i="6"/>
  <c r="A17" i="6" s="1"/>
  <c r="B11" i="6"/>
  <c r="B11" i="12"/>
  <c r="B11" i="14"/>
  <c r="B10" i="7"/>
  <c r="E27" i="11"/>
  <c r="E50" i="11" s="1"/>
  <c r="B10" i="15"/>
  <c r="B10" i="16" s="1"/>
  <c r="B9" i="8"/>
  <c r="B10" i="9"/>
  <c r="B11" i="10"/>
  <c r="B9" i="13"/>
  <c r="B9" i="17"/>
  <c r="B11" i="20"/>
  <c r="A105"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3" i="20"/>
  <c r="B12" i="21"/>
  <c r="B10" i="21"/>
  <c r="A3" i="22"/>
  <c r="A34" i="22" s="1"/>
  <c r="A62" i="22" s="1"/>
  <c r="B11" i="25"/>
  <c r="B9" i="25"/>
  <c r="B12" i="15"/>
  <c r="B12" i="16" s="1"/>
  <c r="E21" i="6"/>
  <c r="B27" i="11"/>
  <c r="B50" i="11" s="1"/>
  <c r="B50" i="13"/>
  <c r="B12" i="13"/>
  <c r="A3" i="13"/>
  <c r="Z2" i="15"/>
  <c r="B12" i="18"/>
  <c r="B10" i="18"/>
  <c r="B11" i="22"/>
  <c r="B9" i="22"/>
  <c r="B11" i="23"/>
  <c r="B9" i="23"/>
  <c r="A106" i="26"/>
  <c r="E26" i="11"/>
  <c r="E49" i="11" s="1"/>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B12" i="7"/>
  <c r="B12" i="9"/>
  <c r="B13" i="10"/>
  <c r="E34" i="9"/>
  <c r="D71" i="9" s="1"/>
  <c r="D108" i="9" s="1"/>
  <c r="D33" i="10"/>
  <c r="D71" i="10" s="1"/>
  <c r="B9" i="11"/>
  <c r="A3" i="12"/>
  <c r="B10" i="13"/>
  <c r="A3" i="17"/>
  <c r="B9" i="18"/>
  <c r="B12" i="22"/>
  <c r="B10" i="22"/>
  <c r="B33" i="10"/>
  <c r="B71" i="10" s="1"/>
  <c r="B26" i="11"/>
  <c r="B49" i="11" s="1"/>
  <c r="B16" i="12"/>
  <c r="B49" i="13"/>
  <c r="B27" i="15"/>
  <c r="B124" i="16" s="1"/>
  <c r="B24" i="8"/>
  <c r="B17" i="14"/>
  <c r="B92" i="20"/>
  <c r="C98" i="26"/>
  <c r="B25" i="7"/>
  <c r="B33" i="9"/>
  <c r="B70" i="9" s="1"/>
  <c r="B107" i="9" s="1"/>
  <c r="B29" i="22"/>
  <c r="B57" i="22" s="1"/>
  <c r="B85" i="22" s="1"/>
  <c r="B21" i="6"/>
  <c r="B24" i="17"/>
  <c r="B24" i="18"/>
  <c r="B89" i="21"/>
  <c r="B19" i="23"/>
  <c r="B30" i="25"/>
  <c r="B90" i="21"/>
  <c r="B20" i="23"/>
  <c r="C99" i="26"/>
  <c r="B34" i="10"/>
  <c r="B72" i="10" s="1"/>
  <c r="B18" i="14"/>
  <c r="B28" i="15"/>
  <c r="B125" i="16" s="1"/>
  <c r="B25" i="17"/>
  <c r="B93" i="20"/>
  <c r="B31" i="25"/>
  <c r="B26" i="7"/>
  <c r="B25" i="8"/>
  <c r="B34" i="9"/>
  <c r="B71" i="9" s="1"/>
  <c r="B108" i="9" s="1"/>
  <c r="B25" i="18"/>
  <c r="E18" i="14"/>
  <c r="E25" i="18"/>
  <c r="E93" i="20"/>
  <c r="H90" i="21"/>
  <c r="E20" i="23"/>
  <c r="E22" i="6"/>
  <c r="D26" i="7"/>
  <c r="E25" i="17"/>
  <c r="E31" i="25"/>
  <c r="F99" i="26"/>
  <c r="E25" i="8"/>
  <c r="D34" i="10"/>
  <c r="D72" i="10" s="1"/>
  <c r="E17" i="12"/>
  <c r="E28" i="15"/>
  <c r="F125" i="16" s="1"/>
  <c r="E16" i="12"/>
  <c r="E17" i="14"/>
  <c r="E24" i="17"/>
  <c r="E92" i="20"/>
  <c r="E30" i="25"/>
  <c r="D25" i="7"/>
  <c r="H89" i="21"/>
  <c r="D29" i="22"/>
  <c r="D57" i="22" s="1"/>
  <c r="D85" i="22" s="1"/>
  <c r="E19" i="23"/>
  <c r="F98" i="26"/>
  <c r="E27" i="15"/>
  <c r="F124" i="16" s="1"/>
  <c r="E24" i="8"/>
  <c r="E33" i="9"/>
  <c r="D70" i="9" s="1"/>
  <c r="D107" i="9" s="1"/>
  <c r="E24" i="18"/>
  <c r="A7" i="22"/>
  <c r="A7" i="11"/>
  <c r="A7" i="8"/>
  <c r="A7" i="7"/>
  <c r="A7" i="6"/>
  <c r="A7" i="25"/>
  <c r="A7" i="21"/>
  <c r="A8" i="20"/>
  <c r="A7" i="18"/>
  <c r="A7" i="12"/>
  <c r="A7" i="23"/>
  <c r="A7" i="17"/>
  <c r="A7" i="9"/>
  <c r="A7" i="15"/>
  <c r="A7" i="16" s="1"/>
  <c r="A7" i="14"/>
  <c r="A7" i="13"/>
  <c r="A8" i="12"/>
  <c r="A8" i="18"/>
  <c r="A8" i="17"/>
  <c r="A1" i="23"/>
  <c r="A1" i="7"/>
  <c r="A1" i="10"/>
  <c r="A36" i="10" s="1"/>
  <c r="A1" i="11"/>
  <c r="A30" i="11" s="1"/>
  <c r="A1" i="14"/>
  <c r="A1" i="26"/>
  <c r="A1" i="6"/>
  <c r="A1" i="13"/>
  <c r="A1" i="8"/>
  <c r="A1" i="12"/>
  <c r="A1" i="17"/>
  <c r="A1" i="20"/>
  <c r="A1" i="21"/>
  <c r="A1" i="25"/>
  <c r="A1" i="9"/>
  <c r="A1" i="15"/>
  <c r="A1" i="18"/>
  <c r="A3" i="18"/>
  <c r="A3" i="25"/>
  <c r="A3" i="7"/>
  <c r="A3" i="9"/>
  <c r="A3" i="10"/>
  <c r="A3" i="11"/>
  <c r="A3" i="23"/>
  <c r="A3" i="16"/>
  <c r="A3" i="6"/>
  <c r="A3" i="8"/>
  <c r="A3" i="14"/>
  <c r="A4" i="27" l="1"/>
  <c r="AI6" i="26"/>
  <c r="AI9" i="26"/>
  <c r="A36" i="9"/>
  <c r="A73" i="9"/>
  <c r="B92" i="26" l="1"/>
</calcChain>
</file>

<file path=xl/sharedStrings.xml><?xml version="1.0" encoding="utf-8"?>
<sst xmlns="http://schemas.openxmlformats.org/spreadsheetml/2006/main" count="1769" uniqueCount="1036">
  <si>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</si>
  <si>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</si>
  <si>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</si>
  <si>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</si>
  <si>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</si>
  <si>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</si>
  <si>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</si>
  <si>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</si>
  <si>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</si>
  <si>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</si>
  <si>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</si>
  <si>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</si>
  <si>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</si>
  <si>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</si>
  <si>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</si>
  <si>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</si>
  <si>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</si>
  <si>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</si>
  <si>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</si>
  <si>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</si>
  <si>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</si>
  <si>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</si>
  <si>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</si>
  <si>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</si>
  <si>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</si>
  <si>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</si>
  <si>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</si>
  <si>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</si>
  <si>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</si>
  <si>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</si>
  <si>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</si>
  <si>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</si>
  <si>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</si>
  <si>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</si>
  <si>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</si>
  <si>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</si>
  <si>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</si>
  <si>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</si>
  <si>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</si>
  <si>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</si>
  <si>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</si>
  <si>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</si>
  <si>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</si>
  <si>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</si>
  <si>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</si>
  <si>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</si>
  <si>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</si>
  <si>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</si>
  <si>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</si>
  <si>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</si>
  <si>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</si>
  <si>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</si>
  <si>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</si>
  <si>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</si>
  <si>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</si>
  <si>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</si>
  <si>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</si>
  <si>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</si>
  <si>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</si>
  <si>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</si>
  <si>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</si>
  <si>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</si>
  <si>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</si>
  <si>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</si>
  <si>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</si>
  <si>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</si>
  <si>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</si>
  <si>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</si>
  <si>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</si>
  <si>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</si>
  <si>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</si>
  <si>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</si>
  <si>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</si>
  <si>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</si>
  <si>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</si>
  <si>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</si>
  <si>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</si>
  <si>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</si>
  <si>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</si>
  <si>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</si>
  <si>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</si>
  <si>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</si>
  <si>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</si>
  <si>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</si>
  <si>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</si>
  <si>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</si>
  <si>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</si>
  <si>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</si>
  <si>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</si>
  <si>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</si>
  <si>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</si>
  <si>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</si>
  <si>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</si>
  <si>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</si>
  <si>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</si>
  <si>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</si>
  <si>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</si>
  <si>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</si>
  <si>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</si>
  <si>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</si>
  <si>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</si>
  <si>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</si>
  <si>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</si>
  <si>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</si>
  <si>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</si>
  <si>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</si>
  <si>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</si>
  <si>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</si>
  <si>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</si>
  <si>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</si>
  <si>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</si>
  <si>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</si>
  <si>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</si>
  <si>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</si>
  <si>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</si>
  <si>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</si>
  <si>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</si>
  <si>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</si>
  <si>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</si>
  <si>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</si>
  <si>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</si>
  <si>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</si>
  <si>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</si>
  <si>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</si>
  <si>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</si>
  <si>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</si>
  <si>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</si>
  <si>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</si>
  <si>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</si>
  <si>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</si>
  <si>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</si>
  <si>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</si>
  <si>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</si>
  <si>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</si>
  <si>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</si>
  <si>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</si>
  <si>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</si>
  <si>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</si>
  <si>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</si>
  <si>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</si>
  <si>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</si>
  <si>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</si>
  <si>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</si>
  <si>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</si>
  <si>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</si>
  <si>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</si>
  <si>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</si>
  <si>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</si>
  <si>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</si>
  <si>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</si>
  <si>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</si>
  <si>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</si>
  <si>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</si>
  <si>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</si>
  <si>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</si>
  <si>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</si>
  <si>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</si>
  <si>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</si>
  <si>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</si>
  <si>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</si>
  <si>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</si>
  <si>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</si>
  <si>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</si>
  <si>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</si>
  <si>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</si>
  <si>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</si>
  <si>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</si>
  <si>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</si>
  <si>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</si>
  <si>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</si>
  <si>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</si>
  <si>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</si>
  <si>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</si>
  <si>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</si>
  <si>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</si>
  <si>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</si>
  <si>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</si>
  <si>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</si>
  <si>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</si>
  <si>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</si>
  <si>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</si>
  <si>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</si>
  <si>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</si>
  <si>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</si>
  <si>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</si>
  <si>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</si>
  <si>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</si>
  <si>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</si>
  <si>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</si>
  <si>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</si>
  <si>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</si>
  <si>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</si>
  <si>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</si>
  <si>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</si>
  <si>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</si>
  <si>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</si>
  <si>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</si>
  <si>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</si>
  <si>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</si>
  <si>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</si>
  <si>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</si>
  <si>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</si>
  <si>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</si>
  <si>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</si>
  <si>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</si>
  <si>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</si>
  <si>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</si>
  <si>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</si>
  <si>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</si>
  <si>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</si>
  <si>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</si>
  <si>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</si>
  <si>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</si>
  <si>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</si>
  <si>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</si>
  <si>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</si>
  <si>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</si>
  <si>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</si>
  <si>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</si>
  <si>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</si>
  <si>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</si>
  <si>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</si>
  <si>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</si>
  <si>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</si>
  <si>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</si>
  <si>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</si>
  <si>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</si>
  <si>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</si>
  <si>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</si>
  <si>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</si>
  <si>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</si>
  <si>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</si>
  <si>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</si>
  <si>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</si>
  <si>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</si>
  <si>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</si>
  <si>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</si>
  <si>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</si>
  <si>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</si>
  <si>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</si>
  <si>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</si>
  <si>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</si>
  <si>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</si>
  <si>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</si>
  <si>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</si>
  <si>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</si>
  <si>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</si>
  <si>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</si>
  <si>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</si>
  <si>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</si>
  <si>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</si>
  <si>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</si>
  <si>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</si>
  <si>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</si>
  <si>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</si>
  <si>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</si>
  <si>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</si>
  <si>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</si>
  <si>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</si>
  <si>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</si>
  <si>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</si>
  <si>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</si>
  <si>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</si>
  <si>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</si>
  <si>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</si>
  <si>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</si>
  <si>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</si>
  <si>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</si>
  <si>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</si>
  <si>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</si>
  <si>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</si>
  <si>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</si>
  <si>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</si>
  <si>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</si>
  <si>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</si>
  <si>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</si>
  <si>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</si>
  <si>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</si>
  <si>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</si>
  <si>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</si>
  <si>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</si>
  <si>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</si>
  <si>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</si>
  <si>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</si>
  <si>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</si>
  <si>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</si>
  <si>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</si>
  <si>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</si>
  <si>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</si>
  <si>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</si>
  <si>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</si>
  <si>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</si>
  <si>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</si>
  <si>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</si>
  <si>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</si>
  <si>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</si>
  <si>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</si>
  <si>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</si>
  <si>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</si>
  <si>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</si>
  <si>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</si>
  <si>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</si>
  <si>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</si>
  <si>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</si>
  <si>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</si>
  <si>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</si>
  <si>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</si>
  <si>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</si>
  <si>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</si>
  <si>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</si>
  <si>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</si>
  <si>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</si>
  <si>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</si>
  <si>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</si>
  <si>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</si>
  <si>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</si>
  <si>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</si>
  <si>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</si>
  <si>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</si>
  <si>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</si>
  <si>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</si>
  <si>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</si>
  <si>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</si>
  <si>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</si>
  <si>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</si>
  <si>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</si>
  <si>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</si>
  <si>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</si>
  <si>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</si>
  <si>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</si>
  <si>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</si>
  <si>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</si>
  <si>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</si>
  <si>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</si>
  <si>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</si>
  <si>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</si>
  <si>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</si>
  <si>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</si>
  <si>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</si>
  <si>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</si>
  <si>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</si>
  <si>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</si>
  <si>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</si>
  <si>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</si>
  <si>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</si>
  <si>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</si>
  <si>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</si>
  <si>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</si>
  <si>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</si>
  <si>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</si>
  <si>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</si>
  <si>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</si>
  <si>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</si>
  <si>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</si>
  <si>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</si>
  <si>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</si>
  <si>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</si>
  <si>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</si>
  <si>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</si>
  <si>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</si>
  <si>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</si>
  <si>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</si>
  <si>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</si>
  <si>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</si>
  <si>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</si>
  <si>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</si>
  <si>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</si>
  <si>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</si>
  <si>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</si>
  <si>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</si>
  <si>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</si>
  <si>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</si>
  <si>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</si>
  <si>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</si>
  <si>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</si>
  <si>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</si>
  <si>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</si>
  <si>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</si>
  <si>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</si>
  <si>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</si>
  <si>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</si>
  <si>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</si>
  <si>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</si>
  <si>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</si>
  <si>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</si>
  <si>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</si>
  <si>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</si>
  <si>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</si>
  <si>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</si>
  <si>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</si>
  <si>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</si>
  <si>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</si>
  <si>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</si>
  <si>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</si>
  <si>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</si>
  <si>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</si>
  <si>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</si>
  <si>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</si>
  <si>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</si>
  <si>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</si>
  <si>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</si>
  <si>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</si>
  <si>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</si>
  <si>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</si>
  <si>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</si>
  <si>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</si>
  <si>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</si>
  <si>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</si>
  <si>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</si>
  <si>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</si>
  <si>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</si>
  <si>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</si>
  <si>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</si>
  <si>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</si>
  <si>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</si>
  <si>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</si>
  <si>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</si>
  <si>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</si>
  <si>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</si>
  <si>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</si>
  <si>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</si>
  <si>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</si>
  <si>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</si>
  <si>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</si>
  <si>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</si>
  <si>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</si>
  <si>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</si>
  <si>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</si>
  <si>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</si>
  <si>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</si>
  <si>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</si>
  <si>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</si>
  <si>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</si>
  <si>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</si>
  <si>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</si>
  <si>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</si>
  <si>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</si>
  <si>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</si>
  <si>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</si>
  <si>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</si>
  <si>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</si>
  <si>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</si>
  <si>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</si>
  <si>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</si>
  <si>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</si>
  <si>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</si>
  <si>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</si>
  <si>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</si>
  <si>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</si>
  <si>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</si>
  <si>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</si>
  <si>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</si>
  <si>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</si>
  <si>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</si>
  <si>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</si>
  <si>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</si>
  <si>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</si>
  <si>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</si>
  <si>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</si>
  <si>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</si>
  <si>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</si>
  <si>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</si>
  <si>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</si>
  <si>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</si>
  <si>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</si>
  <si>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</si>
  <si>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</si>
  <si>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</si>
  <si>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</si>
  <si>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</si>
  <si>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</si>
  <si>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</si>
  <si>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</si>
  <si>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</si>
  <si>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</si>
  <si>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</si>
  <si>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</si>
  <si>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</si>
  <si>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</si>
  <si>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</si>
  <si>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</si>
  <si>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</si>
  <si>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</si>
  <si>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</si>
  <si>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</si>
  <si>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</si>
  <si>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</si>
  <si>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</si>
  <si>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</si>
  <si>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</si>
  <si>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</si>
  <si>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</si>
  <si>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</si>
  <si>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</si>
  <si>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</si>
  <si>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</si>
  <si>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</si>
  <si>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</si>
  <si>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</si>
  <si>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</si>
  <si>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</si>
  <si>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</si>
  <si>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</si>
  <si>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</si>
  <si>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</si>
  <si>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</si>
  <si>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</si>
  <si>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</si>
  <si>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</si>
  <si>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</si>
  <si>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</si>
  <si>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</si>
  <si>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</si>
  <si>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</si>
  <si>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</si>
  <si>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</si>
  <si>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</si>
  <si>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</si>
  <si>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</si>
  <si>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</si>
  <si>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</si>
  <si>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</si>
  <si>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</si>
  <si>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</si>
  <si>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</si>
  <si>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</si>
  <si>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</si>
  <si>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</si>
  <si>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</si>
  <si>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</si>
  <si>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</si>
  <si>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</si>
  <si>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</si>
  <si>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</si>
  <si>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</si>
  <si>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</si>
  <si>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</si>
  <si>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</si>
  <si>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</si>
  <si>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</si>
  <si>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</si>
  <si>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</si>
  <si>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</si>
  <si>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</si>
  <si>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</si>
  <si>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</si>
  <si>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</si>
  <si>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</si>
  <si>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</si>
  <si>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</si>
  <si>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</si>
  <si>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</si>
  <si>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</si>
  <si>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</si>
  <si>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</si>
  <si>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</si>
  <si>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</si>
  <si>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</si>
  <si>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</si>
  <si>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</si>
  <si>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</si>
  <si>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</si>
  <si>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</si>
  <si>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</si>
  <si>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</si>
  <si>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</si>
  <si>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</si>
  <si>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</si>
  <si>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</si>
  <si>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</si>
  <si>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</si>
  <si>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</si>
  <si>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</si>
  <si>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</si>
  <si>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</si>
  <si>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</si>
  <si>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</si>
  <si>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</si>
  <si>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</si>
  <si>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</si>
  <si>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</si>
  <si>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</si>
  <si>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</si>
  <si>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</si>
  <si>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</si>
  <si>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</si>
  <si>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</si>
  <si>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</si>
  <si>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</si>
  <si>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</si>
  <si>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</si>
  <si>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</si>
  <si>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</si>
  <si>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</si>
  <si>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</si>
  <si>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</si>
  <si>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</si>
  <si>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</si>
  <si>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</si>
  <si>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</si>
  <si>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</si>
  <si>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</si>
  <si>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</si>
  <si>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</si>
  <si>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</si>
  <si>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</si>
  <si>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</si>
  <si>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</si>
  <si>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</si>
  <si>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</si>
  <si>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</si>
  <si>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</si>
  <si>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</si>
  <si>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</si>
  <si>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</si>
  <si>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</si>
  <si>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</si>
  <si>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</si>
  <si>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</si>
  <si>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</si>
  <si>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 xml:space="preserve">(v) Attachment 21: </t>
  </si>
  <si>
    <t>(f) Attachment 5A :</t>
  </si>
  <si>
    <t>Items, Components, Raw Material, Services proposed to be sourced from Micro and Small Enterprises</t>
  </si>
  <si>
    <t>2022-2023</t>
  </si>
  <si>
    <t>Value of co-efficient</t>
  </si>
  <si>
    <t>Name of the published index</t>
  </si>
  <si>
    <t>In accordance with Clause 2, Appendix-2, Form of Contract Agreement, Section-VI; Forms. Volume-I</t>
  </si>
  <si>
    <t>i)</t>
  </si>
  <si>
    <t>Route-1 of Annexure-A(BDS)</t>
  </si>
  <si>
    <t>Route-2 of Annexure-A(BDS)</t>
  </si>
  <si>
    <t>Joint venture Route</t>
  </si>
  <si>
    <t>(x) Attachment 23:</t>
  </si>
  <si>
    <t>Raw Material</t>
  </si>
  <si>
    <t>ii)</t>
  </si>
  <si>
    <t>iii)</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</si>
  <si>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</si>
  <si>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</si>
  <si>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</si>
  <si>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</si>
  <si>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</si>
  <si>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</si>
  <si>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</si>
  <si>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</si>
  <si>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</si>
  <si>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</si>
  <si>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</si>
  <si>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</si>
  <si>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</si>
  <si>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</si>
  <si>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</si>
  <si>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</si>
  <si>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</si>
  <si>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</si>
  <si>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</si>
  <si>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</si>
  <si>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</si>
  <si>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</si>
  <si>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</si>
  <si>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</si>
  <si>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</si>
  <si>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</si>
  <si>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</si>
  <si>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</si>
  <si>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</si>
  <si>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</si>
  <si>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</si>
  <si>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</si>
  <si>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</si>
  <si>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</si>
  <si>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</si>
  <si>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</si>
  <si>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</si>
  <si>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</si>
  <si>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</si>
  <si>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</si>
  <si>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</si>
  <si>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</si>
  <si>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</si>
  <si>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</si>
  <si>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</si>
  <si>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</si>
  <si>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</si>
  <si>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</si>
  <si>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</si>
  <si>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</si>
  <si>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</si>
  <si>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</si>
  <si>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</si>
  <si>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</si>
  <si>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</si>
  <si>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</si>
  <si>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</si>
  <si>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</si>
  <si>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</si>
  <si>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</si>
  <si>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</si>
  <si>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</si>
  <si>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</si>
  <si>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</si>
  <si>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</si>
  <si>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</si>
  <si>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</si>
  <si>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For Installation Price Component</t>
  </si>
  <si>
    <t>2023- 2024</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</si>
  <si>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</si>
  <si>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</si>
  <si>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</si>
  <si>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</si>
  <si>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Attachments 3(JV), 4,  4(A),  4(B),  5, 5(A), 6, 7,  9,  10, 11, 12, 13, 14, 15, 16, 17,18, 19 and Bid Form for 1st Envelope are included here.</t>
  </si>
  <si>
    <t>(bb) Attachment 27:</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</si>
  <si>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</si>
  <si>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</si>
  <si>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 xml:space="preserve">Supply &amp; Placement of Reinforcement Steel </t>
  </si>
  <si>
    <t>Wholesale Price Index Number for `HSD’(Individual Commodity) (monthly)  (Base: 2011-12=100), as published by Office of Economic Advisor, Ministry of Commerce &amp; Industry(www.eaindustry.nic.in).</t>
  </si>
  <si>
    <t>Wholesale Price Index Number for   `Manufacture of Basic Metals’(Group Item) (monthly)  (Base: 2011-12=100), as published by Office of Economic Advisor, Ministry of Commerce &amp; Industry(www.eaindustry.nic.in).</t>
  </si>
  <si>
    <t>Interest Bearing Engineering Advance:</t>
  </si>
  <si>
    <t>2026-2027</t>
  </si>
  <si>
    <t>INR</t>
  </si>
  <si>
    <t>Option for Interest Bearing Advance(s) (Initial Advance and/or Engineering Advance) and Information for E – payment, PF details and declaration for Micro/Small and Medium Enterprise</t>
  </si>
  <si>
    <t>Bid Securing Declaration to be submitted by the Bidder.</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</si>
  <si>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</si>
  <si>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</si>
  <si>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</si>
  <si>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</si>
  <si>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</si>
  <si>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</si>
  <si>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</si>
  <si>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</si>
  <si>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</si>
  <si>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</si>
  <si>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r>
      <t>The details of Alternative Bids made by us indicating the complete Technical Specifications and the deviation to contractual and commercial conditions.</t>
    </r>
    <r>
      <rPr>
        <b/>
        <sz val="11"/>
        <rFont val="Book Antiqua"/>
        <family val="1"/>
      </rPr>
      <t xml:space="preserve"> (Not Applicable)</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</si>
  <si>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</si>
  <si>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</si>
  <si>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</si>
  <si>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</si>
  <si>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</si>
  <si>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</si>
  <si>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</si>
  <si>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</si>
  <si>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t>Rev-01</t>
  </si>
  <si>
    <t>Attachment-3(QR), Attachment 20,  Attachment-21,  Attachment-22, Attachment-23, Attachment-24,  Attachment-25, Attachment-26, Attachment-27, Attachment-28 &amp; Attachment-29: To be submitted as per the provisions of the Bidding Documents ( Formats Attached seperately in Volume-III of Bidding Documents)</t>
  </si>
  <si>
    <t xml:space="preserve">(dd) Attachment 29: </t>
  </si>
  <si>
    <t xml:space="preserve">Declaration by the bidder for ‘Code of Integrity for Public procurement’ </t>
  </si>
  <si>
    <t>Original</t>
  </si>
  <si>
    <t>Declaration by the Bidder regarding events encountered pursuant to ITB Clause 2.1 (In case of a Joint Venture bid, the declaration shall be given by all partners of the Joint Venture)</t>
  </si>
  <si>
    <t>Certification by the Bidder as per DoE Order in line with ITB Clause 2.1 (In case of a Joint Venture bid, the declaration shall be given by all partners of the Joint Venture)</t>
  </si>
  <si>
    <t>Name of Materials</t>
  </si>
  <si>
    <t>Value of index</t>
  </si>
  <si>
    <t xml:space="preserve">For Fabricated Tower Parts (including bolts &amp; nuts) </t>
  </si>
  <si>
    <t>Steel Blooms, co-efficient a =</t>
  </si>
  <si>
    <t>Steel Blooms of size 150 mm x 150 mm, as published by IEEMA</t>
  </si>
  <si>
    <t>Electrolytic High Grade Zinc, co-efficient b =</t>
  </si>
  <si>
    <t>Labour, Co-efficient l=</t>
  </si>
  <si>
    <t>Indian field labour index – namely All India average consumer price index for Industrial Workers (monthly)  (Base: 2016= 100), as published by Labour Bureau, Shimla, Government of India (www.labourbureau.nic.in).</t>
  </si>
  <si>
    <t>Coefficient  ‘a’ shall be between 0.51 to 0.57 and coefficient ‘b’ shall be between 0.08 to 0.10 and coefficient ‘l’ shall be between 0.20 to 0.24 and sum of Coefficients ‘a’, ‘b’ and ‘l’ shall be 0.85</t>
  </si>
  <si>
    <t>B1.</t>
  </si>
  <si>
    <t>Earthwire</t>
  </si>
  <si>
    <t>A</t>
  </si>
  <si>
    <t>High Tensile Steel Galvanized Wire, coefficient a =</t>
  </si>
  <si>
    <t xml:space="preserve">CACMAI/ Nationally recognized published index </t>
  </si>
  <si>
    <t>Labour, coefficient l =</t>
  </si>
  <si>
    <t>Coefficient  ‘a’ shall be between 0.69 to 0.71 and coefficient ‘l’ shall be between 0.09 to 0.11 and sum of Coefficients ‘a’ and ‘l’ shall be 0.80</t>
  </si>
  <si>
    <t>Mid Span Compression Joint for Earthwire</t>
  </si>
  <si>
    <t>EC Grade Aluminium Ingots, coefficient a =</t>
  </si>
  <si>
    <t>B</t>
  </si>
  <si>
    <t>Electrolytic High Grade Zinc, coefficient b =</t>
  </si>
  <si>
    <t>C</t>
  </si>
  <si>
    <t>Manufacture of Basic Metals, coefficient c =</t>
  </si>
  <si>
    <t>Wholesale Price Index Number for `Manufacture of Basic Metals’(Group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</si>
  <si>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(Base: 2016 = 100) (www.labourbureau.nic.in)
</t>
  </si>
  <si>
    <t>Coefficient  ‘a’ shall be between 0.35 to 0.45 and coefficient ‘b’ shall be between 0.04 to 0.06 and coefficient ‘c’ shall be between 0.18 to 0.22 and coefficient ‘l’ shall be between 0.13 to 0.17 and sum of Coefficients ‘a’ , 'b' , 'c' and ‘l’ shall be 0.80</t>
  </si>
  <si>
    <t>Vibration Damper for Earthwire</t>
  </si>
  <si>
    <t>Coefficient ‘b’ shall be between 0.06 to 0.08 and coefficient ‘c’ shall be between 0.55 to 0.61 and coefficient ‘l’ shall be between 0.13 to 0.17 and sum of Coefficients 'b' , 'c' and ‘l’ shall be 0.80</t>
  </si>
  <si>
    <t xml:space="preserve">Suspension Clamp for Earthwire </t>
  </si>
  <si>
    <t>Tension Clamp for Earthwire</t>
  </si>
  <si>
    <t>Firm</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</si>
  <si>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</si>
  <si>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B3</t>
  </si>
  <si>
    <t>Conductor Accessories and Earthwire Accessories</t>
  </si>
  <si>
    <t xml:space="preserve">Flexible Alumunium Bond </t>
  </si>
  <si>
    <t xml:space="preserve">Hardware Fittings </t>
  </si>
  <si>
    <t>Manufacture of Basic Metals, coefficient c=</t>
  </si>
  <si>
    <t xml:space="preserve">Indian field labour index – namely All India average consumer price index for Industrial Workers (monthly)  (Base: 2016= 100), as published by Labour Bureau, Shimla, Government of India (www.labourbureau.nic.in).
(Base: 2001 = 100) (www.labourbureau.nic.in)
</t>
  </si>
  <si>
    <t>Coefficient  ‘a’ shall be between 0.35 to 0.45 and coefficient ‘b’ shall be between 0.04 to 0.06 and coefficient ‘c’ shall be between 0.18 to 0.22 and coefficient ‘l’ shall be between 0.13 to 0.17 and sum of Coefficients ‘a’, ‘b’, ‘c’ and ‘l’ shall be 0.80</t>
  </si>
  <si>
    <t>B.</t>
  </si>
  <si>
    <t>Line Materials</t>
  </si>
  <si>
    <t>B2.</t>
  </si>
  <si>
    <t>Conductor Accessories</t>
  </si>
  <si>
    <t>Mid Span Compression Joint for Conductor</t>
  </si>
  <si>
    <t>Coefficient  ‘a’ shall be between 0.63 to 0.67 and coefficient ‘l’ shall be between 0.13 to 0.17 and sum of Coefficients ‘a’ and ‘l’ shall be 0.80</t>
  </si>
  <si>
    <t>Repair Sleeve for Conductor</t>
  </si>
  <si>
    <t>3(c)</t>
  </si>
  <si>
    <t>Bundle Spacer for Conductor</t>
  </si>
  <si>
    <t xml:space="preserve">Indian Labour Bureau, Shimla, Govt. of India (monthly) 
(Base: 2001 = 100) (www.labourbureau.nic.in)
</t>
  </si>
  <si>
    <t>Rigid Spacer for Jumper</t>
  </si>
  <si>
    <t>Spacer Damper for Conductor</t>
  </si>
  <si>
    <t xml:space="preserve">Conductor </t>
  </si>
  <si>
    <t>a</t>
  </si>
  <si>
    <t>EC grade aluminium ingots, co-eifciant a =</t>
  </si>
  <si>
    <t>b</t>
  </si>
  <si>
    <t>c</t>
  </si>
  <si>
    <t>High Carbon Steel Rods , co-efficient b =</t>
  </si>
  <si>
    <t>High Tensile Galvanised Steel wires , co-efficient b =</t>
  </si>
  <si>
    <t>High Grade Electrolytic Zinc , co-efficient c =</t>
  </si>
  <si>
    <t>l</t>
  </si>
  <si>
    <r>
      <t>Indian field labour index – namely All-India Average Consumer Price Index Numbers for Industrial Workers (monthly) (</t>
    </r>
    <r>
      <rPr>
        <b/>
        <sz val="11"/>
        <rFont val="Book Antiqua"/>
        <family val="1"/>
      </rPr>
      <t>Base 2016=100</t>
    </r>
    <r>
      <rPr>
        <sz val="11"/>
        <rFont val="Book Antiqua"/>
        <family val="1"/>
      </rPr>
      <t>), as published by Labour Bureau, Shimla, Government of India (http://labourbureaunew.gov.in)</t>
    </r>
  </si>
  <si>
    <t>Name:</t>
  </si>
  <si>
    <t>Address:</t>
  </si>
  <si>
    <t>In support of the Qualification Requirements (QR) for bidders, stipulated in Annexure-A (BDS) of the Section - III (BDS), Volume-I &amp; additional information required as per ITB clause 9.3(c) of the Bidding Documents, we furnish herewith our QR data/details/documents etc., alongwith other information, as follows (The QR stipulations have been reproduced in italics for ready reference, however, in case of any discrepancy the QR as given in BDS shall prevail).</t>
  </si>
  <si>
    <t>[For details regarding Qualification Requirements of a Joint Venture, please refer para 4.0 below.]</t>
  </si>
  <si>
    <t>We are furnishing the following details/document in support of Qualifying requirement for the subject package.</t>
  </si>
  <si>
    <t>upload scanned copies of original documents of Sole Bidder/ all Partner of the JV (if applicable) along with the bid on the portal.</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</si>
  <si>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</si>
  <si>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</si>
  <si>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</si>
  <si>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</si>
  <si>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</si>
  <si>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</si>
  <si>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</si>
  <si>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</si>
  <si>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</si>
  <si>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For Lead Partner</t>
  </si>
  <si>
    <t xml:space="preserve">For
Partner – 1
</t>
  </si>
  <si>
    <t xml:space="preserve">For
Partner - 2
</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</si>
  <si>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</si>
  <si>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</si>
  <si>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</si>
  <si>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</si>
  <si>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</si>
  <si>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</si>
  <si>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</si>
  <si>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</si>
  <si>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</si>
  <si>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</si>
  <si>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</si>
  <si>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F:\HVDC-Champa-Kurukshetra\Rev Bidding Doc\TW04\KRA.pdf</t>
  </si>
  <si>
    <t>F:\HVDC-Champa-Kurukshetra\Rev Bidding Doc\TW04\Case_Studies.pdf</t>
  </si>
  <si>
    <t>F:\HVDC-Champa-Kurukshetra\Rev Bidding Doc\TW04\new.pdf</t>
  </si>
  <si>
    <t>KRA.pdf</t>
  </si>
  <si>
    <t>Case_Studies.pdf</t>
  </si>
  <si>
    <t>new.pdf</t>
  </si>
  <si>
    <t>2.0</t>
  </si>
  <si>
    <t>TECHNICAL REQUIREMENTS</t>
  </si>
  <si>
    <t>Technical Experience</t>
  </si>
  <si>
    <t>2.1.1</t>
  </si>
  <si>
    <t>{Reference para 1.1 of Annexure-A (BDS)}</t>
  </si>
  <si>
    <t>The bidder’s experience should include the following:</t>
  </si>
  <si>
    <t>The bidder should have completed physical construction involving tower erection and stringing of at least one river crossing with a minimum span of 600 meters and minimum tower height of 60 meters of 345/400 kV Double Circuit or higher voltage class transmission line(s) as on the originally scheduled date of bid opening mentioned above (Applicable only for package TW04 &amp; TW06).</t>
  </si>
  <si>
    <t>“In case bidder is a holding company, the technical experience referred to in clause 2.1 above shall be of that holding company only (i.e excluding its subsidiary/ group companies). In case bidder is a subsidiary of a holding company, the technical experience referred to in clause 2.1 above shall be of that subsidiary company only ( i.e excluding its holding  company)”</t>
  </si>
  <si>
    <t>Format for individual firm or for different Partner of a Joint Venture (JV):</t>
  </si>
  <si>
    <t>Bidder’s Name     :</t>
  </si>
  <si>
    <t>Address :</t>
  </si>
  <si>
    <t>Single Firm/Lead Partner/Other Partners of a JV :</t>
  </si>
  <si>
    <t>Name of Contract Undertaken</t>
  </si>
  <si>
    <t xml:space="preserve">Contract Reference No. &amp; 
Date of Award
</t>
  </si>
  <si>
    <t>E-mail ID</t>
  </si>
  <si>
    <t>Fax No.</t>
  </si>
  <si>
    <t>d</t>
  </si>
  <si>
    <t xml:space="preserve">Scope of work executed under the above contract
(Tick only whichever is/are applicable)
</t>
  </si>
  <si>
    <t>e</t>
  </si>
  <si>
    <t xml:space="preserve">Details/features of the Contract undertaken relevant to the stipulated QR (as in Sl No (i) of 2.1.1)
</t>
  </si>
  <si>
    <t>(In kms.)</t>
  </si>
  <si>
    <t>ii) Tower locations</t>
  </si>
  <si>
    <t>(In Nos.)</t>
  </si>
  <si>
    <t>iii) Voltage level of Transmission Line</t>
  </si>
  <si>
    <t>(In kV)</t>
  </si>
  <si>
    <t>iv) No. of conductor per phase</t>
  </si>
  <si>
    <t>(no.)</t>
  </si>
  <si>
    <t>iv) Whether Transmission line strung with Tension Stringing Equipments</t>
  </si>
  <si>
    <t>(Yes/No)</t>
  </si>
  <si>
    <t xml:space="preserve">v) if yes km. of line strung with Tension Stringing Equipments </t>
  </si>
  <si>
    <t>(km.)</t>
  </si>
  <si>
    <t>f</t>
  </si>
  <si>
    <t xml:space="preserve">Details/features of the Contract undertaken relevant to the stipulated QR (as in Sl No (i) of 2.1.2)
</t>
  </si>
  <si>
    <t>i) River Crossing Span</t>
  </si>
  <si>
    <t>(In Meters.)</t>
  </si>
  <si>
    <t>ii) Tower Height</t>
  </si>
  <si>
    <r>
      <t xml:space="preserve">Capacity in which the Contract was undertaken </t>
    </r>
    <r>
      <rPr>
        <sz val="9"/>
        <rFont val="Book Antiqua"/>
        <family val="1"/>
      </rPr>
      <t>(Select One from Drop Down)</t>
    </r>
    <r>
      <rPr>
        <sz val="12"/>
        <rFont val="Book Antiqua"/>
        <family val="1"/>
      </rPr>
      <t xml:space="preserve">
</t>
    </r>
  </si>
  <si>
    <t>If Contract was taken as JV partner  scope   of partner</t>
  </si>
  <si>
    <t>h</t>
  </si>
  <si>
    <t>Date of Completion of Contract</t>
  </si>
  <si>
    <t>g</t>
  </si>
  <si>
    <t>Details of documents furnished in the Bid, in support of the aforesaid data/ details/ information</t>
  </si>
  <si>
    <t>Manufacturing Facilities</t>
  </si>
  <si>
    <t>2.2.1</t>
  </si>
  <si>
    <t>{Reference para 1.2 of Annexure-A (BDS)}</t>
  </si>
  <si>
    <t>The Bidder should have  its own  manufacturing facilities  for the Transmission Line towers and tower parts having the following minimum manufacturing capacities and manufacturing experience :-</t>
  </si>
  <si>
    <t xml:space="preserve">b) </t>
  </si>
  <si>
    <t>2.2.2</t>
  </si>
  <si>
    <t>The bidder is required to furnish data/details/information relevant to the stipulated QR as follows:</t>
  </si>
  <si>
    <t>Whether tower parts are proposed to be supplied by bidder himself.</t>
  </si>
  <si>
    <t>ii) (a)</t>
  </si>
  <si>
    <t>Whether tower parts are proposed to be supplied by other manufacturers.</t>
  </si>
  <si>
    <t>ii) (b)</t>
  </si>
  <si>
    <t>ii) (c)</t>
  </si>
  <si>
    <t xml:space="preserve">Whether the Joint Deed of Undertaking alongwith the manufacturer(s) to guarantee quality &amp; timely supply of tower parts, as per format at Section-VI, `Sample forms and procedures’, has been furnished with the bid. </t>
  </si>
  <si>
    <t xml:space="preserve">    </t>
  </si>
  <si>
    <t>Manufacturing Capacities for tower/tower parts of bidder or other manufacturer, as the case may be are to be furnished in the following format:</t>
  </si>
  <si>
    <t>Name of the Manufacturer (name of bidder may be written if bidder himself is proposing to supply tower parts)</t>
  </si>
  <si>
    <t>Address of the Manufacturer</t>
  </si>
  <si>
    <t>3.0</t>
  </si>
  <si>
    <t>Net worth for last 3 financial years should be positive.</t>
  </si>
  <si>
    <t>Note: Bidder should get all the above parameters at Clause 3.1/financial criteria duly certified by a Chartered Accountant (format enclosed in bidding documents for certification) to be enclosed alongwith the bid.</t>
  </si>
  <si>
    <t>Sl No</t>
  </si>
  <si>
    <t>D</t>
  </si>
  <si>
    <t>E</t>
  </si>
  <si>
    <t>Liquid Assets</t>
  </si>
  <si>
    <t>Or</t>
  </si>
  <si>
    <t>(vii)</t>
  </si>
  <si>
    <t>(viii)</t>
  </si>
  <si>
    <t>(ix)</t>
  </si>
  <si>
    <t>(x)</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</si>
  <si>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</si>
  <si>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</si>
  <si>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</si>
  <si>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</si>
  <si>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</si>
  <si>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</si>
  <si>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</si>
  <si>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</si>
  <si>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</si>
  <si>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</si>
  <si>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</si>
  <si>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Tower Package- TW32B</t>
  </si>
  <si>
    <r>
      <rPr>
        <sz val="12"/>
        <color rgb="FFFF0000"/>
        <rFont val="Book Antiqua"/>
        <family val="1"/>
      </rPr>
      <t>CC/NT/W-TW/DOM/A04/24/14398</t>
    </r>
  </si>
  <si>
    <t>Attachment-3(QR)</t>
  </si>
  <si>
    <t>Whether bidder anticipate any change in legal structure/ ownership of their organisation at present</t>
  </si>
  <si>
    <t>If Yes, please enclose details of same and copy of procedural document(s) with reference to the same/ as required statutorily, as of now</t>
  </si>
  <si>
    <t>Whether the bidder is an MSE (Micro &amp; Small Enterprise). If Yes, attach Documentary Evidence with the Bid.</t>
  </si>
  <si>
    <t>Whether the Bidder is a Start-Ups Company (as defined by DIPP). If Yes, attach Documentary evidence with the Bid.</t>
  </si>
  <si>
    <t>[Necessary documents to establish legal status of the bidder ( all the partners in case of Joint Venture) should be enclosed with the bid)</t>
  </si>
  <si>
    <t>The bidder+ shall have successfully completed$ physical construction of transmission line project(s) # involving tower foundation, erection and stringing of not less than following cumulative route length of transmission line on lattice structure and voltage  within the last seven (07) years as on the originally scheduled last date of bid submission (soft copy) i.e. 15/11/2024</t>
  </si>
  <si>
    <t xml:space="preserve">$ Successfully completed means issue of provisional or final taking over certificate (TOC) by the Employer to the contractor for the referred contract.
</t>
  </si>
  <si>
    <t>+ Note: In case the bidder has completed such works as a Joint Venture partner, the experience of individual Joint Venture partner shall be considered limited to  the scope of that partner under the works executed under a contract that had been awarded on the Joint Venture.</t>
  </si>
  <si>
    <t>#Note: only those projects shall be considered in which all the three activities viz., tower foundation, erection and stringing has been done by the bidder in the same project.</t>
  </si>
  <si>
    <t>Format-A:</t>
  </si>
  <si>
    <t>ii) Voltage level of Transmission Line</t>
  </si>
  <si>
    <t xml:space="preserve">i) Cumulative Route Length of Transmission Line </t>
  </si>
  <si>
    <t xml:space="preserve">(i) Manufacturing capacity per financial year : 3100 MT  for Package TW32B    </t>
  </si>
  <si>
    <t xml:space="preserve">(ii) Manufacturing experience: Average quantity of latticed steel structures (transmission line tower parts, microwave tower parts, substation structures etc.) manufactured per financial year, during the last three financial years should not be less than : 1550 MT for Package TW32B    </t>
  </si>
  <si>
    <t>Alternatively, the Bidder should have assured access from tower manufacturer(s) ( one or two for each package) meeting collectively the requirement of para 2.2.1(a) (i) &amp; (ii) above.  In such a case, the bidder shall furnish a Joint Deed of Undertaking (Format Enclosed) along with the manufacturer(s) in the bid to guarantee quality &amp; timely supply of tower parts and confirming to furnish a performance guarantee of 2% of the cost of such tower parts from each of the manufacturer(s). This will be in addition to 10% contract performance guarantee to be submitted by the contractor on award of contract. However, one of the manufacturers including bidder (Manufacturer - A) may be having established manufacturing facilities for tower parts but may not have manufacturing experience subject to following conditions:-</t>
  </si>
  <si>
    <t>i) The tower parts sourced from such manufacturer (Manufacturer A) shall not exceed 40% of the total tower parts requirement under the contract.</t>
  </si>
  <si>
    <t>ii) Such manufacturer (Manufacturer A) should have established manufacturing, testing facilities &amp; quality system for transmission line tower parts.</t>
  </si>
  <si>
    <t xml:space="preserve">iii) The bidder/Contractor shall furnish an undertaking in the bid to source tower supply from an established manufacturer meeting the requirement of 2.2.1a (i) &amp; (ii) above (to the extent of balance quantity to be supplied), in case of default of such manufacturer (Tower Manufacturer A).  </t>
  </si>
  <si>
    <t>Manufacturer-1:</t>
  </si>
  <si>
    <r>
      <t>Qty. Manufactured in last three financial years
[</t>
    </r>
    <r>
      <rPr>
        <i/>
        <sz val="12"/>
        <rFont val="Book Antiqua"/>
        <family val="1"/>
      </rPr>
      <t>As per clause 1.2(ii) of Annexure-A(BDS)</t>
    </r>
    <r>
      <rPr>
        <sz val="12"/>
        <rFont val="Book Antiqua"/>
        <family val="1"/>
      </rPr>
      <t>]</t>
    </r>
  </si>
  <si>
    <t xml:space="preserve">Manufacturing Capacity per financial year </t>
  </si>
  <si>
    <t>Year- 2023-24</t>
  </si>
  <si>
    <t>Year- 2022-23</t>
  </si>
  <si>
    <t>Year-2021-2022</t>
  </si>
  <si>
    <t>Manufacturer-2:</t>
  </si>
  <si>
    <t>FINANCIAL REQUIREMENTS</t>
  </si>
  <si>
    <r>
      <t xml:space="preserve">Financial Position </t>
    </r>
    <r>
      <rPr>
        <b/>
        <i/>
        <sz val="12"/>
        <rFont val="Book Antiqua"/>
        <family val="1"/>
      </rPr>
      <t>{Reference para 1.3 of Annexure-A(BDS)}</t>
    </r>
  </si>
  <si>
    <r>
      <t xml:space="preserve">Minimum Average Annual Turnover* (MAAT) for best three years i.e. 36 months  out of last five financial years of the bidder should be </t>
    </r>
    <r>
      <rPr>
        <b/>
        <i/>
        <sz val="12"/>
        <color indexed="8"/>
        <rFont val="Book Antiqua"/>
        <family val="1"/>
      </rPr>
      <t xml:space="preserve">Rs.52.62 Crore </t>
    </r>
    <r>
      <rPr>
        <i/>
        <sz val="12"/>
        <color indexed="8"/>
        <rFont val="Book Antiqua"/>
        <family val="1"/>
      </rPr>
      <t>for Package- TW32B.:.</t>
    </r>
  </si>
  <si>
    <t>* Note-. Annual Gross Revenue from operations/Gross operating income as incorporated in the profit &amp; loss account excluding other operative Income/other Income.</t>
  </si>
  <si>
    <t xml:space="preserve">c) </t>
  </si>
  <si>
    <r>
      <t xml:space="preserve">Bidder shall have  liquid assets (L.A) or/and  evidence of access to or availability of credit facilities of not less than  </t>
    </r>
    <r>
      <rPr>
        <b/>
        <i/>
        <sz val="12"/>
        <rFont val="Book Antiqua"/>
        <family val="1"/>
      </rPr>
      <t>Rs 8.77 Crore</t>
    </r>
    <r>
      <rPr>
        <i/>
        <sz val="12"/>
        <rFont val="Book Antiqua"/>
        <family val="1"/>
      </rPr>
      <t xml:space="preserve"> for Package- TW32B. </t>
    </r>
  </si>
  <si>
    <t>NOTE : RELAXATION FOR MSEs/ STARTUPs</t>
  </si>
  <si>
    <t>^MSEs as defined in bidding documents.</t>
  </si>
  <si>
    <t>^^START-Ups as defined by DIPP, applicable as on the originally scheduled last date of bid submission (soft copy)</t>
  </si>
  <si>
    <t>MSEs^/ START-UPs^^ meeting the specified requirements at para 3.0 (a) above, shall also be considered qualified if they meet 80% (Eighty percent) of the requirements specified at para 3.0(b)&amp; para 3.0(c) above.</t>
  </si>
  <si>
    <t>{In support of its ‘Financial Position’, in line with the above, the Bidder (in case of bidding by single firm) or each of the Partners of a Joint Venture (in case of bidding by a Joint Venture) or Company/Constituents must provide the relevant information in support of the same, along with documentary evidence, in the following format}</t>
  </si>
  <si>
    <t>In case bidder is a holding company, the financial position criteria referred to in clause 3.1 above shall be of that holding company only (i.e excluding its subsidiary/ group companies). In case bidder is a subsidiary of a holding company, the financial position criteria referred to in clause 3.1 above shall be of that subsidiary company only (i.e excluding its holding company).</t>
  </si>
  <si>
    <t>Whether the bidder is a MSE (Yes/No)
If Yes, please enclose supporting documents/documentary evidence</t>
  </si>
  <si>
    <t>Whether the bidder is a Start-Up as defined by DIPP (Yes/No)
If Yes, please enclose supporting documents/documentary evidence</t>
  </si>
  <si>
    <t>2021-2022</t>
  </si>
  <si>
    <t>2020-2021</t>
  </si>
  <si>
    <t>2019-2020</t>
  </si>
  <si>
    <t>2018-2019</t>
  </si>
  <si>
    <t>3.2.1</t>
  </si>
  <si>
    <t>Financial Qualification Data:</t>
  </si>
  <si>
    <t>FOR</t>
  </si>
  <si>
    <t>A.</t>
  </si>
  <si>
    <t>NET WORTH</t>
  </si>
  <si>
    <t>Networth
(In Crores)</t>
  </si>
  <si>
    <t>Detail of documentary evidence submitted in support of Qualification Data</t>
  </si>
  <si>
    <t>Financial Year</t>
  </si>
  <si>
    <t>Do you have audited results of FY 2023-24</t>
  </si>
  <si>
    <t>2023-2024</t>
  </si>
  <si>
    <t>Turnover details:</t>
  </si>
  <si>
    <t>Turnover
(In Crores)</t>
  </si>
  <si>
    <t>LA</t>
  </si>
  <si>
    <t>Details of evidence of having Liquid assets(LA)</t>
  </si>
  <si>
    <t>Details of evidence of access to or availablity of credit facilities</t>
  </si>
  <si>
    <r>
      <t xml:space="preserve">Joint venture Bids </t>
    </r>
    <r>
      <rPr>
        <b/>
        <i/>
        <sz val="12"/>
        <rFont val="Book Antiqua"/>
        <family val="1"/>
      </rPr>
      <t>{Reference para 1.4 of Annexure-A(BDS)}</t>
    </r>
  </si>
  <si>
    <t>Each of the other partner (s) individually.</t>
  </si>
  <si>
    <t xml:space="preserve">( c) </t>
  </si>
  <si>
    <t>shall meet not less than 50 % of Manufacturing Facilities criteria given in para 1.2 above</t>
  </si>
  <si>
    <t>In accordance wit the above, in case of JV bidders, it should be ensured that necessary details including those pertaining to each JV partner are furnished and the documents are submitted alongwith the bid. Further, the JV bidders should also ensure that other requirements are complied with. The list of documents furnished are to be indicated below:</t>
  </si>
  <si>
    <t>The bidder shall furnish documentary evidence in support of the qualifying requirement stipulated as above.{Reference para 1.5 of Annexure-A(BDS)}</t>
  </si>
  <si>
    <t>In case a bid is submitted by a Joint Venture (JV) of two or more firms as partners and the JV shall meet collectively the requirement at Para 2.1, 2.2, 3.0 (b) &amp; (c ) above. Further for a JV to be qualified, the partners of joint venture must also comply the following minimum criteria</t>
  </si>
  <si>
    <t>The Lead partner(s) of the JV shall meet individually not less than 50% of the Technical Experience criteria       given at Para 2.1.1(i) above, the Financial Position criteria given at 3.1 (a) above and not less than 40% of minimum Financial Position criteria given at para 3.1 (b) &amp; (c) above and</t>
  </si>
  <si>
    <t>shall either meet not less than 25% of the Technical Experience criteria given at 2.1.1 (i)above, Or</t>
  </si>
  <si>
    <t>shall meet not less than 25% of the criteria given at 3.1 (b) &amp; (c) above, Or</t>
  </si>
  <si>
    <t>The joint Venture must satisfy collectively the Criteria of clause 3.1 (b) &amp; (c) above for which purpose the relevant figure of average annual turnover and liquid assets/ credit facilities for each of the partners of the JV shall be added together to arrive at Joint Venture total capacity</t>
  </si>
  <si>
    <t>The Bidder shall also furnish following documents/details with its bid. {Reference ITB clause 9.3 (c)}</t>
  </si>
  <si>
    <r>
      <t>The complete annual reports together with Audited statement of accounts of the company for last five years of its own (separate) immediately preceding the date of submission of bid.</t>
    </r>
    <r>
      <rPr>
        <b/>
        <i/>
        <sz val="11"/>
        <rFont val="Book Antiqua"/>
        <family val="1"/>
      </rPr>
      <t>The Bidder shall also furnish documentary evidence/ declaration regarding Financial re-structuring of the company, if any</t>
    </r>
  </si>
  <si>
    <t>The Bidder should accordingly also provide the following information/documents (In case of JV bidders, information should be provided seprately for all Partners of JV in the given format):</t>
  </si>
  <si>
    <t>Audited balance sheet and income statement for the last five years as per the following :-</t>
  </si>
  <si>
    <t>Whether bidder organisation is underway of Financial re-structuring</t>
  </si>
  <si>
    <t>If Yes, please enclose the details of same and data/ documents establishing the same</t>
  </si>
  <si>
    <t>Attached original &amp; copies of the following documents.</t>
  </si>
  <si>
    <t>Written power of attorney of the signatory of the Bid to commit the bidder.</t>
  </si>
  <si>
    <t>Joint Venture Agreement</t>
  </si>
  <si>
    <t>b)**</t>
  </si>
  <si>
    <r>
      <t>[</t>
    </r>
    <r>
      <rPr>
        <sz val="11"/>
        <rFont val="Book Antiqua"/>
        <family val="1"/>
      </rPr>
      <t xml:space="preserve">** </t>
    </r>
    <r>
      <rPr>
        <i/>
        <sz val="11"/>
        <rFont val="Book Antiqua"/>
        <family val="1"/>
      </rPr>
      <t>To be submitted only in case of Joint Ventures. Strike off in case of individual firms.]</t>
    </r>
  </si>
  <si>
    <t>For a joint venture of firms</t>
  </si>
  <si>
    <t xml:space="preserve">For Lead Partner </t>
  </si>
  <si>
    <t xml:space="preserve">For Other Partner 
</t>
  </si>
  <si>
    <t>In addition to the data/details furnished as above, the information available at ‘Information on Record’ (IoR) portal of POWERGRID may also be considered as our submission for purpose of QR compliance.</t>
  </si>
  <si>
    <t>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t>
  </si>
  <si>
    <t>Attachment-5B</t>
  </si>
  <si>
    <t>( Declaration to the source material/equipment and services from within Arunachal Pradesh)</t>
  </si>
  <si>
    <t>In line with ITB Clause 9.3€, we intend to supply following items which are to be manufactured within Arunachal Pradesh.
We further declare that we would source material /services for atleast 30% of the Installation Price of Second/Services contract from within Arunachal Pradesh.</t>
  </si>
  <si>
    <t>Details/write-up to engage the Locals Sub-contractor/sub-vendor</t>
  </si>
  <si>
    <t>(g)Attachment 5B:</t>
  </si>
  <si>
    <t>Declaration to source material/equipment and services from within Arunachal Pradesh.</t>
  </si>
  <si>
    <t xml:space="preserve">Installation Price Component [including Civil Works but excluding ‘Supply &amp; Placement of Reinforcement Steel’, ‘Concreting’, Survey, Soil investigation and aviation signal for river crossing towers (if any)]  </t>
  </si>
  <si>
    <t>High Speed Diesel, coefficient a =</t>
  </si>
  <si>
    <t>Wholesale Price Index Number for `HSD’(Individual Commodity) (monthly)  (Base: 2011-12=100), as published by Office of Economic Advisor, Ministry of Commerce &amp; Industry(www.eaindustry.nic.in)</t>
  </si>
  <si>
    <t>L</t>
  </si>
  <si>
    <t>Coefficient  ‘a’ shall be between 0.20 to 0.24 and coefficient ‘l’ shall be between 0.56 to 0.60 and sum of Coefficients ‘a’ and ‘l’ shall be 0.80</t>
  </si>
  <si>
    <t>Manufacture of Basic Metals, coefficient b =</t>
  </si>
  <si>
    <t>Coefficient  ‘a’ shall be between 0.09 to 0.11 and coefficient ‘b’ shall be between 0.63 to 0.67 and coefficient ‘l’ shall be between 0.04 to 0.06 and sum of Coefficients ‘a’, ’b’ and ‘l’ shall be 0.80</t>
  </si>
  <si>
    <t>Bidder’s Name and Address :</t>
  </si>
  <si>
    <t>For Concreting</t>
  </si>
  <si>
    <t>Manufacture of cement, lime and plaster, coefficient b =</t>
  </si>
  <si>
    <t>Cutting, shaping and finishing of stone, coefficient c =</t>
  </si>
  <si>
    <t>Wholesale Price Index Number for `Manufacture of cement, lime and plaster’(Group Item) (monthly)  (Base: 2011-12=100), as published by Office of Economic Advisor, Ministry of Commerce &amp; Industry (www.eaindustry.nic.in).</t>
  </si>
  <si>
    <t xml:space="preserve">Wholesale Price Index Number for `Cutting, shaping and finishing of stone’(Group Item) (monthly) (Base: 2011-12=100), as published by Office of Economic Advisor, Ministry of Commerce &amp; Industry(www.eaindustry.nic.in). </t>
  </si>
  <si>
    <t>Coefficient  ‘a’ shall be between 0.18 to 0.22 and coefficient ‘b’ shall be between 0.25 to 0.35 and coefficient ‘c’ shall be between 0.18 to 0.22 and coefficient ‘l’ shall be between 0.09 to 0.11 and sum of Coefficients ‘a’, ’b’, 'c' and ‘l’ shall be 0.80</t>
  </si>
  <si>
    <t xml:space="preserve">For Package- TW32B: 50 km of 66 kV or 39 km of 132kV or higher voltage class transmission line.
</t>
  </si>
  <si>
    <t>In case the JV intend to participate in the package proposing supply of tower parts from a manufacturer(s) then the manufacturer(s) shall meet the Manufacturing Facilities criteria given at para 2.2.1 (a) above.</t>
  </si>
  <si>
    <t>We hereby furnish the relevant details pertaining to the price adjustment provisions for equipment as specified in your specifications and documents for the Tower Package TW32B. The necessary documentary evidence is enclosed.</t>
  </si>
  <si>
    <t>Tower Package-TW32B</t>
  </si>
  <si>
    <t>OPTION-B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</si>
</sst>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b/>
      <sz val="16"/>
      <name val="Book Antiqua"/>
      <family val="1"/>
    </font>
    <font>
      <i/>
      <sz val="11"/>
      <color rgb="FFFF0000"/>
      <name val="Book Antiqua"/>
      <family val="1"/>
    </font>
    <font>
      <sz val="12"/>
      <color rgb="FFFF0000"/>
      <name val="Book Antiqua"/>
      <family val="1"/>
    </font>
    <font>
      <sz val="10"/>
      <color indexed="55"/>
      <name val="Book Antiqua"/>
      <family val="1"/>
    </font>
    <font>
      <strike/>
      <sz val="12"/>
      <name val="Book Antiqua"/>
      <family val="1"/>
    </font>
    <font>
      <i/>
      <sz val="12"/>
      <color indexed="8"/>
      <name val="Book Antiqua"/>
      <family val="1"/>
    </font>
    <font>
      <b/>
      <i/>
      <sz val="12"/>
      <color indexed="8"/>
      <name val="Book Antiqua"/>
      <family val="1"/>
    </font>
    <font>
      <sz val="9"/>
      <name val="Book Antiqua"/>
      <family val="1"/>
    </font>
    <font>
      <sz val="12"/>
      <color indexed="8"/>
      <name val="Book Antiqua"/>
      <family val="1"/>
    </font>
    <font>
      <sz val="10"/>
      <color indexed="8"/>
      <name val="Book Antiqua"/>
      <family val="1"/>
    </font>
    <font>
      <b/>
      <i/>
      <sz val="11"/>
      <name val="Book Antiqua"/>
      <family val="1"/>
    </font>
    <font>
      <i/>
      <sz val="12"/>
      <color rgb="FFFF0000"/>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
      <patternFill patternType="solid">
        <fgColor indexed="9"/>
        <bgColor indexed="64"/>
      </patternFill>
    </fill>
    <fill>
      <patternFill patternType="solid">
        <fgColor indexed="52"/>
        <bgColor indexed="64"/>
      </patternFill>
    </fill>
    <fill>
      <patternFill patternType="solid">
        <fgColor indexed="13"/>
        <bgColor indexed="64"/>
      </patternFill>
    </fill>
  </fills>
  <borders count="5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215">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9" borderId="0" xfId="0" applyFill="1" applyProtection="1">
      <protection hidden="1"/>
    </xf>
    <xf numFmtId="0" fontId="9" fillId="0" borderId="0" xfId="0" applyFont="1" applyAlignment="1" applyProtection="1">
      <alignment horizontal="left" vertical="top" wrapText="1"/>
      <protection hidden="1"/>
    </xf>
    <xf numFmtId="0" fontId="76"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9" borderId="26" xfId="0" applyFont="1" applyFill="1" applyBorder="1" applyAlignment="1" applyProtection="1">
      <alignment vertical="center"/>
      <protection hidden="1"/>
    </xf>
    <xf numFmtId="0" fontId="46" fillId="9"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horizontal="center" vertical="center" wrapText="1"/>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9" fillId="0" borderId="0" xfId="39" applyFont="1" applyAlignment="1" applyProtection="1">
      <alignment horizontal="center" vertical="center"/>
      <protection hidden="1"/>
    </xf>
    <xf numFmtId="0" fontId="10" fillId="0" borderId="0" xfId="39" applyFont="1" applyAlignment="1" applyProtection="1">
      <alignment horizontal="center" vertical="center" wrapText="1"/>
      <protection hidden="1"/>
    </xf>
    <xf numFmtId="0" fontId="9" fillId="0" borderId="0" xfId="39" applyFont="1" applyAlignment="1" applyProtection="1">
      <alignment horizontal="left" vertical="center"/>
      <protection hidden="1"/>
    </xf>
    <xf numFmtId="0" fontId="75" fillId="0" borderId="0" xfId="48" applyFont="1" applyAlignment="1" applyProtection="1">
      <alignment vertical="top"/>
      <protection hidden="1"/>
    </xf>
    <xf numFmtId="0" fontId="22" fillId="0" borderId="6" xfId="0" applyFont="1" applyBorder="1" applyAlignment="1" applyProtection="1">
      <alignment horizontal="center" vertical="center" wrapText="1"/>
      <protection hidden="1"/>
    </xf>
    <xf numFmtId="0" fontId="10" fillId="13" borderId="6" xfId="0" applyFont="1" applyFill="1" applyBorder="1" applyAlignment="1" applyProtection="1">
      <alignment horizontal="center" vertical="center" wrapText="1"/>
      <protection hidden="1"/>
    </xf>
    <xf numFmtId="2" fontId="9" fillId="2" borderId="6" xfId="0" applyNumberFormat="1" applyFont="1" applyFill="1" applyBorder="1" applyAlignment="1" applyProtection="1">
      <alignment horizontal="center" vertical="center" wrapText="1"/>
      <protection locked="0"/>
    </xf>
    <xf numFmtId="0" fontId="9" fillId="0" borderId="7" xfId="0" applyFont="1" applyBorder="1" applyAlignment="1" applyProtection="1">
      <alignment horizontal="justify" vertical="center" wrapText="1"/>
      <protection hidden="1"/>
    </xf>
    <xf numFmtId="0" fontId="9" fillId="2" borderId="6" xfId="0" applyFont="1" applyFill="1" applyBorder="1" applyAlignment="1" applyProtection="1">
      <alignment vertical="center" wrapText="1"/>
      <protection locked="0"/>
    </xf>
    <xf numFmtId="0" fontId="0" fillId="0" borderId="6" xfId="0" applyBorder="1" applyAlignment="1" applyProtection="1">
      <alignment vertical="center"/>
      <protection hidden="1"/>
    </xf>
    <xf numFmtId="0" fontId="10" fillId="9" borderId="6" xfId="0" applyFont="1" applyFill="1" applyBorder="1" applyAlignment="1" applyProtection="1">
      <alignment horizontal="center" vertical="center" wrapText="1"/>
      <protection hidden="1"/>
    </xf>
    <xf numFmtId="0" fontId="10" fillId="9" borderId="26" xfId="0" applyFont="1" applyFill="1" applyBorder="1" applyAlignment="1" applyProtection="1">
      <alignment vertical="center" wrapText="1"/>
      <protection hidden="1"/>
    </xf>
    <xf numFmtId="0" fontId="9" fillId="9" borderId="3" xfId="0" applyFont="1" applyFill="1" applyBorder="1" applyAlignment="1" applyProtection="1">
      <alignment vertical="center" wrapText="1"/>
      <protection hidden="1"/>
    </xf>
    <xf numFmtId="0" fontId="9" fillId="9" borderId="10" xfId="0" applyFont="1" applyFill="1" applyBorder="1" applyAlignment="1" applyProtection="1">
      <alignment vertical="center" wrapText="1"/>
      <protection hidden="1"/>
    </xf>
    <xf numFmtId="0" fontId="9" fillId="0" borderId="26" xfId="0" applyFont="1" applyBorder="1" applyAlignment="1" applyProtection="1">
      <alignment horizontal="justify" vertical="center" wrapText="1"/>
      <protection hidden="1"/>
    </xf>
    <xf numFmtId="0" fontId="9" fillId="0" borderId="3" xfId="0" applyFont="1" applyBorder="1" applyAlignment="1" applyProtection="1">
      <alignment vertical="center" wrapText="1"/>
      <protection hidden="1"/>
    </xf>
    <xf numFmtId="0" fontId="9" fillId="0" borderId="3" xfId="0" applyFont="1" applyBorder="1" applyAlignment="1" applyProtection="1">
      <alignment horizontal="justify" vertical="center" wrapText="1"/>
      <protection hidden="1"/>
    </xf>
    <xf numFmtId="0" fontId="9" fillId="0" borderId="10" xfId="0" applyFont="1" applyBorder="1" applyAlignment="1" applyProtection="1">
      <alignment vertical="center" wrapText="1"/>
      <protection hidden="1"/>
    </xf>
    <xf numFmtId="0" fontId="9" fillId="2" borderId="34" xfId="0" applyFont="1" applyFill="1" applyBorder="1" applyAlignment="1" applyProtection="1">
      <alignment horizontal="center" vertical="center" wrapText="1"/>
      <protection locked="0"/>
    </xf>
    <xf numFmtId="2" fontId="9" fillId="2" borderId="10" xfId="0" applyNumberFormat="1" applyFont="1" applyFill="1" applyBorder="1" applyAlignment="1" applyProtection="1">
      <alignment horizontal="center" vertical="center" wrapText="1"/>
      <protection locked="0"/>
    </xf>
    <xf numFmtId="0" fontId="10" fillId="0" borderId="26" xfId="0" applyFont="1" applyBorder="1" applyAlignment="1" applyProtection="1">
      <alignment vertical="center"/>
      <protection hidden="1"/>
    </xf>
    <xf numFmtId="0" fontId="10" fillId="0" borderId="3" xfId="0" applyFont="1" applyBorder="1" applyAlignment="1" applyProtection="1">
      <alignment vertical="center" wrapText="1"/>
      <protection hidden="1"/>
    </xf>
    <xf numFmtId="0" fontId="10" fillId="0" borderId="10" xfId="0" applyFont="1" applyBorder="1" applyAlignment="1" applyProtection="1">
      <alignment vertical="center" wrapText="1"/>
      <protection hidden="1"/>
    </xf>
    <xf numFmtId="0" fontId="9" fillId="0" borderId="6" xfId="0" applyFont="1" applyBorder="1" applyAlignment="1" applyProtection="1">
      <alignment horizontal="justify" vertical="top" wrapText="1"/>
      <protection hidden="1"/>
    </xf>
    <xf numFmtId="2" fontId="9" fillId="2" borderId="34" xfId="0" applyNumberFormat="1" applyFont="1" applyFill="1" applyBorder="1" applyAlignment="1" applyProtection="1">
      <alignment horizontal="center" vertical="center" wrapText="1"/>
      <protection locked="0"/>
    </xf>
    <xf numFmtId="0" fontId="10" fillId="14" borderId="6" xfId="0" applyFont="1" applyFill="1" applyBorder="1" applyAlignment="1" applyProtection="1">
      <alignment horizontal="center" vertical="center" wrapText="1"/>
      <protection hidden="1"/>
    </xf>
    <xf numFmtId="0" fontId="10" fillId="14" borderId="26" xfId="0" applyFont="1" applyFill="1" applyBorder="1" applyAlignment="1" applyProtection="1">
      <alignment vertical="center"/>
      <protection hidden="1"/>
    </xf>
    <xf numFmtId="0" fontId="10" fillId="14" borderId="3" xfId="0" applyFont="1" applyFill="1" applyBorder="1" applyAlignment="1" applyProtection="1">
      <alignment vertical="center" wrapText="1"/>
      <protection hidden="1"/>
    </xf>
    <xf numFmtId="0" fontId="10" fillId="14" borderId="10" xfId="0" applyFont="1" applyFill="1" applyBorder="1" applyAlignment="1" applyProtection="1">
      <alignment vertical="center" wrapText="1"/>
      <protection hidden="1"/>
    </xf>
    <xf numFmtId="0" fontId="0" fillId="14" borderId="6" xfId="0" applyFill="1" applyBorder="1" applyAlignment="1" applyProtection="1">
      <alignment vertical="center"/>
      <protection hidden="1"/>
    </xf>
    <xf numFmtId="0" fontId="9" fillId="0" borderId="26" xfId="0"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2" fontId="9" fillId="2" borderId="7" xfId="0" applyNumberFormat="1" applyFont="1" applyFill="1" applyBorder="1" applyAlignment="1" applyProtection="1">
      <alignment horizontal="center" vertical="center" wrapText="1"/>
      <protection locked="0"/>
    </xf>
    <xf numFmtId="2" fontId="9" fillId="0" borderId="7" xfId="0" applyNumberFormat="1" applyFont="1" applyBorder="1" applyAlignment="1" applyProtection="1">
      <alignment horizontal="center" vertical="center" wrapText="1"/>
      <protection hidden="1"/>
    </xf>
    <xf numFmtId="0" fontId="9" fillId="0" borderId="33" xfId="0" applyFont="1" applyBorder="1" applyAlignment="1" applyProtection="1">
      <alignment horizontal="justify" vertical="center" wrapText="1"/>
      <protection hidden="1"/>
    </xf>
    <xf numFmtId="0" fontId="9" fillId="0" borderId="24" xfId="0" applyFont="1" applyBorder="1" applyAlignment="1" applyProtection="1">
      <alignment vertical="center" wrapText="1"/>
      <protection hidden="1"/>
    </xf>
    <xf numFmtId="0" fontId="10" fillId="15" borderId="6" xfId="0" applyFont="1" applyFill="1" applyBorder="1" applyAlignment="1" applyProtection="1">
      <alignment horizontal="center" vertical="center" wrapText="1"/>
      <protection hidden="1"/>
    </xf>
    <xf numFmtId="0" fontId="10" fillId="15" borderId="6" xfId="0" applyFont="1" applyFill="1" applyBorder="1" applyAlignment="1" applyProtection="1">
      <alignment vertical="center"/>
      <protection hidden="1"/>
    </xf>
    <xf numFmtId="0" fontId="10" fillId="15" borderId="6" xfId="0" applyFont="1" applyFill="1" applyBorder="1" applyAlignment="1" applyProtection="1">
      <alignment vertical="center" wrapText="1"/>
      <protection hidden="1"/>
    </xf>
    <xf numFmtId="0" fontId="0" fillId="15" borderId="6" xfId="0" applyFill="1" applyBorder="1" applyAlignment="1" applyProtection="1">
      <alignment vertical="center"/>
      <protection hidden="1"/>
    </xf>
    <xf numFmtId="0" fontId="10" fillId="15" borderId="26" xfId="0" applyFont="1" applyFill="1" applyBorder="1" applyAlignment="1" applyProtection="1">
      <alignment vertical="center"/>
      <protection hidden="1"/>
    </xf>
    <xf numFmtId="0" fontId="10" fillId="15" borderId="3" xfId="0" applyFont="1" applyFill="1" applyBorder="1" applyAlignment="1" applyProtection="1">
      <alignment vertical="center" wrapText="1"/>
      <protection hidden="1"/>
    </xf>
    <xf numFmtId="0" fontId="10" fillId="15" borderId="10" xfId="0" applyFont="1" applyFill="1" applyBorder="1" applyAlignment="1" applyProtection="1">
      <alignment vertical="center" wrapText="1"/>
      <protection hidden="1"/>
    </xf>
    <xf numFmtId="0" fontId="0" fillId="15" borderId="0" xfId="0" applyFill="1" applyAlignment="1" applyProtection="1">
      <alignment vertical="center"/>
      <protection hidden="1"/>
    </xf>
    <xf numFmtId="0" fontId="58" fillId="0" borderId="6" xfId="0" applyFont="1" applyBorder="1" applyAlignment="1" applyProtection="1">
      <alignment horizontal="center" vertical="center" wrapText="1"/>
      <protection hidden="1"/>
    </xf>
    <xf numFmtId="0" fontId="8" fillId="0" borderId="0" xfId="0" applyFont="1"/>
    <xf numFmtId="0" fontId="22" fillId="0" borderId="7" xfId="0" applyFont="1" applyBorder="1" applyAlignment="1" applyProtection="1">
      <alignment horizontal="center" vertical="center" wrapText="1"/>
      <protection hidden="1"/>
    </xf>
    <xf numFmtId="2" fontId="9" fillId="0" borderId="6" xfId="0" applyNumberFormat="1" applyFont="1" applyBorder="1" applyAlignment="1">
      <alignment horizontal="center" vertical="center" wrapText="1"/>
    </xf>
    <xf numFmtId="0" fontId="9" fillId="12" borderId="6" xfId="0" applyFont="1" applyFill="1" applyBorder="1" applyAlignment="1" applyProtection="1">
      <alignment horizontal="justify" vertical="center" wrapText="1"/>
      <protection hidden="1"/>
    </xf>
    <xf numFmtId="0" fontId="9" fillId="2" borderId="7" xfId="0" applyFont="1" applyFill="1" applyBorder="1" applyAlignment="1" applyProtection="1">
      <alignment horizontal="justify" vertical="center" wrapText="1"/>
      <protection locked="0"/>
    </xf>
    <xf numFmtId="0" fontId="2" fillId="7" borderId="6" xfId="0" applyFont="1" applyFill="1" applyBorder="1" applyAlignment="1" applyProtection="1">
      <alignment horizontal="center" vertical="center" wrapText="1"/>
      <protection locked="0"/>
    </xf>
    <xf numFmtId="0" fontId="0" fillId="0" borderId="0" xfId="0" applyProtection="1">
      <protection locked="0" hidden="1"/>
    </xf>
    <xf numFmtId="2" fontId="9" fillId="0" borderId="7" xfId="0" applyNumberFormat="1" applyFont="1" applyBorder="1" applyAlignment="1">
      <alignment horizontal="center" vertical="center" wrapText="1"/>
    </xf>
    <xf numFmtId="0" fontId="9" fillId="12" borderId="7" xfId="0" applyFont="1" applyFill="1" applyBorder="1" applyAlignment="1" applyProtection="1">
      <alignment horizontal="justify" vertical="center" wrapText="1"/>
      <protection hidden="1"/>
    </xf>
    <xf numFmtId="0" fontId="2" fillId="0" borderId="0" xfId="0" applyFont="1" applyAlignment="1" applyProtection="1">
      <alignment wrapText="1"/>
      <protection hidden="1"/>
    </xf>
    <xf numFmtId="2" fontId="9" fillId="0" borderId="14" xfId="0" applyNumberFormat="1" applyFont="1" applyBorder="1" applyAlignment="1">
      <alignment horizontal="center" vertical="center" wrapText="1"/>
    </xf>
    <xf numFmtId="0" fontId="9" fillId="0" borderId="13" xfId="0" applyFont="1" applyBorder="1" applyAlignment="1" applyProtection="1">
      <alignment horizontal="justify" vertical="center" wrapText="1"/>
      <protection hidden="1"/>
    </xf>
    <xf numFmtId="0" fontId="9" fillId="2" borderId="14" xfId="0" applyFont="1" applyFill="1" applyBorder="1" applyAlignment="1" applyProtection="1">
      <alignment horizontal="justify" vertical="center" wrapText="1"/>
      <protection locked="0"/>
    </xf>
    <xf numFmtId="0" fontId="9" fillId="12" borderId="26" xfId="0" applyFont="1" applyFill="1" applyBorder="1" applyAlignment="1">
      <alignment vertical="center" wrapText="1"/>
    </xf>
    <xf numFmtId="0" fontId="9" fillId="12" borderId="10" xfId="0" applyFont="1" applyFill="1" applyBorder="1" applyAlignment="1">
      <alignment vertical="center" wrapText="1"/>
    </xf>
    <xf numFmtId="0" fontId="9" fillId="0" borderId="9" xfId="0" applyFont="1" applyBorder="1" applyAlignment="1" applyProtection="1">
      <alignment vertical="center" wrapText="1"/>
      <protection hidden="1"/>
    </xf>
    <xf numFmtId="172" fontId="9" fillId="0" borderId="0" xfId="0" applyNumberFormat="1" applyFont="1" applyAlignment="1" applyProtection="1">
      <alignment horizontal="left" vertical="top" indent="3"/>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left" vertical="top"/>
      <protection hidden="1"/>
    </xf>
    <xf numFmtId="0" fontId="5" fillId="0" borderId="4" xfId="35" applyFont="1" applyBorder="1" applyAlignment="1" applyProtection="1">
      <alignment horizontal="justify" vertical="top" wrapText="1"/>
      <protection hidden="1"/>
    </xf>
    <xf numFmtId="0" fontId="2" fillId="0" borderId="4" xfId="35" applyBorder="1" applyProtection="1">
      <protection hidden="1"/>
    </xf>
    <xf numFmtId="0" fontId="10" fillId="0" borderId="4" xfId="35" applyFont="1" applyBorder="1" applyAlignment="1" applyProtection="1">
      <alignment horizontal="right"/>
      <protection hidden="1"/>
    </xf>
    <xf numFmtId="0" fontId="10" fillId="0" borderId="0" xfId="35" applyFont="1" applyAlignment="1" applyProtection="1">
      <alignment vertical="center"/>
      <protection hidden="1"/>
    </xf>
    <xf numFmtId="0" fontId="9" fillId="0" borderId="0" xfId="35" applyFont="1" applyAlignment="1" applyProtection="1">
      <alignment horizontal="left" vertical="center"/>
      <protection hidden="1"/>
    </xf>
    <xf numFmtId="0" fontId="5" fillId="0" borderId="0" xfId="35" applyFont="1" applyAlignment="1" applyProtection="1">
      <alignment horizontal="justify" vertical="center" wrapText="1"/>
      <protection hidden="1"/>
    </xf>
    <xf numFmtId="0" fontId="82" fillId="0" borderId="0" xfId="35" applyFont="1" applyProtection="1">
      <protection hidden="1"/>
    </xf>
    <xf numFmtId="0" fontId="2" fillId="0" borderId="0" xfId="35" applyAlignment="1" applyProtection="1">
      <alignment horizontal="right"/>
      <protection hidden="1"/>
    </xf>
    <xf numFmtId="0" fontId="39" fillId="16" borderId="0" xfId="35" applyFont="1" applyFill="1" applyProtection="1">
      <protection hidden="1"/>
    </xf>
    <xf numFmtId="0" fontId="5" fillId="0" borderId="0" xfId="35" applyFont="1" applyAlignment="1" applyProtection="1">
      <alignment horizontal="left" wrapText="1"/>
      <protection hidden="1"/>
    </xf>
    <xf numFmtId="0" fontId="5" fillId="0" borderId="0" xfId="35" applyFont="1" applyAlignment="1" applyProtection="1">
      <alignment horizontal="left" vertical="top" indent="5"/>
      <protection hidden="1"/>
    </xf>
    <xf numFmtId="0" fontId="2" fillId="0" borderId="0" xfId="35" applyAlignment="1" applyProtection="1">
      <alignment horizontal="left" vertical="top" indent="5"/>
      <protection hidden="1"/>
    </xf>
    <xf numFmtId="49" fontId="24" fillId="0" borderId="0" xfId="35" applyNumberFormat="1" applyFont="1" applyAlignment="1" applyProtection="1">
      <alignment horizontal="right" vertical="top" indent="1"/>
      <protection hidden="1"/>
    </xf>
    <xf numFmtId="0" fontId="24" fillId="0" borderId="0" xfId="35" applyFont="1" applyAlignment="1" applyProtection="1">
      <alignment vertical="top"/>
      <protection hidden="1"/>
    </xf>
    <xf numFmtId="0" fontId="24" fillId="0" borderId="0" xfId="35" applyFont="1" applyProtection="1">
      <protection hidden="1"/>
    </xf>
    <xf numFmtId="0" fontId="5" fillId="0" borderId="6" xfId="35" applyFont="1" applyBorder="1" applyAlignment="1" applyProtection="1">
      <alignment horizontal="center" vertical="top"/>
      <protection hidden="1"/>
    </xf>
    <xf numFmtId="0" fontId="5" fillId="0" borderId="7" xfId="35" applyFont="1" applyBorder="1" applyAlignment="1" applyProtection="1">
      <alignment horizontal="right" vertical="top"/>
      <protection hidden="1"/>
    </xf>
    <xf numFmtId="0" fontId="5" fillId="0" borderId="34" xfId="35" applyFont="1" applyBorder="1" applyAlignment="1" applyProtection="1">
      <alignment horizontal="center" vertical="top"/>
      <protection hidden="1"/>
    </xf>
    <xf numFmtId="0" fontId="2" fillId="0" borderId="0" xfId="35"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0" xfId="35" applyFont="1" applyBorder="1" applyAlignment="1" applyProtection="1">
      <alignment vertical="top"/>
      <protection hidden="1"/>
    </xf>
    <xf numFmtId="0" fontId="5" fillId="0" borderId="6" xfId="35" applyFont="1" applyBorder="1" applyProtection="1">
      <protection hidden="1"/>
    </xf>
    <xf numFmtId="0" fontId="5" fillId="0" borderId="10" xfId="35" applyFont="1" applyBorder="1" applyProtection="1">
      <protection hidden="1"/>
    </xf>
    <xf numFmtId="0" fontId="2" fillId="17" borderId="0" xfId="35" applyFill="1" applyAlignment="1" applyProtection="1">
      <alignment vertical="top"/>
      <protection locked="0" hidden="1"/>
    </xf>
    <xf numFmtId="0" fontId="2" fillId="17" borderId="0" xfId="35" applyFill="1" applyProtection="1">
      <protection locked="0" hidden="1"/>
    </xf>
    <xf numFmtId="0" fontId="2" fillId="17" borderId="0" xfId="35" applyFill="1" applyAlignment="1" applyProtection="1">
      <alignment horizontal="left" vertical="center"/>
      <protection locked="0" hidden="1"/>
    </xf>
    <xf numFmtId="0" fontId="83" fillId="0" borderId="0" xfId="35" applyFont="1" applyAlignment="1" applyProtection="1">
      <alignment vertical="center" wrapText="1"/>
      <protection hidden="1"/>
    </xf>
    <xf numFmtId="49" fontId="24" fillId="0" borderId="0" xfId="35" applyNumberFormat="1" applyFont="1" applyAlignment="1" applyProtection="1">
      <alignment horizontal="right" vertical="top"/>
      <protection hidden="1"/>
    </xf>
    <xf numFmtId="0" fontId="5" fillId="0" borderId="0" xfId="35" applyFont="1" applyAlignment="1" applyProtection="1">
      <alignment horizontal="right" vertical="center"/>
      <protection hidden="1"/>
    </xf>
    <xf numFmtId="0" fontId="2" fillId="0" borderId="0" xfId="35" applyAlignment="1" applyProtection="1">
      <alignment horizontal="right" vertical="top" indent="1"/>
      <protection hidden="1"/>
    </xf>
    <xf numFmtId="0" fontId="85" fillId="0" borderId="0" xfId="35" applyFont="1" applyAlignment="1" applyProtection="1">
      <alignment horizontal="justify" vertical="top" wrapText="1"/>
      <protection hidden="1"/>
    </xf>
    <xf numFmtId="0" fontId="5" fillId="0" borderId="0" xfId="35" applyFont="1" applyAlignment="1" applyProtection="1">
      <alignment horizontal="right" vertical="top"/>
      <protection hidden="1"/>
    </xf>
    <xf numFmtId="0" fontId="2" fillId="18" borderId="0" xfId="35" applyFill="1" applyAlignment="1" applyProtection="1">
      <alignment vertical="top"/>
      <protection hidden="1"/>
    </xf>
    <xf numFmtId="0" fontId="5" fillId="18" borderId="0" xfId="35" applyFont="1" applyFill="1" applyAlignment="1" applyProtection="1">
      <alignment vertical="center" wrapText="1"/>
      <protection hidden="1"/>
    </xf>
    <xf numFmtId="0" fontId="5" fillId="0" borderId="0" xfId="35" applyFont="1" applyAlignment="1" applyProtection="1">
      <alignment horizontal="left" vertical="center" indent="5"/>
      <protection hidden="1"/>
    </xf>
    <xf numFmtId="0" fontId="5" fillId="0" borderId="0" xfId="35" applyFont="1" applyAlignment="1" applyProtection="1">
      <alignment horizontal="left"/>
      <protection hidden="1"/>
    </xf>
    <xf numFmtId="0" fontId="86" fillId="0" borderId="0" xfId="35" applyFont="1" applyAlignment="1" applyProtection="1">
      <alignment horizontal="left"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0" xfId="35" applyFont="1" applyAlignment="1" applyProtection="1">
      <alignment horizontal="left" vertical="center" wrapText="1"/>
      <protection hidden="1"/>
    </xf>
    <xf numFmtId="0" fontId="5" fillId="0" borderId="11" xfId="35" applyFont="1" applyBorder="1" applyProtection="1">
      <protection hidden="1"/>
    </xf>
    <xf numFmtId="0" fontId="86" fillId="2" borderId="30" xfId="35" applyFont="1" applyFill="1" applyBorder="1" applyAlignment="1" applyProtection="1">
      <alignment vertical="center" wrapText="1"/>
      <protection locked="0"/>
    </xf>
    <xf numFmtId="0" fontId="5" fillId="0" borderId="12" xfId="35" applyFont="1" applyBorder="1" applyAlignment="1" applyProtection="1">
      <alignment vertical="top"/>
      <protection hidden="1"/>
    </xf>
    <xf numFmtId="0" fontId="5" fillId="0" borderId="4" xfId="35" applyFont="1" applyBorder="1" applyAlignment="1" applyProtection="1">
      <alignment horizontal="right" vertical="center"/>
      <protection hidden="1"/>
    </xf>
    <xf numFmtId="0" fontId="5" fillId="0" borderId="24" xfId="35" applyFont="1" applyBorder="1" applyAlignment="1" applyProtection="1">
      <alignment vertical="top"/>
      <protection hidden="1"/>
    </xf>
    <xf numFmtId="0" fontId="5" fillId="0" borderId="34" xfId="35" applyFont="1" applyBorder="1" applyAlignment="1" applyProtection="1">
      <alignment vertical="top"/>
      <protection hidden="1"/>
    </xf>
    <xf numFmtId="0" fontId="5" fillId="0" borderId="8" xfId="35" applyFont="1" applyBorder="1" applyAlignment="1" applyProtection="1">
      <alignment vertical="top"/>
      <protection hidden="1"/>
    </xf>
    <xf numFmtId="0" fontId="5" fillId="0" borderId="9" xfId="35" applyFont="1" applyBorder="1" applyAlignment="1" applyProtection="1">
      <alignment vertical="top"/>
      <protection hidden="1"/>
    </xf>
    <xf numFmtId="0" fontId="86" fillId="0" borderId="0" xfId="35" applyFont="1" applyAlignment="1" applyProtection="1">
      <alignment vertical="top"/>
      <protection hidden="1"/>
    </xf>
    <xf numFmtId="0" fontId="5" fillId="0" borderId="6" xfId="35" applyFont="1" applyBorder="1" applyAlignment="1" applyProtection="1">
      <alignment horizontal="justify" vertical="top" wrapText="1"/>
      <protection hidden="1"/>
    </xf>
    <xf numFmtId="0" fontId="86" fillId="0" borderId="6" xfId="35" applyFont="1" applyBorder="1" applyAlignment="1" applyProtection="1">
      <alignment vertical="top"/>
      <protection hidden="1"/>
    </xf>
    <xf numFmtId="0" fontId="86" fillId="0" borderId="6" xfId="35" applyFont="1" applyBorder="1" applyAlignment="1" applyProtection="1">
      <alignment vertical="center"/>
      <protection hidden="1"/>
    </xf>
    <xf numFmtId="0" fontId="86" fillId="2" borderId="6" xfId="35" applyFont="1" applyFill="1" applyBorder="1" applyAlignment="1" applyProtection="1">
      <alignment vertical="center" wrapText="1"/>
      <protection locked="0"/>
    </xf>
    <xf numFmtId="0" fontId="86" fillId="2" borderId="6" xfId="35" applyFont="1" applyFill="1" applyBorder="1" applyAlignment="1" applyProtection="1">
      <alignment horizontal="center" vertical="center"/>
      <protection locked="0"/>
    </xf>
    <xf numFmtId="0" fontId="86" fillId="2" borderId="6" xfId="35" applyFont="1" applyFill="1" applyBorder="1" applyAlignment="1" applyProtection="1">
      <alignment vertical="center"/>
      <protection locked="0" hidden="1"/>
    </xf>
    <xf numFmtId="0" fontId="5" fillId="0" borderId="0" xfId="35" applyFont="1" applyAlignment="1">
      <alignment vertical="center" wrapText="1"/>
    </xf>
    <xf numFmtId="0" fontId="86" fillId="0" borderId="0" xfId="35" applyFont="1" applyAlignment="1" applyProtection="1">
      <alignment vertical="center"/>
      <protection hidden="1"/>
    </xf>
    <xf numFmtId="0" fontId="86" fillId="0" borderId="0" xfId="35" applyFont="1" applyAlignment="1" applyProtection="1">
      <alignment vertical="center"/>
      <protection locked="0" hidden="1"/>
    </xf>
    <xf numFmtId="0" fontId="86" fillId="0" borderId="24" xfId="35" applyFont="1" applyBorder="1" applyAlignment="1" applyProtection="1">
      <alignment vertical="center"/>
      <protection hidden="1"/>
    </xf>
    <xf numFmtId="0" fontId="86" fillId="0" borderId="34" xfId="35" applyFont="1" applyBorder="1" applyAlignment="1" applyProtection="1">
      <alignment vertical="center"/>
      <protection hidden="1"/>
    </xf>
    <xf numFmtId="0" fontId="86" fillId="0" borderId="42" xfId="35" applyFont="1" applyBorder="1" applyAlignment="1" applyProtection="1">
      <alignment vertical="center"/>
      <protection hidden="1"/>
    </xf>
    <xf numFmtId="0" fontId="86" fillId="0" borderId="44" xfId="35" applyFont="1" applyBorder="1" applyAlignment="1" applyProtection="1">
      <alignment vertical="center"/>
      <protection hidden="1"/>
    </xf>
    <xf numFmtId="0" fontId="86" fillId="2" borderId="37" xfId="35" applyFont="1" applyFill="1" applyBorder="1" applyAlignment="1" applyProtection="1">
      <alignment horizontal="center" vertical="center"/>
      <protection locked="0"/>
    </xf>
    <xf numFmtId="0" fontId="86" fillId="0" borderId="0" xfId="35" applyFont="1" applyProtection="1">
      <protection hidden="1"/>
    </xf>
    <xf numFmtId="0" fontId="87" fillId="0" borderId="0" xfId="35" applyFont="1" applyAlignment="1" applyProtection="1">
      <alignment vertical="top"/>
      <protection hidden="1"/>
    </xf>
    <xf numFmtId="0" fontId="88" fillId="0" borderId="0" xfId="35" applyFont="1" applyAlignment="1" applyProtection="1">
      <alignment vertical="top"/>
      <protection hidden="1"/>
    </xf>
    <xf numFmtId="0" fontId="84" fillId="0" borderId="0" xfId="35" applyFont="1" applyAlignment="1">
      <alignment horizontal="justify"/>
    </xf>
    <xf numFmtId="0" fontId="84" fillId="0" borderId="0" xfId="35" applyFont="1" applyAlignment="1">
      <alignment horizontal="justify" vertical="center"/>
    </xf>
    <xf numFmtId="0" fontId="5" fillId="0" borderId="0" xfId="35" applyFont="1" applyAlignment="1" applyProtection="1">
      <alignment vertical="top" wrapText="1"/>
      <protection locked="0" hidden="1"/>
    </xf>
    <xf numFmtId="0" fontId="5" fillId="0" borderId="11" xfId="35" applyFont="1" applyBorder="1" applyAlignment="1" applyProtection="1">
      <alignment horizontal="center" vertical="top"/>
      <protection hidden="1"/>
    </xf>
    <xf numFmtId="0" fontId="5" fillId="0" borderId="26" xfId="35" applyFont="1" applyBorder="1" applyAlignment="1" applyProtection="1">
      <alignment horizontal="right" vertical="top" indent="2"/>
      <protection hidden="1"/>
    </xf>
    <xf numFmtId="0" fontId="5" fillId="0" borderId="53" xfId="35" applyFont="1" applyBorder="1" applyAlignment="1" applyProtection="1">
      <alignment horizontal="center" vertical="center"/>
      <protection hidden="1"/>
    </xf>
    <xf numFmtId="0" fontId="5" fillId="0" borderId="34" xfId="35" applyFont="1" applyBorder="1" applyAlignment="1" applyProtection="1">
      <alignment horizontal="center" vertical="center"/>
      <protection hidden="1"/>
    </xf>
    <xf numFmtId="0" fontId="5" fillId="2" borderId="23" xfId="35" applyFont="1" applyFill="1" applyBorder="1" applyAlignment="1" applyProtection="1">
      <alignment horizontal="center" vertical="top"/>
      <protection locked="0" hidden="1"/>
    </xf>
    <xf numFmtId="0" fontId="5" fillId="2" borderId="57" xfId="35" applyFont="1" applyFill="1" applyBorder="1" applyAlignment="1" applyProtection="1">
      <alignment vertical="top"/>
      <protection locked="0" hidden="1"/>
    </xf>
    <xf numFmtId="0" fontId="2" fillId="0" borderId="6" xfId="35" applyBorder="1" applyAlignment="1" applyProtection="1">
      <alignment vertical="top"/>
      <protection hidden="1"/>
    </xf>
    <xf numFmtId="0" fontId="5" fillId="0" borderId="33" xfId="35" applyFont="1" applyBorder="1" applyAlignment="1" applyProtection="1">
      <alignment horizontal="right" vertical="top"/>
      <protection hidden="1"/>
    </xf>
    <xf numFmtId="0" fontId="84" fillId="0" borderId="0" xfId="35" applyFont="1" applyAlignment="1">
      <alignment horizontal="left" vertical="center" wrapText="1"/>
    </xf>
    <xf numFmtId="49" fontId="8" fillId="0" borderId="0" xfId="35" applyNumberFormat="1" applyFont="1" applyAlignment="1" applyProtection="1">
      <alignment horizontal="right"/>
      <protection hidden="1"/>
    </xf>
    <xf numFmtId="0" fontId="8" fillId="0" borderId="0" xfId="35" applyFont="1" applyAlignment="1" applyProtection="1">
      <alignment horizontal="left" vertical="top"/>
      <protection hidden="1"/>
    </xf>
    <xf numFmtId="0" fontId="50" fillId="0" borderId="0" xfId="35" applyFont="1" applyAlignment="1" applyProtection="1">
      <alignment horizontal="right" vertical="top"/>
      <protection hidden="1"/>
    </xf>
    <xf numFmtId="0" fontId="10" fillId="0" borderId="0" xfId="35" applyFont="1" applyAlignment="1" applyProtection="1">
      <alignment horizontal="left" vertical="center"/>
      <protection hidden="1"/>
    </xf>
    <xf numFmtId="0" fontId="10" fillId="0" borderId="0" xfId="35" applyFont="1" applyAlignment="1" applyProtection="1">
      <alignment horizontal="right" vertical="center" indent="1"/>
      <protection hidden="1"/>
    </xf>
    <xf numFmtId="0" fontId="8" fillId="0" borderId="0" xfId="35" applyFont="1" applyProtection="1">
      <protection hidden="1"/>
    </xf>
    <xf numFmtId="0" fontId="2" fillId="0" borderId="0" xfId="35" applyAlignment="1">
      <alignment vertical="top" wrapText="1"/>
    </xf>
    <xf numFmtId="0" fontId="5" fillId="0" borderId="0" xfId="35" applyFont="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22" fillId="0" borderId="0" xfId="35" applyFont="1" applyAlignment="1" applyProtection="1">
      <alignment horizontal="left" vertical="top" wrapText="1"/>
      <protection hidden="1"/>
    </xf>
    <xf numFmtId="0" fontId="2" fillId="0" borderId="6" xfId="35" applyBorder="1" applyAlignment="1" applyProtection="1">
      <alignment horizontal="center" vertical="top"/>
      <protection hidden="1"/>
    </xf>
    <xf numFmtId="0" fontId="9" fillId="2" borderId="6" xfId="35" applyFont="1" applyFill="1" applyBorder="1" applyAlignment="1" applyProtection="1">
      <alignment horizontal="center" vertical="top" wrapText="1"/>
      <protection locked="0" hidden="1"/>
    </xf>
    <xf numFmtId="0" fontId="5" fillId="0" borderId="50" xfId="35" applyFont="1" applyBorder="1" applyAlignment="1" applyProtection="1">
      <alignment horizontal="right" vertical="top"/>
      <protection hidden="1"/>
    </xf>
    <xf numFmtId="0" fontId="5" fillId="0" borderId="0" xfId="35" applyFont="1" applyAlignment="1" applyProtection="1">
      <alignment horizontal="right" vertical="top" indent="2"/>
      <protection hidden="1"/>
    </xf>
    <xf numFmtId="0" fontId="5" fillId="2" borderId="0" xfId="35" applyFont="1" applyFill="1" applyAlignment="1" applyProtection="1">
      <alignment horizontal="center" vertical="top"/>
      <protection locked="0" hidden="1"/>
    </xf>
    <xf numFmtId="0" fontId="5" fillId="2" borderId="0" xfId="35" applyFont="1" applyFill="1" applyAlignment="1" applyProtection="1">
      <alignment vertical="top"/>
      <protection locked="0" hidden="1"/>
    </xf>
    <xf numFmtId="0" fontId="8" fillId="0" borderId="0" xfId="35" applyFont="1" applyAlignment="1" applyProtection="1">
      <alignment horizontal="right" vertical="top"/>
      <protection hidden="1"/>
    </xf>
    <xf numFmtId="0" fontId="50" fillId="0" borderId="0" xfId="35" applyFont="1" applyAlignment="1" applyProtection="1">
      <alignment horizontal="left" vertical="top"/>
      <protection hidden="1"/>
    </xf>
    <xf numFmtId="0" fontId="85" fillId="0" borderId="0" xfId="35" applyFont="1" applyAlignment="1">
      <alignment horizontal="justify" vertical="center" wrapText="1"/>
    </xf>
    <xf numFmtId="0" fontId="5" fillId="0" borderId="4" xfId="35" applyFont="1" applyBorder="1" applyAlignment="1" applyProtection="1">
      <alignment horizontal="center" vertical="top" wrapText="1"/>
      <protection hidden="1"/>
    </xf>
    <xf numFmtId="0" fontId="9" fillId="0" borderId="6" xfId="35" applyFont="1" applyBorder="1" applyAlignment="1" applyProtection="1">
      <alignment horizontal="right" vertical="top"/>
      <protection hidden="1"/>
    </xf>
    <xf numFmtId="0" fontId="9" fillId="0" borderId="7" xfId="35" applyFont="1" applyBorder="1" applyAlignment="1" applyProtection="1">
      <alignment horizontal="right" vertical="top"/>
      <protection hidden="1"/>
    </xf>
    <xf numFmtId="0" fontId="9" fillId="0" borderId="0" xfId="35" applyFont="1" applyAlignment="1" applyProtection="1">
      <alignment horizontal="center" vertical="top"/>
      <protection hidden="1"/>
    </xf>
    <xf numFmtId="0" fontId="9" fillId="0" borderId="34" xfId="35" applyFont="1" applyBorder="1" applyAlignment="1" applyProtection="1">
      <alignment horizontal="center" vertical="top"/>
      <protection hidden="1"/>
    </xf>
    <xf numFmtId="0" fontId="10" fillId="0" borderId="22" xfId="35" applyFont="1" applyBorder="1" applyAlignment="1" applyProtection="1">
      <alignment horizontal="center" vertical="center"/>
      <protection hidden="1"/>
    </xf>
    <xf numFmtId="0" fontId="9" fillId="0" borderId="22" xfId="35" applyFont="1" applyBorder="1" applyAlignment="1" applyProtection="1">
      <alignment horizontal="right" vertical="top"/>
      <protection hidden="1"/>
    </xf>
    <xf numFmtId="0" fontId="9" fillId="2" borderId="0" xfId="35" applyFont="1" applyFill="1" applyAlignment="1" applyProtection="1">
      <alignment horizontal="left" vertical="center" wrapText="1"/>
      <protection locked="0"/>
    </xf>
    <xf numFmtId="0" fontId="5" fillId="0" borderId="6" xfId="35" applyFont="1" applyBorder="1" applyAlignment="1" applyProtection="1">
      <alignment horizontal="center" vertical="top" wrapText="1"/>
      <protection hidden="1"/>
    </xf>
    <xf numFmtId="0" fontId="8" fillId="0" borderId="6" xfId="35" applyFont="1" applyBorder="1" applyAlignment="1" applyProtection="1">
      <alignment horizontal="right" vertical="top"/>
      <protection hidden="1"/>
    </xf>
    <xf numFmtId="0" fontId="5" fillId="2"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8" fillId="0" borderId="6" xfId="35" applyFont="1" applyBorder="1" applyAlignment="1" applyProtection="1">
      <alignment horizontal="center" vertical="top" wrapText="1"/>
      <protection hidden="1"/>
    </xf>
    <xf numFmtId="0" fontId="5" fillId="0" borderId="0" xfId="35" applyFont="1" applyAlignment="1" applyProtection="1">
      <alignment horizontal="right"/>
      <protection hidden="1"/>
    </xf>
    <xf numFmtId="0" fontId="50" fillId="0" borderId="6" xfId="35" applyFont="1" applyBorder="1" applyAlignment="1" applyProtection="1">
      <alignment horizontal="right" vertical="top"/>
      <protection hidden="1"/>
    </xf>
    <xf numFmtId="0" fontId="8" fillId="0" borderId="0" xfId="35" applyFont="1" applyAlignment="1" applyProtection="1">
      <alignment horizontal="right"/>
      <protection hidden="1"/>
    </xf>
    <xf numFmtId="0" fontId="58" fillId="0" borderId="0" xfId="35" applyFont="1" applyAlignment="1" applyProtection="1">
      <alignment vertical="center"/>
      <protection hidden="1"/>
    </xf>
    <xf numFmtId="0" fontId="50" fillId="0" borderId="0" xfId="35" applyFont="1" applyAlignment="1" applyProtection="1">
      <alignment horizontal="right" vertical="center"/>
      <protection hidden="1"/>
    </xf>
    <xf numFmtId="0" fontId="50" fillId="0" borderId="0" xfId="35" applyFont="1" applyAlignment="1" applyProtection="1">
      <alignment horizontal="right"/>
      <protection hidden="1"/>
    </xf>
    <xf numFmtId="0" fontId="22" fillId="0" borderId="0" xfId="0" applyFont="1" applyAlignment="1">
      <alignment horizontal="left" vertical="center"/>
    </xf>
    <xf numFmtId="0" fontId="50" fillId="0" borderId="0" xfId="35" applyFont="1" applyProtection="1">
      <protection hidden="1"/>
    </xf>
    <xf numFmtId="172" fontId="8" fillId="0" borderId="0" xfId="35" applyNumberFormat="1" applyFont="1" applyProtection="1">
      <protection hidden="1"/>
    </xf>
    <xf numFmtId="0" fontId="9" fillId="0" borderId="0" xfId="35" applyFont="1" applyAlignment="1" applyProtection="1">
      <alignment vertical="top"/>
      <protection hidden="1"/>
    </xf>
    <xf numFmtId="0" fontId="22" fillId="0" borderId="0" xfId="35" applyFont="1" applyAlignment="1" applyProtection="1">
      <alignment vertical="top"/>
      <protection hidden="1"/>
    </xf>
    <xf numFmtId="0" fontId="22" fillId="0" borderId="0" xfId="35" applyFont="1" applyAlignment="1" applyProtection="1">
      <alignment horizontal="right" vertical="top"/>
      <protection hidden="1"/>
    </xf>
    <xf numFmtId="172" fontId="9" fillId="0" borderId="0" xfId="35" applyNumberFormat="1" applyFont="1" applyAlignment="1" applyProtection="1">
      <alignment horizontal="center" vertical="top"/>
      <protection hidden="1"/>
    </xf>
    <xf numFmtId="0" fontId="9" fillId="2" borderId="27" xfId="35" applyFont="1" applyFill="1" applyBorder="1" applyAlignment="1" applyProtection="1">
      <alignment horizontal="center" vertical="center" wrapText="1"/>
      <protection locked="0" hidden="1"/>
    </xf>
    <xf numFmtId="0" fontId="9" fillId="2" borderId="30" xfId="35" applyFont="1" applyFill="1" applyBorder="1" applyAlignment="1" applyProtection="1">
      <alignment horizontal="center" vertical="center" wrapText="1"/>
      <protection locked="0" hidden="1"/>
    </xf>
    <xf numFmtId="0" fontId="9" fillId="0" borderId="28" xfId="35" applyFont="1" applyBorder="1" applyAlignment="1" applyProtection="1">
      <alignment horizontal="center" vertical="center" wrapText="1"/>
      <protection hidden="1"/>
    </xf>
    <xf numFmtId="0" fontId="9" fillId="0" borderId="37" xfId="35" applyFont="1" applyBorder="1" applyAlignment="1" applyProtection="1">
      <alignment horizontal="left" vertical="center" wrapText="1"/>
      <protection hidden="1"/>
    </xf>
    <xf numFmtId="0" fontId="22" fillId="0" borderId="0" xfId="35" applyFont="1" applyAlignment="1" applyProtection="1">
      <alignment horizontal="justify" vertical="top" wrapText="1"/>
      <protection hidden="1"/>
    </xf>
    <xf numFmtId="0" fontId="22" fillId="0" borderId="0" xfId="35" applyFont="1" applyAlignment="1" applyProtection="1">
      <alignment vertical="top" wrapText="1"/>
      <protection hidden="1"/>
    </xf>
    <xf numFmtId="173" fontId="10"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top" indent="5"/>
      <protection hidden="1"/>
    </xf>
    <xf numFmtId="0" fontId="10" fillId="0" borderId="6" xfId="39" applyFont="1" applyBorder="1" applyAlignment="1" applyProtection="1">
      <alignment horizontal="center" vertical="center" wrapText="1"/>
      <protection hidden="1"/>
    </xf>
    <xf numFmtId="0" fontId="9" fillId="2" borderId="7" xfId="0" applyFont="1" applyFill="1" applyBorder="1" applyAlignment="1" applyProtection="1">
      <alignment vertical="center" wrapText="1"/>
      <protection locked="0"/>
    </xf>
    <xf numFmtId="0" fontId="9"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0" borderId="33" xfId="52" applyFont="1" applyFill="1" applyBorder="1" applyAlignment="1" applyProtection="1">
      <alignment horizontal="center" vertical="center" wrapText="1"/>
      <protection hidden="1"/>
    </xf>
    <xf numFmtId="0" fontId="11" fillId="10" borderId="24" xfId="52" applyFont="1" applyFill="1" applyBorder="1" applyAlignment="1" applyProtection="1">
      <alignment horizontal="center" vertical="center" wrapText="1"/>
      <protection hidden="1"/>
    </xf>
    <xf numFmtId="0" fontId="11" fillId="10"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3" fillId="6" borderId="3" xfId="52" applyFont="1" applyFill="1" applyBorder="1" applyAlignment="1" applyProtection="1">
      <alignment horizontal="justify" vertical="center"/>
      <protection hidden="1"/>
    </xf>
    <xf numFmtId="0" fontId="73"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1"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9" fillId="0" borderId="0" xfId="35" applyFont="1" applyAlignment="1" applyProtection="1">
      <alignment horizontal="left" vertical="top" wrapText="1"/>
      <protection hidden="1"/>
    </xf>
    <xf numFmtId="173" fontId="10" fillId="0" borderId="0" xfId="35" applyNumberFormat="1" applyFont="1" applyAlignment="1" applyProtection="1">
      <alignment horizontal="left" vertical="center" indent="1"/>
      <protection hidden="1"/>
    </xf>
    <xf numFmtId="0" fontId="9" fillId="0" borderId="0" xfId="35" applyFont="1" applyAlignment="1" applyProtection="1">
      <alignment horizontal="left" vertical="center"/>
      <protection hidden="1"/>
    </xf>
    <xf numFmtId="0" fontId="50" fillId="2" borderId="39" xfId="37" applyFont="1" applyFill="1" applyBorder="1" applyAlignment="1" applyProtection="1">
      <alignment horizontal="left" vertical="center" wrapText="1"/>
      <protection locked="0"/>
    </xf>
    <xf numFmtId="0" fontId="50" fillId="2" borderId="22" xfId="37" applyFont="1" applyFill="1" applyBorder="1" applyAlignment="1" applyProtection="1">
      <alignment horizontal="left" vertical="center" wrapText="1"/>
      <protection locked="0"/>
    </xf>
    <xf numFmtId="0" fontId="50" fillId="2" borderId="5" xfId="37" applyFont="1" applyFill="1" applyBorder="1" applyAlignment="1" applyProtection="1">
      <alignment horizontal="left" vertical="center" wrapText="1"/>
      <protection locked="0"/>
    </xf>
    <xf numFmtId="0" fontId="9" fillId="0" borderId="0" xfId="35" applyFont="1" applyAlignment="1">
      <alignment horizontal="justify" vertical="top" wrapText="1"/>
    </xf>
    <xf numFmtId="0" fontId="9" fillId="0" borderId="6" xfId="35" applyFont="1" applyBorder="1" applyAlignment="1" applyProtection="1">
      <alignment horizontal="center" vertical="top"/>
      <protection hidden="1"/>
    </xf>
    <xf numFmtId="0" fontId="9" fillId="0" borderId="33" xfId="35" applyFont="1" applyBorder="1" applyAlignment="1" applyProtection="1">
      <alignment horizontal="center" vertical="top"/>
      <protection hidden="1"/>
    </xf>
    <xf numFmtId="0" fontId="9" fillId="0" borderId="34" xfId="35" applyFont="1" applyBorder="1" applyAlignment="1" applyProtection="1">
      <alignment horizontal="center" vertical="top"/>
      <protection hidden="1"/>
    </xf>
    <xf numFmtId="0" fontId="9" fillId="0" borderId="33" xfId="35" applyFont="1" applyBorder="1" applyAlignment="1" applyProtection="1">
      <alignment horizontal="center" vertical="top" wrapText="1"/>
      <protection hidden="1"/>
    </xf>
    <xf numFmtId="0" fontId="50" fillId="0" borderId="0" xfId="0" applyFont="1" applyAlignment="1">
      <alignment horizontal="left" vertical="center" wrapText="1"/>
    </xf>
    <xf numFmtId="0" fontId="9" fillId="0" borderId="33" xfId="35" applyFont="1" applyBorder="1" applyAlignment="1" applyProtection="1">
      <alignment horizontal="center" vertical="center" wrapText="1"/>
      <protection hidden="1"/>
    </xf>
    <xf numFmtId="0" fontId="9" fillId="0" borderId="34"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9" fillId="0" borderId="8" xfId="35" applyFont="1" applyBorder="1" applyAlignment="1" applyProtection="1">
      <alignment horizontal="center" vertical="center" wrapText="1"/>
      <protection hidden="1"/>
    </xf>
    <xf numFmtId="0" fontId="9" fillId="0" borderId="12" xfId="35" applyFont="1" applyBorder="1" applyAlignment="1" applyProtection="1">
      <alignment horizontal="center" vertical="center" wrapText="1"/>
      <protection hidden="1"/>
    </xf>
    <xf numFmtId="0" fontId="9" fillId="0" borderId="9" xfId="35" applyFont="1" applyBorder="1" applyAlignment="1" applyProtection="1">
      <alignment horizontal="center" vertical="center" wrapText="1"/>
      <protection hidden="1"/>
    </xf>
    <xf numFmtId="0" fontId="9" fillId="2" borderId="29" xfId="35" applyFont="1" applyFill="1" applyBorder="1" applyAlignment="1" applyProtection="1">
      <alignment horizontal="center" vertical="center" wrapText="1"/>
      <protection locked="0" hidden="1"/>
    </xf>
    <xf numFmtId="0" fontId="9" fillId="2" borderId="15" xfId="35" applyFont="1" applyFill="1" applyBorder="1" applyAlignment="1" applyProtection="1">
      <alignment horizontal="center" vertical="center" wrapText="1"/>
      <protection locked="0" hidden="1"/>
    </xf>
    <xf numFmtId="0" fontId="9" fillId="2" borderId="33" xfId="35" applyFont="1" applyFill="1" applyBorder="1" applyAlignment="1" applyProtection="1">
      <alignment horizontal="center" vertical="top" wrapText="1"/>
      <protection locked="0" hidden="1"/>
    </xf>
    <xf numFmtId="0" fontId="9" fillId="2" borderId="34" xfId="35" applyFont="1" applyFill="1" applyBorder="1" applyAlignment="1" applyProtection="1">
      <alignment horizontal="center" vertical="top"/>
      <protection locked="0" hidden="1"/>
    </xf>
    <xf numFmtId="0" fontId="22" fillId="0" borderId="0" xfId="35" applyFont="1" applyAlignment="1">
      <alignment horizontal="left" vertical="center" wrapText="1"/>
    </xf>
    <xf numFmtId="0" fontId="22" fillId="0" borderId="0" xfId="35" applyFont="1" applyAlignment="1">
      <alignment horizontal="justify" vertical="top" wrapText="1"/>
    </xf>
    <xf numFmtId="0" fontId="9" fillId="0" borderId="0" xfId="35" applyFont="1" applyAlignment="1" applyProtection="1">
      <alignment horizontal="justify" vertical="top" wrapText="1"/>
      <protection hidden="1"/>
    </xf>
    <xf numFmtId="0" fontId="22" fillId="0" borderId="0" xfId="35" applyFont="1" applyAlignment="1" applyProtection="1">
      <alignment horizontal="justify" vertical="top" wrapText="1"/>
      <protection hidden="1"/>
    </xf>
    <xf numFmtId="0" fontId="9" fillId="0" borderId="7" xfId="35" applyFont="1" applyBorder="1" applyAlignment="1" applyProtection="1">
      <alignment horizontal="left" vertical="center" wrapText="1"/>
      <protection hidden="1"/>
    </xf>
    <xf numFmtId="0" fontId="9" fillId="0" borderId="50" xfId="35" applyFont="1" applyBorder="1" applyAlignment="1" applyProtection="1">
      <alignment horizontal="center" vertical="center" wrapText="1"/>
      <protection hidden="1"/>
    </xf>
    <xf numFmtId="0" fontId="9" fillId="0" borderId="51"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xf>
    <xf numFmtId="0" fontId="9" fillId="0" borderId="6" xfId="35" applyFont="1" applyBorder="1" applyAlignment="1" applyProtection="1">
      <alignment horizontal="left" vertical="top" wrapText="1"/>
      <protection hidden="1"/>
    </xf>
    <xf numFmtId="0" fontId="8"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left" vertical="center" wrapText="1"/>
      <protection locked="0"/>
    </xf>
    <xf numFmtId="0" fontId="8" fillId="0" borderId="6" xfId="35" applyFont="1" applyBorder="1" applyAlignment="1" applyProtection="1">
      <alignment horizontal="center" vertical="top" wrapText="1"/>
      <protection hidden="1"/>
    </xf>
    <xf numFmtId="0" fontId="5" fillId="0" borderId="6" xfId="35" applyFont="1" applyBorder="1" applyAlignment="1" applyProtection="1">
      <alignment horizontal="left" vertical="top" wrapText="1"/>
      <protection hidden="1"/>
    </xf>
    <xf numFmtId="0" fontId="5" fillId="2" borderId="6" xfId="37" applyFont="1" applyFill="1" applyBorder="1" applyAlignment="1" applyProtection="1">
      <alignment horizontal="right" vertical="center" wrapText="1"/>
      <protection locked="0"/>
    </xf>
    <xf numFmtId="0" fontId="8" fillId="0" borderId="0" xfId="35" applyFont="1" applyProtection="1">
      <protection hidden="1"/>
    </xf>
    <xf numFmtId="0" fontId="8" fillId="0" borderId="0" xfId="35" applyFont="1" applyAlignment="1" applyProtection="1">
      <alignment vertical="top"/>
      <protection hidden="1"/>
    </xf>
    <xf numFmtId="0" fontId="50" fillId="0" borderId="0" xfId="35" applyFont="1" applyAlignment="1" applyProtection="1">
      <alignment horizontal="left" vertical="top"/>
      <protection hidden="1"/>
    </xf>
    <xf numFmtId="0" fontId="84" fillId="0" borderId="0" xfId="35" applyFont="1" applyAlignment="1">
      <alignment horizontal="left" vertical="center" wrapText="1"/>
    </xf>
    <xf numFmtId="0" fontId="5" fillId="0" borderId="0" xfId="35" applyFont="1" applyAlignment="1" applyProtection="1">
      <alignment horizontal="justify" vertical="top" wrapText="1"/>
      <protection hidden="1"/>
    </xf>
    <xf numFmtId="0" fontId="84" fillId="0" borderId="0" xfId="35" applyFont="1" applyAlignment="1">
      <alignment horizontal="justify" vertical="center"/>
    </xf>
    <xf numFmtId="0" fontId="50" fillId="0" borderId="0" xfId="35" applyFont="1" applyAlignment="1">
      <alignment horizontal="justify" vertical="center" wrapText="1"/>
    </xf>
    <xf numFmtId="0" fontId="50" fillId="0" borderId="0" xfId="35" applyFont="1" applyAlignment="1">
      <alignment horizontal="justify" vertical="center"/>
    </xf>
    <xf numFmtId="0" fontId="50" fillId="0" borderId="0" xfId="35" applyFont="1" applyAlignment="1">
      <alignment horizontal="justify"/>
    </xf>
    <xf numFmtId="0" fontId="22" fillId="0" borderId="0" xfId="0" applyFont="1" applyAlignment="1">
      <alignment horizontal="left" vertical="center" wrapText="1"/>
    </xf>
    <xf numFmtId="0" fontId="8" fillId="0" borderId="0" xfId="35" applyFont="1" applyAlignment="1" applyProtection="1">
      <alignment horizontal="left" vertical="top"/>
      <protection hidden="1"/>
    </xf>
    <xf numFmtId="0" fontId="5" fillId="2" borderId="45" xfId="35" applyFont="1" applyFill="1" applyBorder="1" applyAlignment="1" applyProtection="1">
      <alignment horizontal="left" vertical="center"/>
      <protection locked="0"/>
    </xf>
    <xf numFmtId="0" fontId="5" fillId="2" borderId="3" xfId="35" applyFont="1" applyFill="1" applyBorder="1" applyAlignment="1" applyProtection="1">
      <alignment horizontal="left" vertical="center"/>
      <protection locked="0"/>
    </xf>
    <xf numFmtId="0" fontId="5" fillId="2" borderId="10" xfId="35" applyFont="1" applyFill="1" applyBorder="1" applyAlignment="1" applyProtection="1">
      <alignment horizontal="left" vertical="center"/>
      <protection locked="0"/>
    </xf>
    <xf numFmtId="0" fontId="85" fillId="0" borderId="0" xfId="35" applyFont="1" applyAlignment="1">
      <alignment horizontal="justify" vertical="center" wrapText="1"/>
    </xf>
    <xf numFmtId="0" fontId="84" fillId="0" borderId="0" xfId="35" applyFont="1" applyAlignment="1">
      <alignment horizontal="justify" vertical="top" wrapText="1"/>
    </xf>
    <xf numFmtId="0" fontId="84" fillId="0" borderId="0" xfId="35" applyFont="1" applyAlignment="1">
      <alignment horizontal="justify" vertical="top"/>
    </xf>
    <xf numFmtId="0" fontId="5" fillId="0" borderId="45" xfId="35" applyFont="1" applyBorder="1" applyAlignment="1" applyProtection="1">
      <alignment horizontal="justify" vertical="top" wrapText="1"/>
      <protection hidden="1"/>
    </xf>
    <xf numFmtId="0" fontId="5" fillId="0" borderId="3" xfId="35" applyFont="1" applyBorder="1" applyAlignment="1" applyProtection="1">
      <alignment horizontal="justify" vertical="top" wrapText="1"/>
      <protection hidden="1"/>
    </xf>
    <xf numFmtId="0" fontId="5" fillId="0" borderId="49" xfId="35" applyFont="1" applyBorder="1" applyAlignment="1" applyProtection="1">
      <alignment horizontal="justify" vertical="top" wrapText="1"/>
      <protection hidden="1"/>
    </xf>
    <xf numFmtId="0" fontId="2" fillId="2" borderId="20" xfId="35" applyFill="1" applyBorder="1" applyAlignment="1" applyProtection="1">
      <alignment horizontal="center" vertical="center"/>
      <protection locked="0"/>
    </xf>
    <xf numFmtId="0" fontId="2" fillId="2" borderId="51" xfId="35" applyFill="1" applyBorder="1" applyAlignment="1" applyProtection="1">
      <alignment horizontal="center" vertical="center"/>
      <protection locked="0"/>
    </xf>
    <xf numFmtId="0" fontId="38" fillId="16" borderId="0" xfId="35" applyFont="1" applyFill="1" applyAlignment="1" applyProtection="1">
      <alignment horizontal="justify" vertical="center" wrapText="1"/>
      <protection hidden="1"/>
    </xf>
    <xf numFmtId="0" fontId="5" fillId="0" borderId="24" xfId="35" applyFont="1" applyBorder="1" applyAlignment="1" applyProtection="1">
      <alignment horizontal="justify" vertical="top" wrapText="1"/>
      <protection hidden="1"/>
    </xf>
    <xf numFmtId="0" fontId="5" fillId="0" borderId="34" xfId="35" applyFont="1" applyBorder="1" applyAlignment="1" applyProtection="1">
      <alignment horizontal="justify" vertical="top" wrapText="1"/>
      <protection hidden="1"/>
    </xf>
    <xf numFmtId="0" fontId="58" fillId="0" borderId="0" xfId="35" applyFont="1" applyAlignment="1" applyProtection="1">
      <alignment vertical="top" wrapText="1"/>
      <protection hidden="1"/>
    </xf>
    <xf numFmtId="0" fontId="5" fillId="2" borderId="58" xfId="35" applyFont="1" applyFill="1" applyBorder="1" applyAlignment="1" applyProtection="1">
      <alignment horizontal="left" vertical="center"/>
      <protection locked="0"/>
    </xf>
    <xf numFmtId="0" fontId="5" fillId="2" borderId="19" xfId="35" applyFont="1" applyFill="1" applyBorder="1" applyAlignment="1" applyProtection="1">
      <alignment horizontal="left" vertical="center"/>
      <protection locked="0"/>
    </xf>
    <xf numFmtId="0" fontId="5" fillId="2" borderId="32" xfId="35" applyFont="1" applyFill="1" applyBorder="1" applyAlignment="1" applyProtection="1">
      <alignment horizontal="left" vertical="center"/>
      <protection locked="0"/>
    </xf>
    <xf numFmtId="0" fontId="5" fillId="0" borderId="53" xfId="35" applyFont="1" applyBorder="1" applyAlignment="1" applyProtection="1">
      <alignment horizontal="left" vertical="top" wrapText="1"/>
      <protection hidden="1"/>
    </xf>
    <xf numFmtId="0" fontId="5" fillId="0" borderId="24" xfId="35" applyFont="1" applyBorder="1" applyAlignment="1" applyProtection="1">
      <alignment horizontal="left" vertical="top" wrapText="1"/>
      <protection hidden="1"/>
    </xf>
    <xf numFmtId="0" fontId="5" fillId="0" borderId="46" xfId="35" applyFont="1" applyBorder="1" applyAlignment="1" applyProtection="1">
      <alignment horizontal="left" vertical="top" wrapText="1"/>
      <protection hidden="1"/>
    </xf>
    <xf numFmtId="0" fontId="5" fillId="0" borderId="56"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protection hidden="1"/>
    </xf>
    <xf numFmtId="0" fontId="5" fillId="0" borderId="48" xfId="35" applyFont="1" applyBorder="1" applyAlignment="1" applyProtection="1">
      <alignment horizontal="left" vertical="top" wrapText="1"/>
      <protection hidden="1"/>
    </xf>
    <xf numFmtId="0" fontId="5" fillId="2" borderId="21" xfId="35" applyFont="1" applyFill="1" applyBorder="1" applyAlignment="1" applyProtection="1">
      <alignment horizontal="left" vertical="top" wrapText="1"/>
      <protection locked="0"/>
    </xf>
    <xf numFmtId="0" fontId="5" fillId="2" borderId="54" xfId="35" applyFont="1" applyFill="1" applyBorder="1" applyAlignment="1" applyProtection="1">
      <alignment horizontal="left" vertical="top" wrapText="1"/>
      <protection locked="0"/>
    </xf>
    <xf numFmtId="0" fontId="5" fillId="2" borderId="23" xfId="35" applyFont="1" applyFill="1" applyBorder="1" applyAlignment="1" applyProtection="1">
      <alignment horizontal="left" vertical="top" wrapText="1"/>
      <protection locked="0"/>
    </xf>
    <xf numFmtId="0" fontId="5" fillId="2" borderId="57" xfId="35" applyFont="1" applyFill="1" applyBorder="1" applyAlignment="1" applyProtection="1">
      <alignment horizontal="left" vertical="top" wrapText="1"/>
      <protection locked="0"/>
    </xf>
    <xf numFmtId="0" fontId="5" fillId="0" borderId="33" xfId="35" applyFont="1" applyBorder="1" applyAlignment="1" applyProtection="1">
      <alignment horizontal="right" vertical="top" indent="2"/>
      <protection hidden="1"/>
    </xf>
    <xf numFmtId="0" fontId="5" fillId="0" borderId="12" xfId="35" applyFont="1" applyBorder="1" applyAlignment="1" applyProtection="1">
      <alignment horizontal="right" vertical="top" indent="2"/>
      <protection hidden="1"/>
    </xf>
    <xf numFmtId="0" fontId="2" fillId="0" borderId="4" xfId="35" applyBorder="1" applyAlignment="1">
      <alignment vertical="top" wrapText="1"/>
    </xf>
    <xf numFmtId="0" fontId="5" fillId="0" borderId="11" xfId="35" applyFont="1" applyBorder="1" applyAlignment="1" applyProtection="1">
      <alignment horizontal="right" vertical="top" indent="2"/>
      <protection hidden="1"/>
    </xf>
    <xf numFmtId="0" fontId="2" fillId="0" borderId="0" xfId="35" applyAlignment="1">
      <alignment vertical="top" wrapText="1"/>
    </xf>
    <xf numFmtId="0" fontId="5" fillId="2" borderId="53" xfId="35" applyFont="1" applyFill="1" applyBorder="1" applyAlignment="1" applyProtection="1">
      <alignment horizontal="left" vertical="center"/>
      <protection locked="0"/>
    </xf>
    <xf numFmtId="0" fontId="5" fillId="2" borderId="24" xfId="35" applyFont="1" applyFill="1" applyBorder="1" applyAlignment="1" applyProtection="1">
      <alignment horizontal="left" vertical="center"/>
      <protection locked="0"/>
    </xf>
    <xf numFmtId="0" fontId="5" fillId="2" borderId="34" xfId="35" applyFont="1" applyFill="1" applyBorder="1" applyAlignment="1" applyProtection="1">
      <alignment horizontal="left" vertical="center"/>
      <protection locked="0"/>
    </xf>
    <xf numFmtId="0" fontId="5" fillId="2" borderId="44" xfId="35" applyFont="1" applyFill="1" applyBorder="1" applyAlignment="1" applyProtection="1">
      <alignment horizontal="left" vertical="center"/>
      <protection locked="0"/>
    </xf>
    <xf numFmtId="0" fontId="5" fillId="2" borderId="36" xfId="35" applyFont="1" applyFill="1" applyBorder="1" applyAlignment="1" applyProtection="1">
      <alignment horizontal="left" vertical="center"/>
      <protection locked="0"/>
    </xf>
    <xf numFmtId="0" fontId="5" fillId="2" borderId="37" xfId="35" applyFont="1" applyFill="1" applyBorder="1" applyAlignment="1" applyProtection="1">
      <alignment horizontal="left" vertical="center"/>
      <protection locked="0"/>
    </xf>
    <xf numFmtId="0" fontId="5" fillId="0" borderId="3" xfId="35" applyFont="1" applyBorder="1" applyAlignment="1" applyProtection="1">
      <alignment horizontal="left" vertical="top" wrapText="1"/>
      <protection hidden="1"/>
    </xf>
    <xf numFmtId="0" fontId="5" fillId="0" borderId="0" xfId="35" applyFont="1" applyAlignment="1" applyProtection="1">
      <alignment horizontal="left" vertical="top" indent="5"/>
      <protection hidden="1"/>
    </xf>
    <xf numFmtId="0" fontId="5" fillId="0" borderId="26" xfId="35" applyFont="1" applyBorder="1" applyAlignment="1" applyProtection="1">
      <alignment vertical="top" wrapText="1"/>
      <protection hidden="1"/>
    </xf>
    <xf numFmtId="0" fontId="5" fillId="0" borderId="3" xfId="35" applyFont="1" applyBorder="1" applyAlignment="1" applyProtection="1">
      <alignment vertical="top" wrapText="1"/>
      <protection hidden="1"/>
    </xf>
    <xf numFmtId="0" fontId="86" fillId="2" borderId="45" xfId="35" applyFont="1" applyFill="1" applyBorder="1" applyAlignment="1" applyProtection="1">
      <alignment vertical="top" wrapText="1"/>
      <protection locked="0"/>
    </xf>
    <xf numFmtId="0" fontId="86" fillId="2" borderId="10" xfId="35" applyFont="1" applyFill="1" applyBorder="1" applyAlignment="1" applyProtection="1">
      <alignment vertical="top" wrapText="1"/>
      <protection locked="0"/>
    </xf>
    <xf numFmtId="0" fontId="65" fillId="0" borderId="4" xfId="35" applyFont="1" applyBorder="1" applyAlignment="1" applyProtection="1">
      <alignment horizontal="left" vertical="top"/>
      <protection hidden="1"/>
    </xf>
    <xf numFmtId="0" fontId="65" fillId="0" borderId="9" xfId="35" applyFont="1" applyBorder="1" applyAlignment="1" applyProtection="1">
      <alignment horizontal="left" vertical="top"/>
      <protection hidden="1"/>
    </xf>
    <xf numFmtId="0" fontId="5" fillId="0" borderId="0" xfId="35" applyFont="1" applyProtection="1">
      <protection hidden="1"/>
    </xf>
    <xf numFmtId="0" fontId="58" fillId="0" borderId="0" xfId="35" applyFont="1" applyProtection="1">
      <protection hidden="1"/>
    </xf>
    <xf numFmtId="0" fontId="85" fillId="0" borderId="0" xfId="35" applyFont="1" applyAlignment="1">
      <alignment horizontal="left" vertical="center"/>
    </xf>
    <xf numFmtId="0" fontId="84" fillId="0" borderId="0" xfId="35" applyFont="1" applyAlignment="1">
      <alignment horizontal="center" vertical="center"/>
    </xf>
    <xf numFmtId="0" fontId="85" fillId="0" borderId="0" xfId="35" applyFont="1" applyAlignment="1">
      <alignment horizontal="justify" vertical="center"/>
    </xf>
    <xf numFmtId="0" fontId="5" fillId="0" borderId="52" xfId="35" applyFont="1" applyBorder="1" applyAlignment="1" applyProtection="1">
      <alignment horizontal="right" vertical="top"/>
      <protection hidden="1"/>
    </xf>
    <xf numFmtId="0" fontId="5" fillId="0" borderId="55" xfId="35" applyFont="1" applyBorder="1" applyAlignment="1" applyProtection="1">
      <alignment horizontal="right" vertical="top"/>
      <protection hidden="1"/>
    </xf>
    <xf numFmtId="0" fontId="5" fillId="0" borderId="27" xfId="35" applyFont="1" applyBorder="1" applyAlignment="1">
      <alignment vertical="center" wrapText="1"/>
    </xf>
    <xf numFmtId="0" fontId="5" fillId="0" borderId="5" xfId="35" applyFont="1" applyBorder="1" applyAlignment="1">
      <alignment vertical="center" wrapText="1"/>
    </xf>
    <xf numFmtId="0" fontId="5" fillId="0" borderId="28" xfId="35" applyFont="1" applyBorder="1" applyAlignment="1">
      <alignment vertical="center" wrapText="1"/>
    </xf>
    <xf numFmtId="0" fontId="5" fillId="0" borderId="36" xfId="35" applyFont="1" applyBorder="1" applyAlignment="1">
      <alignment vertical="center" wrapText="1"/>
    </xf>
    <xf numFmtId="0" fontId="86" fillId="2" borderId="45" xfId="35" applyFont="1" applyFill="1" applyBorder="1" applyAlignment="1" applyProtection="1">
      <alignment vertical="center"/>
      <protection locked="0"/>
    </xf>
    <xf numFmtId="0" fontId="86" fillId="2" borderId="10" xfId="35" applyFont="1" applyFill="1" applyBorder="1" applyAlignment="1" applyProtection="1">
      <alignment vertical="center"/>
      <protection locked="0"/>
    </xf>
    <xf numFmtId="0" fontId="5" fillId="0" borderId="26" xfId="35" applyFont="1" applyBorder="1" applyAlignment="1" applyProtection="1">
      <alignment vertical="center" wrapText="1"/>
      <protection hidden="1"/>
    </xf>
    <xf numFmtId="0" fontId="5" fillId="0" borderId="3" xfId="35" applyFont="1" applyBorder="1" applyAlignment="1" applyProtection="1">
      <alignment vertical="center" wrapText="1"/>
      <protection hidden="1"/>
    </xf>
    <xf numFmtId="0" fontId="86" fillId="2" borderId="45" xfId="35" applyFont="1" applyFill="1" applyBorder="1" applyAlignment="1" applyProtection="1">
      <alignment vertical="top"/>
      <protection locked="0"/>
    </xf>
    <xf numFmtId="0" fontId="86" fillId="2" borderId="10" xfId="35" applyFont="1" applyFill="1" applyBorder="1" applyAlignment="1" applyProtection="1">
      <alignment vertical="top"/>
      <protection locked="0"/>
    </xf>
    <xf numFmtId="0" fontId="5" fillId="0" borderId="6" xfId="35" applyFont="1" applyBorder="1" applyAlignment="1">
      <alignment horizontal="justify" vertical="center" wrapText="1"/>
    </xf>
    <xf numFmtId="0" fontId="5" fillId="0" borderId="33" xfId="35" applyFont="1" applyBorder="1" applyAlignment="1" applyProtection="1">
      <alignment vertical="top" wrapText="1"/>
      <protection hidden="1"/>
    </xf>
    <xf numFmtId="0" fontId="5" fillId="0" borderId="24" xfId="35" applyFont="1" applyBorder="1" applyAlignment="1" applyProtection="1">
      <alignment vertical="top" wrapText="1"/>
      <protection hidden="1"/>
    </xf>
    <xf numFmtId="0" fontId="5" fillId="0" borderId="43" xfId="35" applyFont="1" applyBorder="1" applyAlignment="1">
      <alignment vertical="center" wrapText="1"/>
    </xf>
    <xf numFmtId="0" fontId="5" fillId="0" borderId="38" xfId="35" applyFont="1" applyBorder="1" applyAlignment="1">
      <alignment vertical="center" wrapText="1"/>
    </xf>
    <xf numFmtId="0" fontId="86" fillId="2" borderId="44" xfId="35" applyFont="1" applyFill="1" applyBorder="1" applyAlignment="1" applyProtection="1">
      <alignment vertical="center" wrapText="1"/>
      <protection locked="0"/>
    </xf>
    <xf numFmtId="0" fontId="86" fillId="2" borderId="37" xfId="35" applyFont="1" applyFill="1" applyBorder="1" applyAlignment="1" applyProtection="1">
      <alignment vertical="center" wrapText="1"/>
      <protection locked="0"/>
    </xf>
    <xf numFmtId="0" fontId="5" fillId="0" borderId="33" xfId="35" applyFont="1" applyBorder="1" applyAlignment="1" applyProtection="1">
      <alignment horizontal="justify" vertical="top" wrapText="1"/>
      <protection hidden="1"/>
    </xf>
    <xf numFmtId="0" fontId="5" fillId="0" borderId="46" xfId="35" applyFont="1" applyBorder="1" applyAlignment="1" applyProtection="1">
      <alignment horizontal="justify" vertical="top" wrapText="1"/>
      <protection hidden="1"/>
    </xf>
    <xf numFmtId="0" fontId="2" fillId="0" borderId="11" xfId="35" applyBorder="1" applyAlignment="1">
      <alignment horizontal="justify" vertical="top" wrapText="1"/>
    </xf>
    <xf numFmtId="0" fontId="2" fillId="0" borderId="0" xfId="35" applyAlignment="1">
      <alignment horizontal="justify" vertical="top" wrapText="1"/>
    </xf>
    <xf numFmtId="0" fontId="2" fillId="0" borderId="47" xfId="35" applyBorder="1" applyAlignment="1">
      <alignment horizontal="justify" vertical="top" wrapText="1"/>
    </xf>
    <xf numFmtId="0" fontId="2" fillId="0" borderId="12" xfId="35" applyBorder="1" applyAlignment="1">
      <alignment horizontal="justify" vertical="top" wrapText="1"/>
    </xf>
    <xf numFmtId="0" fontId="2" fillId="0" borderId="4" xfId="35" applyBorder="1" applyAlignment="1">
      <alignment horizontal="justify" vertical="top" wrapText="1"/>
    </xf>
    <xf numFmtId="0" fontId="2" fillId="0" borderId="48" xfId="35" applyBorder="1" applyAlignment="1">
      <alignment horizontal="justify" vertical="top" wrapText="1"/>
    </xf>
    <xf numFmtId="0" fontId="5" fillId="0" borderId="6" xfId="35" applyFont="1" applyBorder="1" applyAlignment="1" applyProtection="1">
      <alignment horizontal="justify" vertical="top" wrapText="1"/>
      <protection hidden="1"/>
    </xf>
    <xf numFmtId="0" fontId="86" fillId="2" borderId="42" xfId="35" applyFont="1" applyFill="1" applyBorder="1" applyAlignment="1" applyProtection="1">
      <alignment horizontal="left" vertical="center" wrapText="1"/>
      <protection locked="0"/>
    </xf>
    <xf numFmtId="0" fontId="86" fillId="2" borderId="30" xfId="35" applyFont="1" applyFill="1" applyBorder="1" applyAlignment="1" applyProtection="1">
      <alignment horizontal="left" vertical="center" wrapText="1"/>
      <protection locked="0"/>
    </xf>
    <xf numFmtId="0" fontId="86" fillId="2" borderId="42" xfId="35" applyFont="1" applyFill="1" applyBorder="1" applyAlignment="1" applyProtection="1">
      <alignment vertical="center" wrapText="1"/>
      <protection locked="0"/>
    </xf>
    <xf numFmtId="0" fontId="86" fillId="2" borderId="30" xfId="35" applyFont="1" applyFill="1" applyBorder="1" applyAlignment="1" applyProtection="1">
      <alignment vertical="center" wrapText="1"/>
      <protection locked="0"/>
    </xf>
    <xf numFmtId="0" fontId="5" fillId="0" borderId="26" xfId="35" applyFont="1" applyBorder="1" applyAlignment="1" applyProtection="1">
      <alignment horizontal="left" vertical="top" wrapText="1"/>
      <protection hidden="1"/>
    </xf>
    <xf numFmtId="0" fontId="86" fillId="2" borderId="45" xfId="35" applyFont="1" applyFill="1" applyBorder="1" applyAlignment="1" applyProtection="1">
      <alignment vertical="center" wrapText="1"/>
      <protection locked="0"/>
    </xf>
    <xf numFmtId="0" fontId="86" fillId="2" borderId="10" xfId="35" applyFont="1" applyFill="1" applyBorder="1" applyAlignment="1" applyProtection="1">
      <alignment vertical="center" wrapText="1"/>
      <protection locked="0"/>
    </xf>
    <xf numFmtId="0" fontId="5" fillId="0" borderId="3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6" fillId="2" borderId="41" xfId="35" applyFont="1" applyFill="1" applyBorder="1" applyAlignment="1" applyProtection="1">
      <alignment horizontal="left" vertical="center" wrapText="1"/>
      <protection locked="0"/>
    </xf>
    <xf numFmtId="0" fontId="86" fillId="2" borderId="15" xfId="35" applyFont="1" applyFill="1" applyBorder="1" applyAlignment="1" applyProtection="1">
      <alignment horizontal="left" vertical="center" wrapText="1"/>
      <protection locked="0"/>
    </xf>
    <xf numFmtId="0" fontId="5" fillId="0" borderId="28" xfId="35" applyFont="1" applyBorder="1" applyAlignment="1" applyProtection="1">
      <alignment vertical="center" wrapText="1"/>
      <protection hidden="1"/>
    </xf>
    <xf numFmtId="0" fontId="5" fillId="0" borderId="36" xfId="35" applyFont="1" applyBorder="1" applyAlignment="1" applyProtection="1">
      <alignment vertical="center" wrapText="1"/>
      <protection hidden="1"/>
    </xf>
    <xf numFmtId="0" fontId="9" fillId="2" borderId="45" xfId="35" applyFont="1" applyFill="1" applyBorder="1" applyAlignment="1" applyProtection="1">
      <alignment vertical="center" wrapText="1"/>
      <protection locked="0"/>
    </xf>
    <xf numFmtId="0" fontId="9" fillId="2" borderId="10" xfId="35" applyFont="1" applyFill="1" applyBorder="1" applyAlignment="1" applyProtection="1">
      <alignment vertical="center" wrapText="1"/>
      <protection locked="0"/>
    </xf>
    <xf numFmtId="0" fontId="5" fillId="0" borderId="26" xfId="35" applyFont="1" applyBorder="1" applyAlignment="1" applyProtection="1">
      <alignment horizontal="left"/>
      <protection hidden="1"/>
    </xf>
    <xf numFmtId="0" fontId="5" fillId="0" borderId="3" xfId="35" applyFont="1" applyBorder="1" applyAlignment="1" applyProtection="1">
      <alignment horizontal="left"/>
      <protection hidden="1"/>
    </xf>
    <xf numFmtId="0" fontId="5" fillId="0" borderId="11" xfId="35" applyFont="1" applyBorder="1" applyAlignment="1" applyProtection="1">
      <alignment vertical="center" wrapText="1"/>
      <protection hidden="1"/>
    </xf>
    <xf numFmtId="0" fontId="5" fillId="0" borderId="0" xfId="35" applyFont="1" applyAlignment="1" applyProtection="1">
      <alignment vertical="center" wrapText="1"/>
      <protection hidden="1"/>
    </xf>
    <xf numFmtId="0" fontId="5" fillId="0" borderId="43" xfId="35" applyFont="1" applyBorder="1" applyAlignment="1" applyProtection="1">
      <alignment vertical="center" wrapText="1"/>
      <protection hidden="1"/>
    </xf>
    <xf numFmtId="0" fontId="5" fillId="0" borderId="38" xfId="35" applyFont="1" applyBorder="1" applyAlignment="1" applyProtection="1">
      <alignment vertical="center" wrapText="1"/>
      <protection hidden="1"/>
    </xf>
    <xf numFmtId="0" fontId="5" fillId="0" borderId="29"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31" xfId="35" applyFont="1" applyBorder="1" applyAlignment="1" applyProtection="1">
      <alignment vertical="center" wrapText="1"/>
      <protection hidden="1"/>
    </xf>
    <xf numFmtId="0" fontId="5" fillId="0" borderId="19" xfId="35" applyFont="1" applyBorder="1" applyAlignment="1" applyProtection="1">
      <alignment vertical="center" wrapText="1"/>
      <protection hidden="1"/>
    </xf>
    <xf numFmtId="0" fontId="85" fillId="0" borderId="0" xfId="35" applyFont="1" applyAlignment="1" applyProtection="1">
      <alignment horizontal="left" vertical="center" wrapText="1"/>
      <protection hidden="1"/>
    </xf>
    <xf numFmtId="0" fontId="84" fillId="0" borderId="0" xfId="35" applyFont="1" applyAlignment="1" applyProtection="1">
      <alignment horizontal="justify" vertical="top" wrapText="1"/>
      <protection hidden="1"/>
    </xf>
    <xf numFmtId="0" fontId="85" fillId="0" borderId="0" xfId="35" applyFont="1" applyAlignment="1" applyProtection="1">
      <alignment horizontal="justify" vertical="top" wrapText="1"/>
      <protection hidden="1"/>
    </xf>
    <xf numFmtId="0" fontId="84" fillId="0" borderId="0" xfId="35" applyFont="1" applyAlignment="1" applyProtection="1">
      <alignment horizontal="left" vertical="top" wrapText="1"/>
      <protection hidden="1"/>
    </xf>
    <xf numFmtId="0" fontId="84" fillId="0" borderId="0" xfId="35" quotePrefix="1" applyFont="1" applyAlignment="1" applyProtection="1">
      <alignment horizontal="left" vertical="top" wrapText="1"/>
      <protection hidden="1"/>
    </xf>
    <xf numFmtId="0" fontId="58" fillId="0" borderId="0" xfId="35" applyFont="1" applyAlignment="1" applyProtection="1">
      <alignment vertical="center" wrapText="1"/>
      <protection hidden="1"/>
    </xf>
    <xf numFmtId="0" fontId="9" fillId="2" borderId="39" xfId="35" applyFont="1" applyFill="1" applyBorder="1" applyAlignment="1" applyProtection="1">
      <alignment horizontal="left" vertical="center" wrapText="1"/>
      <protection locked="0"/>
    </xf>
    <xf numFmtId="0" fontId="9" fillId="2" borderId="22" xfId="35" applyFont="1" applyFill="1" applyBorder="1" applyAlignment="1" applyProtection="1">
      <alignment horizontal="left" vertical="center" wrapText="1"/>
      <protection locked="0"/>
    </xf>
    <xf numFmtId="0" fontId="9" fillId="2" borderId="40" xfId="35" applyFont="1" applyFill="1" applyBorder="1" applyAlignment="1" applyProtection="1">
      <alignment horizontal="left" vertical="center" wrapText="1"/>
      <protection locked="0"/>
    </xf>
    <xf numFmtId="0" fontId="9" fillId="2" borderId="23" xfId="35" applyFont="1" applyFill="1" applyBorder="1" applyAlignment="1" applyProtection="1">
      <alignment horizontal="left" vertical="center" wrapText="1"/>
      <protection locked="0"/>
    </xf>
    <xf numFmtId="0" fontId="2" fillId="0" borderId="0" xfId="35" applyAlignment="1" applyProtection="1">
      <alignment horizontal="center" vertical="top"/>
      <protection hidden="1"/>
    </xf>
    <xf numFmtId="0" fontId="5" fillId="0" borderId="6" xfId="35" applyFont="1" applyBorder="1" applyAlignment="1" applyProtection="1">
      <alignment horizontal="left" vertical="center" wrapText="1"/>
      <protection hidden="1"/>
    </xf>
    <xf numFmtId="0" fontId="24" fillId="0" borderId="0" xfId="35" applyFont="1" applyAlignment="1" applyProtection="1">
      <alignment vertical="top"/>
      <protection hidden="1"/>
    </xf>
    <xf numFmtId="0" fontId="5" fillId="0" borderId="7"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5" fillId="0" borderId="33" xfId="35" applyFont="1" applyBorder="1" applyAlignment="1" applyProtection="1">
      <alignment horizontal="left" vertical="center" wrapText="1"/>
      <protection hidden="1"/>
    </xf>
    <xf numFmtId="0" fontId="5" fillId="0" borderId="34"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22" fillId="0" borderId="0" xfId="35" applyFont="1" applyAlignment="1" applyProtection="1">
      <alignment horizontal="left" vertical="top" wrapText="1"/>
      <protection hidden="1"/>
    </xf>
    <xf numFmtId="0" fontId="10" fillId="0" borderId="4" xfId="35" applyFont="1" applyBorder="1" applyAlignment="1" applyProtection="1">
      <alignment horizontal="left" vertical="center"/>
      <protection hidden="1"/>
    </xf>
    <xf numFmtId="0" fontId="2" fillId="0" borderId="0" xfId="35" applyAlignment="1" applyProtection="1">
      <alignment horizontal="center"/>
      <protection hidden="1"/>
    </xf>
    <xf numFmtId="0" fontId="9" fillId="0" borderId="0" xfId="35" applyFont="1" applyAlignment="1" applyProtection="1">
      <alignment horizontal="center" vertical="top" wrapText="1"/>
      <protection hidden="1"/>
    </xf>
    <xf numFmtId="0" fontId="10" fillId="0" borderId="0" xfId="35" applyFont="1" applyAlignment="1" applyProtection="1">
      <alignment horizontal="left" vertical="center" wrapText="1"/>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center"/>
      <protection hidden="1"/>
    </xf>
    <xf numFmtId="0" fontId="5" fillId="0" borderId="0" xfId="35" applyFont="1" applyAlignment="1" applyProtection="1">
      <alignment horizontal="left" wrapText="1"/>
      <protection hidden="1"/>
    </xf>
    <xf numFmtId="0" fontId="64" fillId="0" borderId="0" xfId="35" applyFont="1" applyAlignment="1" applyProtection="1">
      <alignment horizontal="center" vertical="center" wrapText="1"/>
      <protection hidden="1"/>
    </xf>
    <xf numFmtId="0" fontId="10" fillId="0" borderId="0" xfId="35" applyFont="1" applyAlignment="1" applyProtection="1">
      <alignment horizontal="center" vertical="center"/>
      <protection hidden="1"/>
    </xf>
    <xf numFmtId="0" fontId="8" fillId="0" borderId="6" xfId="35" applyFont="1" applyBorder="1" applyAlignment="1" applyProtection="1">
      <alignment horizontal="center" vertical="top"/>
      <protection hidden="1"/>
    </xf>
    <xf numFmtId="0" fontId="2" fillId="0" borderId="0" xfId="35" applyAlignment="1" applyProtection="1">
      <alignment horizontal="center" vertical="top" wrapText="1"/>
      <protection hidden="1"/>
    </xf>
    <xf numFmtId="0" fontId="22" fillId="0" borderId="0" xfId="0" applyFont="1" applyAlignment="1">
      <alignment horizontal="left" vertical="center"/>
    </xf>
    <xf numFmtId="0" fontId="5" fillId="0" borderId="0" xfId="0" applyFont="1" applyAlignment="1">
      <alignment horizontal="left" vertical="center" wrapText="1"/>
    </xf>
    <xf numFmtId="0" fontId="8" fillId="0" borderId="26" xfId="35" applyFont="1" applyBorder="1" applyAlignment="1" applyProtection="1">
      <alignment horizontal="center" vertical="top"/>
      <protection hidden="1"/>
    </xf>
    <xf numFmtId="0" fontId="8" fillId="0" borderId="10" xfId="35" applyFont="1" applyBorder="1" applyAlignment="1" applyProtection="1">
      <alignment horizontal="center" vertical="top"/>
      <protection hidden="1"/>
    </xf>
    <xf numFmtId="0" fontId="10" fillId="0" borderId="4" xfId="0" applyFont="1" applyBorder="1" applyAlignment="1">
      <alignment horizontal="center"/>
    </xf>
    <xf numFmtId="0" fontId="8" fillId="0" borderId="26" xfId="35" applyFont="1" applyBorder="1" applyAlignment="1" applyProtection="1">
      <alignment horizontal="center"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5" fillId="0" borderId="0" xfId="0" applyFont="1" applyAlignment="1" applyProtection="1">
      <alignment horizontal="center" vertical="center"/>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8" fillId="11"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center"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10" fillId="0" borderId="33" xfId="35" applyFont="1" applyBorder="1" applyAlignment="1" applyProtection="1">
      <alignment horizontal="center" vertical="center" wrapText="1"/>
      <protection hidden="1"/>
    </xf>
    <xf numFmtId="0" fontId="10" fillId="0" borderId="34" xfId="35" applyFont="1" applyBorder="1" applyAlignment="1" applyProtection="1">
      <alignment horizontal="center" vertical="center" wrapText="1"/>
      <protection hidden="1"/>
    </xf>
    <xf numFmtId="0" fontId="10" fillId="0" borderId="12" xfId="35" applyFont="1" applyBorder="1" applyAlignment="1" applyProtection="1">
      <alignment horizontal="center" vertical="center" wrapText="1"/>
      <protection hidden="1"/>
    </xf>
    <xf numFmtId="0" fontId="10" fillId="0" borderId="9" xfId="35" applyFont="1" applyBorder="1" applyAlignment="1" applyProtection="1">
      <alignment horizontal="center" vertical="center" wrapText="1"/>
      <protection hidden="1"/>
    </xf>
    <xf numFmtId="0" fontId="5" fillId="2" borderId="29" xfId="35" applyFont="1" applyFill="1" applyBorder="1" applyAlignment="1" applyProtection="1">
      <alignment horizontal="center" vertical="top" wrapText="1"/>
      <protection locked="0" hidden="1"/>
    </xf>
    <xf numFmtId="0" fontId="5" fillId="2" borderId="15" xfId="35" applyFont="1" applyFill="1" applyBorder="1" applyAlignment="1" applyProtection="1">
      <alignment horizontal="center" vertical="top" wrapText="1"/>
      <protection locked="0" hidden="1"/>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79" fillId="0" borderId="0" xfId="0" applyFont="1" applyAlignment="1" applyProtection="1">
      <alignment horizontal="center" vertical="center"/>
      <protection hidden="1"/>
    </xf>
    <xf numFmtId="0" fontId="5" fillId="0" borderId="1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5" fillId="0" borderId="6" xfId="0" applyFont="1" applyBorder="1" applyAlignment="1" applyProtection="1">
      <alignment horizontal="center"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6" fillId="9" borderId="26" xfId="0" applyFont="1" applyFill="1" applyBorder="1" applyAlignment="1" applyProtection="1">
      <alignment horizontal="center" vertical="center"/>
      <protection hidden="1"/>
    </xf>
    <xf numFmtId="0" fontId="46" fillId="9" borderId="3" xfId="0" applyFont="1" applyFill="1" applyBorder="1" applyAlignment="1" applyProtection="1">
      <alignment horizontal="center" vertical="center"/>
      <protection hidden="1"/>
    </xf>
    <xf numFmtId="0" fontId="11" fillId="10" borderId="11" xfId="52" applyFont="1" applyFill="1" applyBorder="1" applyAlignment="1" applyProtection="1">
      <alignment horizontal="center" vertical="center" wrapText="1"/>
      <protection hidden="1"/>
    </xf>
    <xf numFmtId="0" fontId="11" fillId="10" borderId="0" xfId="52" applyFont="1" applyFill="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10" fillId="11"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10" fillId="0" borderId="26" xfId="0" applyFont="1" applyBorder="1" applyAlignment="1" applyProtection="1">
      <alignment horizontal="left" vertical="center"/>
      <protection hidden="1"/>
    </xf>
    <xf numFmtId="0" fontId="10" fillId="0" borderId="3" xfId="0" applyFont="1" applyBorder="1" applyAlignment="1" applyProtection="1">
      <alignment horizontal="left" vertical="center"/>
      <protection hidden="1"/>
    </xf>
    <xf numFmtId="0" fontId="10" fillId="0" borderId="10" xfId="0" applyFont="1" applyBorder="1" applyAlignment="1" applyProtection="1">
      <alignment horizontal="left" vertical="center"/>
      <protection hidden="1"/>
    </xf>
    <xf numFmtId="0" fontId="80" fillId="0" borderId="26" xfId="0" applyFont="1" applyBorder="1" applyAlignment="1" applyProtection="1">
      <alignment horizontal="left" vertical="center" wrapText="1"/>
      <protection hidden="1"/>
    </xf>
    <xf numFmtId="0" fontId="80" fillId="0" borderId="3" xfId="0" applyFont="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26" xfId="39" applyFont="1" applyBorder="1" applyAlignment="1" applyProtection="1">
      <alignment horizontal="left" vertical="center" wrapText="1"/>
      <protection hidden="1"/>
    </xf>
    <xf numFmtId="0" fontId="9" fillId="0" borderId="10" xfId="39" applyFont="1" applyBorder="1" applyAlignment="1" applyProtection="1">
      <alignment horizontal="left" vertical="center" wrapText="1"/>
      <protection hidden="1"/>
    </xf>
    <xf numFmtId="0" fontId="90" fillId="0" borderId="26" xfId="0" applyFont="1" applyBorder="1" applyAlignment="1" applyProtection="1">
      <alignment horizontal="left" vertical="center" wrapText="1"/>
      <protection hidden="1"/>
    </xf>
    <xf numFmtId="0" fontId="90" fillId="0" borderId="3" xfId="0" applyFont="1" applyBorder="1" applyAlignment="1" applyProtection="1">
      <alignment horizontal="left" vertical="center" wrapText="1"/>
      <protection hidden="1"/>
    </xf>
    <xf numFmtId="0" fontId="9" fillId="0" borderId="26" xfId="0" applyFont="1" applyBorder="1" applyAlignment="1" applyProtection="1">
      <alignment horizontal="justify" vertical="center" wrapText="1"/>
      <protection hidden="1"/>
    </xf>
    <xf numFmtId="0" fontId="9" fillId="0" borderId="3" xfId="0" applyFont="1" applyBorder="1" applyAlignment="1" applyProtection="1">
      <alignment horizontal="justify" vertical="center" wrapText="1"/>
      <protection hidden="1"/>
    </xf>
    <xf numFmtId="0" fontId="9" fillId="0" borderId="10" xfId="0" applyFont="1" applyBorder="1" applyAlignment="1" applyProtection="1">
      <alignment horizontal="justify" vertical="center" wrapText="1"/>
      <protection hidden="1"/>
    </xf>
    <xf numFmtId="0" fontId="80" fillId="0" borderId="26" xfId="0" applyFont="1" applyBorder="1" applyAlignment="1" applyProtection="1">
      <alignment horizontal="justify" vertical="center" wrapText="1"/>
      <protection hidden="1"/>
    </xf>
    <xf numFmtId="0" fontId="80" fillId="0" borderId="3" xfId="0" applyFont="1" applyBorder="1" applyAlignment="1" applyProtection="1">
      <alignment horizontal="justify" vertical="center" wrapText="1"/>
      <protection hidden="1"/>
    </xf>
    <xf numFmtId="0" fontId="80" fillId="0" borderId="10" xfId="0" applyFont="1" applyBorder="1" applyAlignment="1" applyProtection="1">
      <alignment horizontal="justify" vertical="center" wrapText="1"/>
      <protection hidden="1"/>
    </xf>
    <xf numFmtId="0" fontId="80" fillId="0" borderId="4" xfId="0" applyFont="1" applyBorder="1" applyAlignment="1" applyProtection="1">
      <alignment horizontal="justify" vertical="center" wrapText="1"/>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10" fillId="13" borderId="6" xfId="0" applyFont="1" applyFill="1" applyBorder="1" applyAlignment="1" applyProtection="1">
      <alignment horizontal="left" vertical="center" wrapText="1"/>
      <protection hidden="1"/>
    </xf>
    <xf numFmtId="0" fontId="80" fillId="0" borderId="12" xfId="0" applyFont="1" applyBorder="1" applyAlignment="1" applyProtection="1">
      <alignment horizontal="left" vertical="center" wrapText="1"/>
      <protection hidden="1"/>
    </xf>
    <xf numFmtId="0" fontId="80" fillId="0" borderId="4" xfId="0" applyFont="1" applyBorder="1" applyAlignment="1" applyProtection="1">
      <alignment horizontal="left" vertical="center" wrapText="1"/>
      <protection hidden="1"/>
    </xf>
    <xf numFmtId="0" fontId="10" fillId="9" borderId="6" xfId="0" applyFont="1" applyFill="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80" fillId="0" borderId="6" xfId="0" applyFont="1" applyBorder="1" applyAlignment="1" applyProtection="1">
      <alignment horizontal="justify" vertical="center" wrapText="1"/>
      <protection hidden="1"/>
    </xf>
    <xf numFmtId="0" fontId="9" fillId="0" borderId="9" xfId="0" applyFont="1" applyBorder="1" applyAlignment="1" applyProtection="1">
      <alignment horizontal="left" vertical="center" wrapText="1"/>
      <protection hidden="1"/>
    </xf>
    <xf numFmtId="0" fontId="9" fillId="0" borderId="26" xfId="39" applyFont="1" applyBorder="1" applyAlignment="1" applyProtection="1">
      <alignment horizontal="center" vertical="center" wrapText="1"/>
      <protection hidden="1"/>
    </xf>
    <xf numFmtId="0" fontId="9" fillId="0" borderId="10" xfId="39"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10" fillId="13" borderId="26" xfId="0" applyFont="1" applyFill="1" applyBorder="1" applyAlignment="1" applyProtection="1">
      <alignment horizontal="left" vertical="center" wrapText="1"/>
      <protection hidden="1"/>
    </xf>
    <xf numFmtId="0" fontId="10" fillId="13" borderId="3" xfId="0" applyFont="1" applyFill="1" applyBorder="1" applyAlignment="1" applyProtection="1">
      <alignment horizontal="left" vertical="center" wrapText="1"/>
      <protection hidden="1"/>
    </xf>
    <xf numFmtId="0" fontId="10" fillId="13" borderId="10" xfId="0" applyFont="1" applyFill="1" applyBorder="1" applyAlignment="1" applyProtection="1">
      <alignment horizontal="left" vertical="center" wrapText="1"/>
      <protection hidden="1"/>
    </xf>
    <xf numFmtId="0" fontId="80" fillId="0" borderId="11" xfId="0" applyFont="1" applyBorder="1" applyAlignment="1" applyProtection="1">
      <alignment horizontal="left" vertical="center" wrapText="1"/>
      <protection hidden="1"/>
    </xf>
    <xf numFmtId="0" fontId="80" fillId="0" borderId="0" xfId="0" applyFont="1" applyAlignment="1" applyProtection="1">
      <alignment horizontal="left" vertical="center" wrapText="1"/>
      <protection hidden="1"/>
    </xf>
    <xf numFmtId="0" fontId="80" fillId="0" borderId="34" xfId="0" applyFont="1" applyBorder="1" applyAlignment="1" applyProtection="1">
      <alignment horizontal="justify" vertical="center" wrapText="1"/>
      <protection hidden="1"/>
    </xf>
    <xf numFmtId="0" fontId="10" fillId="0" borderId="4" xfId="39" applyFont="1" applyBorder="1" applyAlignment="1" applyProtection="1">
      <alignment horizontal="left" vertical="center"/>
      <protection hidden="1"/>
    </xf>
    <xf numFmtId="0" fontId="9" fillId="0" borderId="3" xfId="39" applyFont="1" applyBorder="1" applyAlignment="1" applyProtection="1">
      <alignment horizontal="left" vertical="center" wrapText="1"/>
      <protection hidden="1"/>
    </xf>
    <xf numFmtId="0" fontId="10" fillId="0" borderId="6" xfId="0" applyFont="1" applyBorder="1" applyAlignment="1" applyProtection="1">
      <alignment horizontal="center" vertical="center" wrapText="1"/>
      <protection hidden="1"/>
    </xf>
    <xf numFmtId="0" fontId="22" fillId="0" borderId="6" xfId="0" applyFont="1" applyBorder="1" applyAlignment="1" applyProtection="1">
      <alignment horizontal="center"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2"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0" fillId="15" borderId="26" xfId="0" applyFont="1" applyFill="1" applyBorder="1" applyAlignment="1" applyProtection="1">
      <alignment horizontal="left" vertical="center" wrapText="1"/>
      <protection hidden="1"/>
    </xf>
    <xf numFmtId="0" fontId="10" fillId="15" borderId="3" xfId="0" applyFont="1" applyFill="1" applyBorder="1" applyAlignment="1" applyProtection="1">
      <alignment horizontal="left" vertical="center" wrapText="1"/>
      <protection hidden="1"/>
    </xf>
    <xf numFmtId="0" fontId="10" fillId="15" borderId="10" xfId="0"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77" fillId="0" borderId="29" xfId="33" applyFont="1" applyBorder="1" applyAlignment="1" applyProtection="1">
      <alignment horizontal="center" vertical="center"/>
      <protection hidden="1"/>
    </xf>
    <xf numFmtId="0" fontId="77" fillId="0" borderId="35" xfId="33" applyFont="1" applyBorder="1" applyAlignment="1" applyProtection="1">
      <alignment horizontal="center" vertical="center"/>
      <protection hidden="1"/>
    </xf>
    <xf numFmtId="0" fontId="77"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9" fillId="0" borderId="6" xfId="0" applyFont="1" applyBorder="1" applyAlignment="1" applyProtection="1">
      <alignment horizontal="left" vertical="top" wrapText="1"/>
      <protection hidden="1"/>
    </xf>
    <xf numFmtId="0" fontId="9" fillId="0" borderId="1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10" fillId="0" borderId="0" xfId="0" applyFont="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45" fillId="0" borderId="0" xfId="0" applyFont="1" applyAlignment="1" applyProtection="1">
      <alignment horizontal="left" vertical="top" wrapText="1"/>
      <protection hidden="1"/>
    </xf>
    <xf numFmtId="0" fontId="10" fillId="11"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3"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9" fillId="0" borderId="6" xfId="0" applyFont="1" applyBorder="1" applyAlignment="1" applyProtection="1">
      <alignment horizontal="center" vertical="top"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2" borderId="16" xfId="0" applyFont="1" applyFill="1" applyBorder="1" applyAlignment="1" applyProtection="1">
      <alignment horizontal="left" vertical="top" wrapText="1"/>
      <protection locked="0"/>
    </xf>
    <xf numFmtId="0" fontId="9" fillId="2" borderId="6" xfId="0" applyFont="1" applyFill="1" applyBorder="1" applyAlignment="1" applyProtection="1">
      <alignment horizontal="right" vertical="top" wrapText="1"/>
      <protection locked="0"/>
    </xf>
    <xf numFmtId="0" fontId="9" fillId="0" borderId="0" xfId="0" applyFont="1" applyAlignment="1" applyProtection="1">
      <alignment horizontal="left"/>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1"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0" borderId="11" xfId="52" applyFont="1" applyFill="1" applyBorder="1" applyAlignment="1" applyProtection="1">
      <alignment horizontal="center" vertical="center" wrapText="1"/>
      <protection hidden="1"/>
    </xf>
    <xf numFmtId="0" fontId="64" fillId="10" borderId="0" xfId="52" applyFont="1" applyFill="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top"/>
      <protection hidden="1"/>
    </xf>
    <xf numFmtId="172" fontId="9" fillId="0" borderId="0" xfId="0" applyNumberFormat="1" applyFont="1" applyAlignment="1" applyProtection="1">
      <alignment horizontal="left" vertical="center" wrapText="1"/>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Alignment="1" applyProtection="1">
      <alignment horizontal="justify" vertical="top"/>
      <protection hidden="1"/>
    </xf>
    <xf numFmtId="0" fontId="69" fillId="10" borderId="0" xfId="52" applyFont="1" applyFill="1" applyAlignment="1" applyProtection="1">
      <alignment horizontal="left" vertical="top" wrapText="1"/>
      <protection hidden="1"/>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10" fillId="0" borderId="0" xfId="0" applyFont="1" applyAlignment="1" applyProtection="1">
      <alignment horizontal="left" vertical="center"/>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2"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12" borderId="0" xfId="0" applyFont="1" applyFill="1" applyAlignment="1" applyProtection="1">
      <alignment horizontal="center" vertical="top" wrapText="1"/>
      <protection hidden="1"/>
    </xf>
    <xf numFmtId="0" fontId="9" fillId="12" borderId="0" xfId="0" applyFont="1" applyFill="1" applyAlignment="1" applyProtection="1">
      <alignment horizontal="right" vertical="top" wrapText="1"/>
      <protection hidden="1"/>
    </xf>
    <xf numFmtId="0" fontId="9" fillId="12" borderId="8" xfId="0" applyFont="1" applyFill="1" applyBorder="1" applyAlignment="1" applyProtection="1">
      <alignment horizontal="right"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9" fillId="2" borderId="0" xfId="0" applyFont="1" applyFill="1" applyAlignment="1" applyProtection="1">
      <alignment horizontal="justify" vertical="center"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54">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border>
        <left/>
        <right/>
        <top/>
        <bottom/>
      </border>
    </dxf>
    <dxf>
      <font>
        <color rgb="FFFF0000"/>
      </font>
      <fill>
        <patternFill>
          <bgColor theme="0" tint="-0.14996795556505021"/>
        </patternFill>
      </fill>
    </dxf>
    <dxf>
      <font>
        <color theme="0"/>
      </font>
      <fill>
        <patternFill patternType="none">
          <bgColor indexed="65"/>
        </patternFill>
      </fill>
    </dxf>
    <dxf>
      <font>
        <color theme="0"/>
      </font>
      <fill>
        <patternFill patternType="none">
          <bgColor indexed="65"/>
        </patternFill>
      </fill>
    </dxf>
    <dxf>
      <font>
        <color rgb="FFFFFF00"/>
      </font>
    </dxf>
    <dxf>
      <font>
        <color theme="0"/>
      </font>
    </dxf>
    <dxf>
      <font>
        <color theme="0"/>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H$20" lockText="1" noThreeD="1"/>
</file>

<file path=xl/ctrlProps/ctrlProp12.xml><?xml version="1.0" encoding="utf-8"?>
<formControlPr xmlns="http://schemas.microsoft.com/office/spreadsheetml/2009/9/main" objectType="CheckBox" fmlaLink="$H$21" lockText="1" noThreeD="1"/>
</file>

<file path=xl/ctrlProps/ctrlProp13.xml><?xml version="1.0" encoding="utf-8"?>
<formControlPr xmlns="http://schemas.microsoft.com/office/spreadsheetml/2009/9/main" objectType="CheckBox" fmlaLink="$H$21" lockText="1" noThreeD="1"/>
</file>

<file path=xl/ctrlProps/ctrlProp14.xml><?xml version="1.0" encoding="utf-8"?>
<formControlPr xmlns="http://schemas.microsoft.com/office/spreadsheetml/2009/9/main" objectType="CheckBox" fmlaLink="$H$20" lockText="1" noThreeD="1"/>
</file>

<file path=xl/ctrlProps/ctrlProp15.xml><?xml version="1.0" encoding="utf-8"?>
<formControlPr xmlns="http://schemas.microsoft.com/office/spreadsheetml/2009/9/main" objectType="Radio" firstButton="1" fmlaLink="$H$72" lockText="1" noThreeD="1"/>
</file>

<file path=xl/ctrlProps/ctrlProp16.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7'!A1"/></Relationships>
</file>

<file path=xl/drawings/_rels/drawing12.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0</xdr:colOff>
      <xdr:row>2</xdr:row>
      <xdr:rowOff>581025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A00-000002000000}"/>
            </a:ext>
          </a:extLst>
        </xdr:cNvPr>
        <xdr:cNvGrpSpPr>
          <a:grpSpLocks/>
        </xdr:cNvGrpSpPr>
      </xdr:nvGrpSpPr>
      <xdr:grpSpPr bwMode="auto">
        <a:xfrm>
          <a:off x="7991475" y="47625"/>
          <a:ext cx="521494" cy="985838"/>
          <a:chOff x="738" y="5"/>
          <a:chExt cx="116" cy="73"/>
        </a:xfrm>
      </xdr:grpSpPr>
      <xdr:sp macro="" textlink="">
        <xdr:nvSpPr>
          <xdr:cNvPr id="3" name="AutoShape 2">
            <a:extLst>
              <a:ext uri="{FF2B5EF4-FFF2-40B4-BE49-F238E27FC236}">
                <a16:creationId xmlns:a16="http://schemas.microsoft.com/office/drawing/2014/main" id="{00000000-0008-0000-0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A00-000005000000}"/>
            </a:ext>
          </a:extLst>
        </xdr:cNvPr>
        <xdr:cNvSpPr txBox="1">
          <a:spLocks noChangeArrowheads="1"/>
        </xdr:cNvSpPr>
      </xdr:nvSpPr>
      <xdr:spPr bwMode="auto">
        <a:xfrm>
          <a:off x="5238750" y="8839200"/>
          <a:ext cx="1828800"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A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B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B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C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C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295275</xdr:colOff>
      <xdr:row>0</xdr:row>
      <xdr:rowOff>200025</xdr:rowOff>
    </xdr:from>
    <xdr:to>
      <xdr:col>12</xdr:col>
      <xdr:colOff>76200</xdr:colOff>
      <xdr:row>2</xdr:row>
      <xdr:rowOff>685800</xdr:rowOff>
    </xdr:to>
    <xdr:grpSp>
      <xdr:nvGrpSpPr>
        <xdr:cNvPr id="78620" name="Group 4">
          <a:extLst>
            <a:ext uri="{FF2B5EF4-FFF2-40B4-BE49-F238E27FC236}">
              <a16:creationId xmlns:a16="http://schemas.microsoft.com/office/drawing/2014/main" id="{00000000-0008-0000-0D00-00001C330100}"/>
            </a:ext>
          </a:extLst>
        </xdr:cNvPr>
        <xdr:cNvGrpSpPr>
          <a:grpSpLocks/>
        </xdr:cNvGrpSpPr>
      </xdr:nvGrpSpPr>
      <xdr:grpSpPr bwMode="auto">
        <a:xfrm>
          <a:off x="7877175" y="200025"/>
          <a:ext cx="4048125" cy="914400"/>
          <a:chOff x="6962775" y="47625"/>
          <a:chExt cx="2139950" cy="887942"/>
        </a:xfrm>
      </xdr:grpSpPr>
      <xdr:sp macro="" textlink="">
        <xdr:nvSpPr>
          <xdr:cNvPr id="78621" name="AutoShape 2">
            <a:extLst>
              <a:ext uri="{FF2B5EF4-FFF2-40B4-BE49-F238E27FC236}">
                <a16:creationId xmlns:a16="http://schemas.microsoft.com/office/drawing/2014/main" id="{00000000-0008-0000-0D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E00-00001C370100}"/>
            </a:ext>
          </a:extLst>
        </xdr:cNvPr>
        <xdr:cNvGrpSpPr>
          <a:grpSpLocks/>
        </xdr:cNvGrpSpPr>
      </xdr:nvGrpSpPr>
      <xdr:grpSpPr bwMode="auto">
        <a:xfrm>
          <a:off x="9463088" y="9525"/>
          <a:ext cx="3121818" cy="954881"/>
          <a:chOff x="738" y="5"/>
          <a:chExt cx="116" cy="73"/>
        </a:xfrm>
      </xdr:grpSpPr>
      <xdr:sp macro="" textlink="">
        <xdr:nvSpPr>
          <xdr:cNvPr id="79645" name="AutoShape 2">
            <a:extLst>
              <a:ext uri="{FF2B5EF4-FFF2-40B4-BE49-F238E27FC236}">
                <a16:creationId xmlns:a16="http://schemas.microsoft.com/office/drawing/2014/main" id="{00000000-0008-0000-0E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F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F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10560844" y="228600"/>
          <a:ext cx="0" cy="714375"/>
          <a:chOff x="919" y="4"/>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000-000005000000}"/>
            </a:ext>
          </a:extLst>
        </xdr:cNvPr>
        <xdr:cNvGrpSpPr>
          <a:grpSpLocks/>
        </xdr:cNvGrpSpPr>
      </xdr:nvGrpSpPr>
      <xdr:grpSpPr bwMode="auto">
        <a:xfrm>
          <a:off x="10560844" y="66675"/>
          <a:ext cx="2031206" cy="933450"/>
          <a:chOff x="919" y="4"/>
          <a:chExt cx="116" cy="73"/>
        </a:xfrm>
      </xdr:grpSpPr>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1</xdr:col>
      <xdr:colOff>202406</xdr:colOff>
      <xdr:row>96</xdr:row>
      <xdr:rowOff>107156</xdr:rowOff>
    </xdr:from>
    <xdr:to>
      <xdr:col>2</xdr:col>
      <xdr:colOff>47625</xdr:colOff>
      <xdr:row>96</xdr:row>
      <xdr:rowOff>833437</xdr:rowOff>
    </xdr:to>
    <xdr:sp macro="" textlink="">
      <xdr:nvSpPr>
        <xdr:cNvPr id="8" name="Rectangle 7">
          <a:extLst>
            <a:ext uri="{FF2B5EF4-FFF2-40B4-BE49-F238E27FC236}">
              <a16:creationId xmlns:a16="http://schemas.microsoft.com/office/drawing/2014/main" id="{00000000-0008-0000-1000-000008000000}"/>
            </a:ext>
          </a:extLst>
        </xdr:cNvPr>
        <xdr:cNvSpPr/>
      </xdr:nvSpPr>
      <xdr:spPr>
        <a:xfrm>
          <a:off x="2286000" y="9429750"/>
          <a:ext cx="1619250" cy="7262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900"/>
            </a:lnSpc>
          </a:pPr>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1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1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2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2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3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3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4573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400-000026630000}"/>
            </a:ext>
          </a:extLst>
        </xdr:cNvPr>
        <xdr:cNvGrpSpPr>
          <a:grpSpLocks/>
        </xdr:cNvGrpSpPr>
      </xdr:nvGrpSpPr>
      <xdr:grpSpPr bwMode="auto">
        <a:xfrm>
          <a:off x="7924800" y="57150"/>
          <a:ext cx="1200150" cy="866775"/>
          <a:chOff x="738" y="5"/>
          <a:chExt cx="116" cy="73"/>
        </a:xfrm>
      </xdr:grpSpPr>
      <xdr:sp macro="" textlink="">
        <xdr:nvSpPr>
          <xdr:cNvPr id="25383" name="AutoShape 3">
            <a:extLst>
              <a:ext uri="{FF2B5EF4-FFF2-40B4-BE49-F238E27FC236}">
                <a16:creationId xmlns:a16="http://schemas.microsoft.com/office/drawing/2014/main" id="{00000000-0008-0000-14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5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5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6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6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7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7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8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8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9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9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9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A00-0000147E0100}"/>
            </a:ext>
          </a:extLst>
        </xdr:cNvPr>
        <xdr:cNvGrpSpPr>
          <a:grpSpLocks/>
        </xdr:cNvGrpSpPr>
      </xdr:nvGrpSpPr>
      <xdr:grpSpPr bwMode="auto">
        <a:xfrm>
          <a:off x="7679267" y="57150"/>
          <a:ext cx="1188508" cy="938742"/>
          <a:chOff x="711" y="6"/>
          <a:chExt cx="125" cy="73"/>
        </a:xfrm>
      </xdr:grpSpPr>
      <xdr:sp macro="" textlink="">
        <xdr:nvSpPr>
          <xdr:cNvPr id="97817" name="AutoShape 8">
            <a:extLst>
              <a:ext uri="{FF2B5EF4-FFF2-40B4-BE49-F238E27FC236}">
                <a16:creationId xmlns:a16="http://schemas.microsoft.com/office/drawing/2014/main" id="{00000000-0008-0000-1A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A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19</xdr:row>
      <xdr:rowOff>485775</xdr:rowOff>
    </xdr:from>
    <xdr:to>
      <xdr:col>7</xdr:col>
      <xdr:colOff>657225</xdr:colOff>
      <xdr:row>19</xdr:row>
      <xdr:rowOff>693493</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19</xdr:row>
      <xdr:rowOff>476250</xdr:rowOff>
    </xdr:from>
    <xdr:to>
      <xdr:col>9</xdr:col>
      <xdr:colOff>63131</xdr:colOff>
      <xdr:row>19</xdr:row>
      <xdr:rowOff>676275</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390525</xdr:rowOff>
    </xdr:from>
    <xdr:to>
      <xdr:col>10</xdr:col>
      <xdr:colOff>89536</xdr:colOff>
      <xdr:row>19</xdr:row>
      <xdr:rowOff>666750</xdr:rowOff>
    </xdr:to>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458200"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3</xdr:row>
      <xdr:rowOff>9525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400-000002000000}"/>
            </a:ext>
          </a:extLst>
        </xdr:cNvPr>
        <xdr:cNvGrpSpPr>
          <a:grpSpLocks/>
        </xdr:cNvGrpSpPr>
      </xdr:nvGrpSpPr>
      <xdr:grpSpPr bwMode="auto">
        <a:xfrm>
          <a:off x="8604250" y="200025"/>
          <a:ext cx="0" cy="1344083"/>
          <a:chOff x="738" y="5"/>
          <a:chExt cx="116" cy="73"/>
        </a:xfrm>
      </xdr:grpSpPr>
      <xdr:sp macro="" textlink="">
        <xdr:nvSpPr>
          <xdr:cNvPr id="3" name="AutoShape 2">
            <a:extLst>
              <a:ext uri="{FF2B5EF4-FFF2-40B4-BE49-F238E27FC236}">
                <a16:creationId xmlns:a16="http://schemas.microsoft.com/office/drawing/2014/main" id="{00000000-0008-0000-04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7924800" y="1905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12</xdr:col>
      <xdr:colOff>161925</xdr:colOff>
      <xdr:row>2</xdr:row>
      <xdr:rowOff>104775</xdr:rowOff>
    </xdr:from>
    <xdr:to>
      <xdr:col>13</xdr:col>
      <xdr:colOff>476250</xdr:colOff>
      <xdr:row>3</xdr:row>
      <xdr:rowOff>57150</xdr:rowOff>
    </xdr:to>
    <xdr:grpSp>
      <xdr:nvGrpSpPr>
        <xdr:cNvPr id="13" name="Group 1">
          <a:hlinkClick xmlns:r="http://schemas.openxmlformats.org/officeDocument/2006/relationships" r:id="rId1" tooltip="Click for Next Attachment"/>
          <a:extLst>
            <a:ext uri="{FF2B5EF4-FFF2-40B4-BE49-F238E27FC236}">
              <a16:creationId xmlns:a16="http://schemas.microsoft.com/office/drawing/2014/main" id="{00000000-0008-0000-0400-00000D000000}"/>
            </a:ext>
          </a:extLst>
        </xdr:cNvPr>
        <xdr:cNvGrpSpPr>
          <a:grpSpLocks/>
        </xdr:cNvGrpSpPr>
      </xdr:nvGrpSpPr>
      <xdr:grpSpPr bwMode="auto">
        <a:xfrm>
          <a:off x="8604250" y="538692"/>
          <a:ext cx="0" cy="1053041"/>
          <a:chOff x="738" y="5"/>
          <a:chExt cx="116" cy="73"/>
        </a:xfrm>
      </xdr:grpSpPr>
      <xdr:sp macro="" textlink="">
        <xdr:nvSpPr>
          <xdr:cNvPr id="14" name="AutoShape 2">
            <a:extLst>
              <a:ext uri="{FF2B5EF4-FFF2-40B4-BE49-F238E27FC236}">
                <a16:creationId xmlns:a16="http://schemas.microsoft.com/office/drawing/2014/main" id="{00000000-0008-0000-0400-00000E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5" name="Text Box 3">
            <a:extLst>
              <a:ext uri="{FF2B5EF4-FFF2-40B4-BE49-F238E27FC236}">
                <a16:creationId xmlns:a16="http://schemas.microsoft.com/office/drawing/2014/main" id="{00000000-0008-0000-0400-00000F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5</xdr:col>
          <xdr:colOff>9525</xdr:colOff>
          <xdr:row>147</xdr:row>
          <xdr:rowOff>19050</xdr:rowOff>
        </xdr:from>
        <xdr:to>
          <xdr:col>6</xdr:col>
          <xdr:colOff>647700</xdr:colOff>
          <xdr:row>148</xdr:row>
          <xdr:rowOff>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400-000001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148</xdr:row>
          <xdr:rowOff>9525</xdr:rowOff>
        </xdr:from>
        <xdr:to>
          <xdr:col>6</xdr:col>
          <xdr:colOff>657225</xdr:colOff>
          <xdr:row>148</xdr:row>
          <xdr:rowOff>228600</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0400-000002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149</xdr:row>
          <xdr:rowOff>9525</xdr:rowOff>
        </xdr:from>
        <xdr:to>
          <xdr:col>6</xdr:col>
          <xdr:colOff>657225</xdr:colOff>
          <xdr:row>150</xdr:row>
          <xdr:rowOff>0</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0400-000003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147</xdr:row>
          <xdr:rowOff>19050</xdr:rowOff>
        </xdr:from>
        <xdr:to>
          <xdr:col>8</xdr:col>
          <xdr:colOff>371475</xdr:colOff>
          <xdr:row>148</xdr:row>
          <xdr:rowOff>0</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0400-000004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148</xdr:row>
          <xdr:rowOff>9525</xdr:rowOff>
        </xdr:from>
        <xdr:to>
          <xdr:col>8</xdr:col>
          <xdr:colOff>390525</xdr:colOff>
          <xdr:row>148</xdr:row>
          <xdr:rowOff>228600</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0400-000005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149</xdr:row>
          <xdr:rowOff>9525</xdr:rowOff>
        </xdr:from>
        <xdr:to>
          <xdr:col>8</xdr:col>
          <xdr:colOff>390525</xdr:colOff>
          <xdr:row>150</xdr:row>
          <xdr:rowOff>0</xdr:rowOff>
        </xdr:to>
        <xdr:sp macro="" textlink="">
          <xdr:nvSpPr>
            <xdr:cNvPr id="95238" name="Check Box 6" hidden="1">
              <a:extLst>
                <a:ext uri="{63B3BB69-23CF-44E3-9099-C40C66FF867C}">
                  <a14:compatExt spid="_x0000_s95238"/>
                </a:ext>
                <a:ext uri="{FF2B5EF4-FFF2-40B4-BE49-F238E27FC236}">
                  <a16:creationId xmlns:a16="http://schemas.microsoft.com/office/drawing/2014/main" id="{00000000-0008-0000-0400-000006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0</xdr:rowOff>
        </xdr:from>
        <xdr:to>
          <xdr:col>8</xdr:col>
          <xdr:colOff>381000</xdr:colOff>
          <xdr:row>30</xdr:row>
          <xdr:rowOff>57150</xdr:rowOff>
        </xdr:to>
        <xdr:sp macro="" textlink="">
          <xdr:nvSpPr>
            <xdr:cNvPr id="95249" name="Check Box 17" hidden="1">
              <a:extLst>
                <a:ext uri="{63B3BB69-23CF-44E3-9099-C40C66FF867C}">
                  <a14:compatExt spid="_x0000_s95249"/>
                </a:ext>
                <a:ext uri="{FF2B5EF4-FFF2-40B4-BE49-F238E27FC236}">
                  <a16:creationId xmlns:a16="http://schemas.microsoft.com/office/drawing/2014/main" id="{00000000-0008-0000-0400-000011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57150</xdr:rowOff>
        </xdr:from>
        <xdr:to>
          <xdr:col>8</xdr:col>
          <xdr:colOff>371475</xdr:colOff>
          <xdr:row>30</xdr:row>
          <xdr:rowOff>285750</xdr:rowOff>
        </xdr:to>
        <xdr:sp macro="" textlink="">
          <xdr:nvSpPr>
            <xdr:cNvPr id="95250" name="Check Box 18" hidden="1">
              <a:extLst>
                <a:ext uri="{63B3BB69-23CF-44E3-9099-C40C66FF867C}">
                  <a14:compatExt spid="_x0000_s95250"/>
                </a:ext>
                <a:ext uri="{FF2B5EF4-FFF2-40B4-BE49-F238E27FC236}">
                  <a16:creationId xmlns:a16="http://schemas.microsoft.com/office/drawing/2014/main" id="{00000000-0008-0000-0400-000012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385</xdr:row>
          <xdr:rowOff>19050</xdr:rowOff>
        </xdr:from>
        <xdr:to>
          <xdr:col>7</xdr:col>
          <xdr:colOff>561975</xdr:colOff>
          <xdr:row>386</xdr:row>
          <xdr:rowOff>38100</xdr:rowOff>
        </xdr:to>
        <xdr:sp macro="" textlink="">
          <xdr:nvSpPr>
            <xdr:cNvPr id="95265" name="Check Box 33" hidden="1">
              <a:extLst>
                <a:ext uri="{63B3BB69-23CF-44E3-9099-C40C66FF867C}">
                  <a14:compatExt spid="_x0000_s95265"/>
                </a:ext>
                <a:ext uri="{FF2B5EF4-FFF2-40B4-BE49-F238E27FC236}">
                  <a16:creationId xmlns:a16="http://schemas.microsoft.com/office/drawing/2014/main" id="{00000000-0008-0000-0400-000021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386</xdr:row>
          <xdr:rowOff>19050</xdr:rowOff>
        </xdr:from>
        <xdr:to>
          <xdr:col>7</xdr:col>
          <xdr:colOff>561975</xdr:colOff>
          <xdr:row>387</xdr:row>
          <xdr:rowOff>38100</xdr:rowOff>
        </xdr:to>
        <xdr:sp macro="" textlink="">
          <xdr:nvSpPr>
            <xdr:cNvPr id="95266" name="Check Box 34" hidden="1">
              <a:extLst>
                <a:ext uri="{63B3BB69-23CF-44E3-9099-C40C66FF867C}">
                  <a14:compatExt spid="_x0000_s95266"/>
                </a:ext>
                <a:ext uri="{FF2B5EF4-FFF2-40B4-BE49-F238E27FC236}">
                  <a16:creationId xmlns:a16="http://schemas.microsoft.com/office/drawing/2014/main" id="{00000000-0008-0000-0400-000022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HP\Desktop\..Copy%20of%2016-Attachments%20Vol-II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 val="Sheet1"/>
    </sheetNames>
    <sheetDataSet>
      <sheetData sheetId="0" refreshError="1"/>
      <sheetData sheetId="1" refreshError="1"/>
      <sheetData sheetId="2" refreshError="1">
        <row r="6">
          <cell r="D6" t="str">
            <v>Sole Bidder</v>
          </cell>
        </row>
        <row r="7">
          <cell r="D7">
            <v>1</v>
          </cell>
        </row>
      </sheetData>
      <sheetData sheetId="3" refreshError="1">
        <row r="1">
          <cell r="A1" t="str">
            <v>Specification No. :CC-CS/277-WR2/TW-2046/3/G1</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2">
          <cell r="B12"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28.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ctrlProp" Target="../ctrlProps/ctrlProp12.x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vmlDrawing" Target="../drawings/vmlDrawing3.vml"/><Relationship Id="rId5" Type="http://schemas.openxmlformats.org/officeDocument/2006/relationships/printerSettings" Target="../printerSettings/printerSettings225.bin"/><Relationship Id="rId10" Type="http://schemas.openxmlformats.org/officeDocument/2006/relationships/drawing" Target="../drawings/drawing9.xml"/><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30.bin"/><Relationship Id="rId4" Type="http://schemas.openxmlformats.org/officeDocument/2006/relationships/ctrlProp" Target="../ctrlProps/ctrlProp13.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26" Type="http://schemas.openxmlformats.org/officeDocument/2006/relationships/printerSettings" Target="../printerSettings/printerSettings256.bin"/><Relationship Id="rId3" Type="http://schemas.openxmlformats.org/officeDocument/2006/relationships/printerSettings" Target="../printerSettings/printerSettings233.bin"/><Relationship Id="rId21" Type="http://schemas.openxmlformats.org/officeDocument/2006/relationships/printerSettings" Target="../printerSettings/printerSettings251.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5" Type="http://schemas.openxmlformats.org/officeDocument/2006/relationships/printerSettings" Target="../printerSettings/printerSettings255.bin"/><Relationship Id="rId33" Type="http://schemas.openxmlformats.org/officeDocument/2006/relationships/ctrlProp" Target="../ctrlProps/ctrlProp14.xml"/><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20" Type="http://schemas.openxmlformats.org/officeDocument/2006/relationships/printerSettings" Target="../printerSettings/printerSettings250.bin"/><Relationship Id="rId29" Type="http://schemas.openxmlformats.org/officeDocument/2006/relationships/printerSettings" Target="../printerSettings/printerSettings259.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24" Type="http://schemas.openxmlformats.org/officeDocument/2006/relationships/printerSettings" Target="../printerSettings/printerSettings254.bin"/><Relationship Id="rId32" Type="http://schemas.openxmlformats.org/officeDocument/2006/relationships/vmlDrawing" Target="../drawings/vmlDrawing5.vml"/><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23" Type="http://schemas.openxmlformats.org/officeDocument/2006/relationships/printerSettings" Target="../printerSettings/printerSettings253.bin"/><Relationship Id="rId28" Type="http://schemas.openxmlformats.org/officeDocument/2006/relationships/printerSettings" Target="../printerSettings/printerSettings258.bin"/><Relationship Id="rId10" Type="http://schemas.openxmlformats.org/officeDocument/2006/relationships/printerSettings" Target="../printerSettings/printerSettings240.bin"/><Relationship Id="rId19" Type="http://schemas.openxmlformats.org/officeDocument/2006/relationships/printerSettings" Target="../printerSettings/printerSettings249.bin"/><Relationship Id="rId31" Type="http://schemas.openxmlformats.org/officeDocument/2006/relationships/drawing" Target="../drawings/drawing11.xm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 Id="rId22" Type="http://schemas.openxmlformats.org/officeDocument/2006/relationships/printerSettings" Target="../printerSettings/printerSettings252.bin"/><Relationship Id="rId27" Type="http://schemas.openxmlformats.org/officeDocument/2006/relationships/printerSettings" Target="../printerSettings/printerSettings257.bin"/><Relationship Id="rId30" Type="http://schemas.openxmlformats.org/officeDocument/2006/relationships/printerSettings" Target="../printerSettings/printerSettings260.bin"/><Relationship Id="rId8" Type="http://schemas.openxmlformats.org/officeDocument/2006/relationships/printerSettings" Target="../printerSettings/printerSettings23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printerSettings" Target="../printerSettings/printerSettings286.bin"/><Relationship Id="rId3" Type="http://schemas.openxmlformats.org/officeDocument/2006/relationships/printerSettings" Target="../printerSettings/printerSettings263.bin"/><Relationship Id="rId21" Type="http://schemas.openxmlformats.org/officeDocument/2006/relationships/printerSettings" Target="../printerSettings/printerSettings281.bin"/><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printerSettings" Target="../printerSettings/printerSettings285.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29" Type="http://schemas.openxmlformats.org/officeDocument/2006/relationships/printerSettings" Target="../printerSettings/printerSettings289.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printerSettings" Target="../printerSettings/printerSettings284.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28" Type="http://schemas.openxmlformats.org/officeDocument/2006/relationships/printerSettings" Target="../printerSettings/printerSettings288.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 Id="rId27" Type="http://schemas.openxmlformats.org/officeDocument/2006/relationships/printerSettings" Target="../printerSettings/printerSettings287.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printerSettings" Target="../printerSettings/printerSettings302.bin"/><Relationship Id="rId18" Type="http://schemas.openxmlformats.org/officeDocument/2006/relationships/printerSettings" Target="../printerSettings/printerSettings307.bin"/><Relationship Id="rId26" Type="http://schemas.openxmlformats.org/officeDocument/2006/relationships/printerSettings" Target="../printerSettings/printerSettings315.bin"/><Relationship Id="rId3" Type="http://schemas.openxmlformats.org/officeDocument/2006/relationships/printerSettings" Target="../printerSettings/printerSettings292.bin"/><Relationship Id="rId21" Type="http://schemas.openxmlformats.org/officeDocument/2006/relationships/printerSettings" Target="../printerSettings/printerSettings310.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1.bin"/><Relationship Id="rId17" Type="http://schemas.openxmlformats.org/officeDocument/2006/relationships/printerSettings" Target="../printerSettings/printerSettings306.bin"/><Relationship Id="rId25" Type="http://schemas.openxmlformats.org/officeDocument/2006/relationships/printerSettings" Target="../printerSettings/printerSettings314.bin"/><Relationship Id="rId2" Type="http://schemas.openxmlformats.org/officeDocument/2006/relationships/printerSettings" Target="../printerSettings/printerSettings291.bin"/><Relationship Id="rId16" Type="http://schemas.openxmlformats.org/officeDocument/2006/relationships/printerSettings" Target="../printerSettings/printerSettings305.bin"/><Relationship Id="rId20" Type="http://schemas.openxmlformats.org/officeDocument/2006/relationships/printerSettings" Target="../printerSettings/printerSettings309.bin"/><Relationship Id="rId29" Type="http://schemas.openxmlformats.org/officeDocument/2006/relationships/printerSettings" Target="../printerSettings/printerSettings318.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printerSettings" Target="../printerSettings/printerSettings300.bin"/><Relationship Id="rId24" Type="http://schemas.openxmlformats.org/officeDocument/2006/relationships/printerSettings" Target="../printerSettings/printerSettings313.bin"/><Relationship Id="rId5" Type="http://schemas.openxmlformats.org/officeDocument/2006/relationships/printerSettings" Target="../printerSettings/printerSettings294.bin"/><Relationship Id="rId15" Type="http://schemas.openxmlformats.org/officeDocument/2006/relationships/printerSettings" Target="../printerSettings/printerSettings304.bin"/><Relationship Id="rId23" Type="http://schemas.openxmlformats.org/officeDocument/2006/relationships/printerSettings" Target="../printerSettings/printerSettings312.bin"/><Relationship Id="rId28" Type="http://schemas.openxmlformats.org/officeDocument/2006/relationships/printerSettings" Target="../printerSettings/printerSettings317.bin"/><Relationship Id="rId10" Type="http://schemas.openxmlformats.org/officeDocument/2006/relationships/printerSettings" Target="../printerSettings/printerSettings299.bin"/><Relationship Id="rId19" Type="http://schemas.openxmlformats.org/officeDocument/2006/relationships/printerSettings" Target="../printerSettings/printerSettings308.bin"/><Relationship Id="rId31" Type="http://schemas.openxmlformats.org/officeDocument/2006/relationships/drawing" Target="../drawings/drawing13.xml"/><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 Id="rId14" Type="http://schemas.openxmlformats.org/officeDocument/2006/relationships/printerSettings" Target="../printerSettings/printerSettings303.bin"/><Relationship Id="rId22" Type="http://schemas.openxmlformats.org/officeDocument/2006/relationships/printerSettings" Target="../printerSettings/printerSettings311.bin"/><Relationship Id="rId27" Type="http://schemas.openxmlformats.org/officeDocument/2006/relationships/printerSettings" Target="../printerSettings/printerSettings316.bin"/><Relationship Id="rId30" Type="http://schemas.openxmlformats.org/officeDocument/2006/relationships/printerSettings" Target="../printerSettings/printerSettings31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26" Type="http://schemas.openxmlformats.org/officeDocument/2006/relationships/printerSettings" Target="../printerSettings/printerSettings345.bin"/><Relationship Id="rId3" Type="http://schemas.openxmlformats.org/officeDocument/2006/relationships/printerSettings" Target="../printerSettings/printerSettings322.bin"/><Relationship Id="rId21" Type="http://schemas.openxmlformats.org/officeDocument/2006/relationships/printerSettings" Target="../printerSettings/printerSettings340.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5" Type="http://schemas.openxmlformats.org/officeDocument/2006/relationships/printerSettings" Target="../printerSettings/printerSettings344.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20" Type="http://schemas.openxmlformats.org/officeDocument/2006/relationships/printerSettings" Target="../printerSettings/printerSettings339.bin"/><Relationship Id="rId29" Type="http://schemas.openxmlformats.org/officeDocument/2006/relationships/printerSettings" Target="../printerSettings/printerSettings348.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24" Type="http://schemas.openxmlformats.org/officeDocument/2006/relationships/printerSettings" Target="../printerSettings/printerSettings343.bin"/><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23" Type="http://schemas.openxmlformats.org/officeDocument/2006/relationships/printerSettings" Target="../printerSettings/printerSettings342.bin"/><Relationship Id="rId28" Type="http://schemas.openxmlformats.org/officeDocument/2006/relationships/printerSettings" Target="../printerSettings/printerSettings347.bin"/><Relationship Id="rId10" Type="http://schemas.openxmlformats.org/officeDocument/2006/relationships/printerSettings" Target="../printerSettings/printerSettings329.bin"/><Relationship Id="rId19" Type="http://schemas.openxmlformats.org/officeDocument/2006/relationships/printerSettings" Target="../printerSettings/printerSettings338.bin"/><Relationship Id="rId31" Type="http://schemas.openxmlformats.org/officeDocument/2006/relationships/drawing" Target="../drawings/drawing14.xml"/><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 Id="rId22" Type="http://schemas.openxmlformats.org/officeDocument/2006/relationships/printerSettings" Target="../printerSettings/printerSettings341.bin"/><Relationship Id="rId27" Type="http://schemas.openxmlformats.org/officeDocument/2006/relationships/printerSettings" Target="../printerSettings/printerSettings346.bin"/><Relationship Id="rId30" Type="http://schemas.openxmlformats.org/officeDocument/2006/relationships/printerSettings" Target="../printerSettings/printerSettings3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57.bin"/><Relationship Id="rId13" Type="http://schemas.openxmlformats.org/officeDocument/2006/relationships/printerSettings" Target="../printerSettings/printerSettings362.bin"/><Relationship Id="rId18" Type="http://schemas.openxmlformats.org/officeDocument/2006/relationships/printerSettings" Target="../printerSettings/printerSettings367.bin"/><Relationship Id="rId26" Type="http://schemas.openxmlformats.org/officeDocument/2006/relationships/printerSettings" Target="../printerSettings/printerSettings375.bin"/><Relationship Id="rId3" Type="http://schemas.openxmlformats.org/officeDocument/2006/relationships/printerSettings" Target="../printerSettings/printerSettings352.bin"/><Relationship Id="rId21" Type="http://schemas.openxmlformats.org/officeDocument/2006/relationships/printerSettings" Target="../printerSettings/printerSettings370.bin"/><Relationship Id="rId7" Type="http://schemas.openxmlformats.org/officeDocument/2006/relationships/printerSettings" Target="../printerSettings/printerSettings356.bin"/><Relationship Id="rId12" Type="http://schemas.openxmlformats.org/officeDocument/2006/relationships/printerSettings" Target="../printerSettings/printerSettings361.bin"/><Relationship Id="rId17" Type="http://schemas.openxmlformats.org/officeDocument/2006/relationships/printerSettings" Target="../printerSettings/printerSettings366.bin"/><Relationship Id="rId25" Type="http://schemas.openxmlformats.org/officeDocument/2006/relationships/printerSettings" Target="../printerSettings/printerSettings374.bin"/><Relationship Id="rId2" Type="http://schemas.openxmlformats.org/officeDocument/2006/relationships/printerSettings" Target="../printerSettings/printerSettings351.bin"/><Relationship Id="rId16" Type="http://schemas.openxmlformats.org/officeDocument/2006/relationships/printerSettings" Target="../printerSettings/printerSettings365.bin"/><Relationship Id="rId20" Type="http://schemas.openxmlformats.org/officeDocument/2006/relationships/printerSettings" Target="../printerSettings/printerSettings369.bin"/><Relationship Id="rId29" Type="http://schemas.openxmlformats.org/officeDocument/2006/relationships/printerSettings" Target="../printerSettings/printerSettings378.bin"/><Relationship Id="rId1" Type="http://schemas.openxmlformats.org/officeDocument/2006/relationships/printerSettings" Target="../printerSettings/printerSettings350.bin"/><Relationship Id="rId6" Type="http://schemas.openxmlformats.org/officeDocument/2006/relationships/printerSettings" Target="../printerSettings/printerSettings355.bin"/><Relationship Id="rId11" Type="http://schemas.openxmlformats.org/officeDocument/2006/relationships/printerSettings" Target="../printerSettings/printerSettings360.bin"/><Relationship Id="rId24" Type="http://schemas.openxmlformats.org/officeDocument/2006/relationships/printerSettings" Target="../printerSettings/printerSettings373.bin"/><Relationship Id="rId5" Type="http://schemas.openxmlformats.org/officeDocument/2006/relationships/printerSettings" Target="../printerSettings/printerSettings354.bin"/><Relationship Id="rId15" Type="http://schemas.openxmlformats.org/officeDocument/2006/relationships/printerSettings" Target="../printerSettings/printerSettings364.bin"/><Relationship Id="rId23" Type="http://schemas.openxmlformats.org/officeDocument/2006/relationships/printerSettings" Target="../printerSettings/printerSettings372.bin"/><Relationship Id="rId28" Type="http://schemas.openxmlformats.org/officeDocument/2006/relationships/printerSettings" Target="../printerSettings/printerSettings377.bin"/><Relationship Id="rId10" Type="http://schemas.openxmlformats.org/officeDocument/2006/relationships/printerSettings" Target="../printerSettings/printerSettings359.bin"/><Relationship Id="rId19" Type="http://schemas.openxmlformats.org/officeDocument/2006/relationships/printerSettings" Target="../printerSettings/printerSettings368.bin"/><Relationship Id="rId31" Type="http://schemas.openxmlformats.org/officeDocument/2006/relationships/drawing" Target="../drawings/drawing15.xml"/><Relationship Id="rId4" Type="http://schemas.openxmlformats.org/officeDocument/2006/relationships/printerSettings" Target="../printerSettings/printerSettings353.bin"/><Relationship Id="rId9" Type="http://schemas.openxmlformats.org/officeDocument/2006/relationships/printerSettings" Target="../printerSettings/printerSettings358.bin"/><Relationship Id="rId14" Type="http://schemas.openxmlformats.org/officeDocument/2006/relationships/printerSettings" Target="../printerSettings/printerSettings363.bin"/><Relationship Id="rId22" Type="http://schemas.openxmlformats.org/officeDocument/2006/relationships/printerSettings" Target="../printerSettings/printerSettings371.bin"/><Relationship Id="rId27" Type="http://schemas.openxmlformats.org/officeDocument/2006/relationships/printerSettings" Target="../printerSettings/printerSettings376.bin"/><Relationship Id="rId30" Type="http://schemas.openxmlformats.org/officeDocument/2006/relationships/printerSettings" Target="../printerSettings/printerSettings3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82.bin"/><Relationship Id="rId2" Type="http://schemas.openxmlformats.org/officeDocument/2006/relationships/printerSettings" Target="../printerSettings/printerSettings381.bin"/><Relationship Id="rId1" Type="http://schemas.openxmlformats.org/officeDocument/2006/relationships/printerSettings" Target="../printerSettings/printerSettings380.bin"/><Relationship Id="rId5" Type="http://schemas.openxmlformats.org/officeDocument/2006/relationships/drawing" Target="../drawings/drawing16.xml"/><Relationship Id="rId4" Type="http://schemas.openxmlformats.org/officeDocument/2006/relationships/printerSettings" Target="../printerSettings/printerSettings38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18" Type="http://schemas.openxmlformats.org/officeDocument/2006/relationships/printerSettings" Target="../printerSettings/printerSettings401.bin"/><Relationship Id="rId26" Type="http://schemas.openxmlformats.org/officeDocument/2006/relationships/printerSettings" Target="../printerSettings/printerSettings409.bin"/><Relationship Id="rId3" Type="http://schemas.openxmlformats.org/officeDocument/2006/relationships/printerSettings" Target="../printerSettings/printerSettings386.bin"/><Relationship Id="rId21" Type="http://schemas.openxmlformats.org/officeDocument/2006/relationships/printerSettings" Target="../printerSettings/printerSettings404.bin"/><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17" Type="http://schemas.openxmlformats.org/officeDocument/2006/relationships/printerSettings" Target="../printerSettings/printerSettings400.bin"/><Relationship Id="rId25" Type="http://schemas.openxmlformats.org/officeDocument/2006/relationships/printerSettings" Target="../printerSettings/printerSettings408.bin"/><Relationship Id="rId2" Type="http://schemas.openxmlformats.org/officeDocument/2006/relationships/printerSettings" Target="../printerSettings/printerSettings385.bin"/><Relationship Id="rId16" Type="http://schemas.openxmlformats.org/officeDocument/2006/relationships/printerSettings" Target="../printerSettings/printerSettings399.bin"/><Relationship Id="rId20" Type="http://schemas.openxmlformats.org/officeDocument/2006/relationships/printerSettings" Target="../printerSettings/printerSettings403.bin"/><Relationship Id="rId29" Type="http://schemas.openxmlformats.org/officeDocument/2006/relationships/printerSettings" Target="../printerSettings/printerSettings412.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24" Type="http://schemas.openxmlformats.org/officeDocument/2006/relationships/printerSettings" Target="../printerSettings/printerSettings407.bin"/><Relationship Id="rId5" Type="http://schemas.openxmlformats.org/officeDocument/2006/relationships/printerSettings" Target="../printerSettings/printerSettings388.bin"/><Relationship Id="rId15" Type="http://schemas.openxmlformats.org/officeDocument/2006/relationships/printerSettings" Target="../printerSettings/printerSettings398.bin"/><Relationship Id="rId23" Type="http://schemas.openxmlformats.org/officeDocument/2006/relationships/printerSettings" Target="../printerSettings/printerSettings406.bin"/><Relationship Id="rId28" Type="http://schemas.openxmlformats.org/officeDocument/2006/relationships/printerSettings" Target="../printerSettings/printerSettings411.bin"/><Relationship Id="rId10" Type="http://schemas.openxmlformats.org/officeDocument/2006/relationships/printerSettings" Target="../printerSettings/printerSettings393.bin"/><Relationship Id="rId19" Type="http://schemas.openxmlformats.org/officeDocument/2006/relationships/printerSettings" Target="../printerSettings/printerSettings402.bin"/><Relationship Id="rId31" Type="http://schemas.openxmlformats.org/officeDocument/2006/relationships/drawing" Target="../drawings/drawing17.xml"/><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 Id="rId22" Type="http://schemas.openxmlformats.org/officeDocument/2006/relationships/printerSettings" Target="../printerSettings/printerSettings405.bin"/><Relationship Id="rId27" Type="http://schemas.openxmlformats.org/officeDocument/2006/relationships/printerSettings" Target="../printerSettings/printerSettings410.bin"/><Relationship Id="rId30" Type="http://schemas.openxmlformats.org/officeDocument/2006/relationships/printerSettings" Target="../printerSettings/printerSettings41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21.bin"/><Relationship Id="rId13" Type="http://schemas.openxmlformats.org/officeDocument/2006/relationships/printerSettings" Target="../printerSettings/printerSettings426.bin"/><Relationship Id="rId18" Type="http://schemas.openxmlformats.org/officeDocument/2006/relationships/printerSettings" Target="../printerSettings/printerSettings431.bin"/><Relationship Id="rId26" Type="http://schemas.openxmlformats.org/officeDocument/2006/relationships/drawing" Target="../drawings/drawing18.xml"/><Relationship Id="rId3" Type="http://schemas.openxmlformats.org/officeDocument/2006/relationships/printerSettings" Target="../printerSettings/printerSettings416.bin"/><Relationship Id="rId21" Type="http://schemas.openxmlformats.org/officeDocument/2006/relationships/printerSettings" Target="../printerSettings/printerSettings434.bin"/><Relationship Id="rId7" Type="http://schemas.openxmlformats.org/officeDocument/2006/relationships/printerSettings" Target="../printerSettings/printerSettings420.bin"/><Relationship Id="rId12" Type="http://schemas.openxmlformats.org/officeDocument/2006/relationships/printerSettings" Target="../printerSettings/printerSettings425.bin"/><Relationship Id="rId17" Type="http://schemas.openxmlformats.org/officeDocument/2006/relationships/printerSettings" Target="../printerSettings/printerSettings430.bin"/><Relationship Id="rId25" Type="http://schemas.openxmlformats.org/officeDocument/2006/relationships/printerSettings" Target="../printerSettings/printerSettings438.bin"/><Relationship Id="rId2" Type="http://schemas.openxmlformats.org/officeDocument/2006/relationships/printerSettings" Target="../printerSettings/printerSettings415.bin"/><Relationship Id="rId16" Type="http://schemas.openxmlformats.org/officeDocument/2006/relationships/printerSettings" Target="../printerSettings/printerSettings429.bin"/><Relationship Id="rId20" Type="http://schemas.openxmlformats.org/officeDocument/2006/relationships/printerSettings" Target="../printerSettings/printerSettings433.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printerSettings" Target="../printerSettings/printerSettings424.bin"/><Relationship Id="rId24" Type="http://schemas.openxmlformats.org/officeDocument/2006/relationships/printerSettings" Target="../printerSettings/printerSettings437.bin"/><Relationship Id="rId5" Type="http://schemas.openxmlformats.org/officeDocument/2006/relationships/printerSettings" Target="../printerSettings/printerSettings418.bin"/><Relationship Id="rId15" Type="http://schemas.openxmlformats.org/officeDocument/2006/relationships/printerSettings" Target="../printerSettings/printerSettings428.bin"/><Relationship Id="rId23" Type="http://schemas.openxmlformats.org/officeDocument/2006/relationships/printerSettings" Target="../printerSettings/printerSettings436.bin"/><Relationship Id="rId10" Type="http://schemas.openxmlformats.org/officeDocument/2006/relationships/printerSettings" Target="../printerSettings/printerSettings423.bin"/><Relationship Id="rId19" Type="http://schemas.openxmlformats.org/officeDocument/2006/relationships/printerSettings" Target="../printerSettings/printerSettings432.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 Id="rId14" Type="http://schemas.openxmlformats.org/officeDocument/2006/relationships/printerSettings" Target="../printerSettings/printerSettings427.bin"/><Relationship Id="rId22" Type="http://schemas.openxmlformats.org/officeDocument/2006/relationships/printerSettings" Target="../printerSettings/printerSettings4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drawing" Target="../drawings/drawing19.xml"/><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printerSettings" Target="../printerSettings/printerSettings489.bin"/><Relationship Id="rId3" Type="http://schemas.openxmlformats.org/officeDocument/2006/relationships/printerSettings" Target="../printerSettings/printerSettings466.bin"/><Relationship Id="rId21" Type="http://schemas.openxmlformats.org/officeDocument/2006/relationships/printerSettings" Target="../printerSettings/printerSettings484.bin"/><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printerSettings" Target="../printerSettings/printerSettings488.bin"/><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vmlDrawing" Target="../drawings/vmlDrawing6.vm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printerSettings" Target="../printerSettings/printerSettings487.bin"/><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printerSettings" Target="../printerSettings/printerSettings486.bin"/><Relationship Id="rId28" Type="http://schemas.openxmlformats.org/officeDocument/2006/relationships/drawing" Target="../drawings/drawing20.xm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ctrlProp" Target="../ctrlProps/ctrlProp16.xml"/><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printerSettings" Target="../printerSettings/printerSettings485.bin"/><Relationship Id="rId27" Type="http://schemas.openxmlformats.org/officeDocument/2006/relationships/printerSettings" Target="../printerSettings/printerSettings490.bin"/><Relationship Id="rId30" Type="http://schemas.openxmlformats.org/officeDocument/2006/relationships/ctrlProp" Target="../ctrlProps/ctrlProp15.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98.bin"/><Relationship Id="rId13" Type="http://schemas.openxmlformats.org/officeDocument/2006/relationships/printerSettings" Target="../printerSettings/printerSettings503.bin"/><Relationship Id="rId18" Type="http://schemas.openxmlformats.org/officeDocument/2006/relationships/printerSettings" Target="../printerSettings/printerSettings508.bin"/><Relationship Id="rId26" Type="http://schemas.openxmlformats.org/officeDocument/2006/relationships/printerSettings" Target="../printerSettings/printerSettings516.bin"/><Relationship Id="rId3" Type="http://schemas.openxmlformats.org/officeDocument/2006/relationships/printerSettings" Target="../printerSettings/printerSettings493.bin"/><Relationship Id="rId21" Type="http://schemas.openxmlformats.org/officeDocument/2006/relationships/printerSettings" Target="../printerSettings/printerSettings511.bin"/><Relationship Id="rId7" Type="http://schemas.openxmlformats.org/officeDocument/2006/relationships/printerSettings" Target="../printerSettings/printerSettings497.bin"/><Relationship Id="rId12" Type="http://schemas.openxmlformats.org/officeDocument/2006/relationships/printerSettings" Target="../printerSettings/printerSettings502.bin"/><Relationship Id="rId17" Type="http://schemas.openxmlformats.org/officeDocument/2006/relationships/printerSettings" Target="../printerSettings/printerSettings507.bin"/><Relationship Id="rId25" Type="http://schemas.openxmlformats.org/officeDocument/2006/relationships/printerSettings" Target="../printerSettings/printerSettings515.bin"/><Relationship Id="rId2" Type="http://schemas.openxmlformats.org/officeDocument/2006/relationships/printerSettings" Target="../printerSettings/printerSettings492.bin"/><Relationship Id="rId16" Type="http://schemas.openxmlformats.org/officeDocument/2006/relationships/printerSettings" Target="../printerSettings/printerSettings506.bin"/><Relationship Id="rId20" Type="http://schemas.openxmlformats.org/officeDocument/2006/relationships/printerSettings" Target="../printerSettings/printerSettings510.bin"/><Relationship Id="rId29" Type="http://schemas.openxmlformats.org/officeDocument/2006/relationships/printerSettings" Target="../printerSettings/printerSettings519.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1.bin"/><Relationship Id="rId24" Type="http://schemas.openxmlformats.org/officeDocument/2006/relationships/printerSettings" Target="../printerSettings/printerSettings514.bin"/><Relationship Id="rId5" Type="http://schemas.openxmlformats.org/officeDocument/2006/relationships/printerSettings" Target="../printerSettings/printerSettings495.bin"/><Relationship Id="rId15" Type="http://schemas.openxmlformats.org/officeDocument/2006/relationships/printerSettings" Target="../printerSettings/printerSettings505.bin"/><Relationship Id="rId23" Type="http://schemas.openxmlformats.org/officeDocument/2006/relationships/printerSettings" Target="../printerSettings/printerSettings513.bin"/><Relationship Id="rId28" Type="http://schemas.openxmlformats.org/officeDocument/2006/relationships/printerSettings" Target="../printerSettings/printerSettings518.bin"/><Relationship Id="rId10" Type="http://schemas.openxmlformats.org/officeDocument/2006/relationships/printerSettings" Target="../printerSettings/printerSettings500.bin"/><Relationship Id="rId19" Type="http://schemas.openxmlformats.org/officeDocument/2006/relationships/printerSettings" Target="../printerSettings/printerSettings509.bin"/><Relationship Id="rId31" Type="http://schemas.openxmlformats.org/officeDocument/2006/relationships/drawing" Target="../drawings/drawing21.xml"/><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 Id="rId14" Type="http://schemas.openxmlformats.org/officeDocument/2006/relationships/printerSettings" Target="../printerSettings/printerSettings504.bin"/><Relationship Id="rId22" Type="http://schemas.openxmlformats.org/officeDocument/2006/relationships/printerSettings" Target="../printerSettings/printerSettings512.bin"/><Relationship Id="rId27" Type="http://schemas.openxmlformats.org/officeDocument/2006/relationships/printerSettings" Target="../printerSettings/printerSettings517.bin"/><Relationship Id="rId30" Type="http://schemas.openxmlformats.org/officeDocument/2006/relationships/printerSettings" Target="../printerSettings/printerSettings5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drawing" Target="../drawings/drawing22.xml"/><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2.bin"/><Relationship Id="rId13" Type="http://schemas.openxmlformats.org/officeDocument/2006/relationships/printerSettings" Target="../printerSettings/printerSettings557.bin"/><Relationship Id="rId3" Type="http://schemas.openxmlformats.org/officeDocument/2006/relationships/printerSettings" Target="../printerSettings/printerSettings547.bin"/><Relationship Id="rId7" Type="http://schemas.openxmlformats.org/officeDocument/2006/relationships/printerSettings" Target="../printerSettings/printerSettings551.bin"/><Relationship Id="rId12" Type="http://schemas.openxmlformats.org/officeDocument/2006/relationships/printerSettings" Target="../printerSettings/printerSettings556.bin"/><Relationship Id="rId2" Type="http://schemas.openxmlformats.org/officeDocument/2006/relationships/printerSettings" Target="../printerSettings/printerSettings546.bin"/><Relationship Id="rId16" Type="http://schemas.openxmlformats.org/officeDocument/2006/relationships/drawing" Target="../drawings/drawing23.xml"/><Relationship Id="rId1" Type="http://schemas.openxmlformats.org/officeDocument/2006/relationships/printerSettings" Target="../printerSettings/printerSettings545.bin"/><Relationship Id="rId6" Type="http://schemas.openxmlformats.org/officeDocument/2006/relationships/printerSettings" Target="../printerSettings/printerSettings550.bin"/><Relationship Id="rId11" Type="http://schemas.openxmlformats.org/officeDocument/2006/relationships/printerSettings" Target="../printerSettings/printerSettings555.bin"/><Relationship Id="rId5" Type="http://schemas.openxmlformats.org/officeDocument/2006/relationships/printerSettings" Target="../printerSettings/printerSettings549.bin"/><Relationship Id="rId15" Type="http://schemas.openxmlformats.org/officeDocument/2006/relationships/printerSettings" Target="../printerSettings/printerSettings559.bin"/><Relationship Id="rId10" Type="http://schemas.openxmlformats.org/officeDocument/2006/relationships/printerSettings" Target="../printerSettings/printerSettings554.bin"/><Relationship Id="rId4" Type="http://schemas.openxmlformats.org/officeDocument/2006/relationships/printerSettings" Target="../printerSettings/printerSettings548.bin"/><Relationship Id="rId9" Type="http://schemas.openxmlformats.org/officeDocument/2006/relationships/printerSettings" Target="../printerSettings/printerSettings553.bin"/><Relationship Id="rId14" Type="http://schemas.openxmlformats.org/officeDocument/2006/relationships/printerSettings" Target="../printerSettings/printerSettings55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67.bin"/><Relationship Id="rId3" Type="http://schemas.openxmlformats.org/officeDocument/2006/relationships/printerSettings" Target="../printerSettings/printerSettings562.bin"/><Relationship Id="rId7" Type="http://schemas.openxmlformats.org/officeDocument/2006/relationships/printerSettings" Target="../printerSettings/printerSettings566.bin"/><Relationship Id="rId2" Type="http://schemas.openxmlformats.org/officeDocument/2006/relationships/printerSettings" Target="../printerSettings/printerSettings561.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5" Type="http://schemas.openxmlformats.org/officeDocument/2006/relationships/printerSettings" Target="../printerSettings/printerSettings564.bin"/><Relationship Id="rId10" Type="http://schemas.openxmlformats.org/officeDocument/2006/relationships/drawing" Target="../drawings/drawing24.xml"/><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29" Type="http://schemas.openxmlformats.org/officeDocument/2006/relationships/printerSettings" Target="../printerSettings/printerSettings597.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drawing" Target="../drawings/drawing25.xml"/><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26" Type="http://schemas.openxmlformats.org/officeDocument/2006/relationships/printerSettings" Target="../printerSettings/printerSettings624.bin"/><Relationship Id="rId3" Type="http://schemas.openxmlformats.org/officeDocument/2006/relationships/printerSettings" Target="../printerSettings/printerSettings601.bin"/><Relationship Id="rId21" Type="http://schemas.openxmlformats.org/officeDocument/2006/relationships/printerSettings" Target="../printerSettings/printerSettings619.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5" Type="http://schemas.openxmlformats.org/officeDocument/2006/relationships/printerSettings" Target="../printerSettings/printerSettings623.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 Id="rId27"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26" Type="http://schemas.openxmlformats.org/officeDocument/2006/relationships/printerSettings" Target="../printerSettings/printerSettings650.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5" Type="http://schemas.openxmlformats.org/officeDocument/2006/relationships/printerSettings" Target="../printerSettings/printerSettings649.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24" Type="http://schemas.openxmlformats.org/officeDocument/2006/relationships/printerSettings" Target="../printerSettings/printerSettings648.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printerSettings" Target="../printerSettings/printerSettings647.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10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8.bin"/><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26" Type="http://schemas.openxmlformats.org/officeDocument/2006/relationships/printerSettings" Target="../printerSettings/printerSettings126.bin"/><Relationship Id="rId3" Type="http://schemas.openxmlformats.org/officeDocument/2006/relationships/printerSettings" Target="../printerSettings/printerSettings103.bin"/><Relationship Id="rId21" Type="http://schemas.openxmlformats.org/officeDocument/2006/relationships/printerSettings" Target="../printerSettings/printerSettings121.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5" Type="http://schemas.openxmlformats.org/officeDocument/2006/relationships/printerSettings" Target="../printerSettings/printerSettings125.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20" Type="http://schemas.openxmlformats.org/officeDocument/2006/relationships/printerSettings" Target="../printerSettings/printerSettings120.bin"/><Relationship Id="rId29" Type="http://schemas.openxmlformats.org/officeDocument/2006/relationships/printerSettings" Target="../printerSettings/printerSettings129.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24" Type="http://schemas.openxmlformats.org/officeDocument/2006/relationships/printerSettings" Target="../printerSettings/printerSettings124.bin"/><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23" Type="http://schemas.openxmlformats.org/officeDocument/2006/relationships/printerSettings" Target="../printerSettings/printerSettings123.bin"/><Relationship Id="rId28" Type="http://schemas.openxmlformats.org/officeDocument/2006/relationships/printerSettings" Target="../printerSettings/printerSettings128.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31" Type="http://schemas.openxmlformats.org/officeDocument/2006/relationships/drawing" Target="../drawings/drawing5.xml"/><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 Id="rId22" Type="http://schemas.openxmlformats.org/officeDocument/2006/relationships/printerSettings" Target="../printerSettings/printerSettings122.bin"/><Relationship Id="rId27" Type="http://schemas.openxmlformats.org/officeDocument/2006/relationships/printerSettings" Target="../printerSettings/printerSettings127.bin"/><Relationship Id="rId30" Type="http://schemas.openxmlformats.org/officeDocument/2006/relationships/printerSettings" Target="../printerSettings/printerSettings13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drawing" Target="../drawings/drawing6.xml"/><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29" Type="http://schemas.openxmlformats.org/officeDocument/2006/relationships/printerSettings" Target="../printerSettings/printerSettings189.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28" Type="http://schemas.openxmlformats.org/officeDocument/2006/relationships/printerSettings" Target="../printerSettings/printerSettings188.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31" Type="http://schemas.openxmlformats.org/officeDocument/2006/relationships/drawing" Target="../drawings/drawing7.xm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 Id="rId27" Type="http://schemas.openxmlformats.org/officeDocument/2006/relationships/printerSettings" Target="../printerSettings/printerSettings187.bin"/><Relationship Id="rId30" Type="http://schemas.openxmlformats.org/officeDocument/2006/relationships/printerSettings" Target="../printerSettings/printerSettings190.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03.bin"/><Relationship Id="rId18" Type="http://schemas.openxmlformats.org/officeDocument/2006/relationships/printerSettings" Target="../printerSettings/printerSettings208.bin"/><Relationship Id="rId26" Type="http://schemas.openxmlformats.org/officeDocument/2006/relationships/printerSettings" Target="../printerSettings/printerSettings216.bin"/><Relationship Id="rId3" Type="http://schemas.openxmlformats.org/officeDocument/2006/relationships/printerSettings" Target="../printerSettings/printerSettings193.bin"/><Relationship Id="rId21" Type="http://schemas.openxmlformats.org/officeDocument/2006/relationships/printerSettings" Target="../printerSettings/printerSettings211.bin"/><Relationship Id="rId7" Type="http://schemas.openxmlformats.org/officeDocument/2006/relationships/printerSettings" Target="../printerSettings/printerSettings197.bin"/><Relationship Id="rId12" Type="http://schemas.openxmlformats.org/officeDocument/2006/relationships/printerSettings" Target="../printerSettings/printerSettings202.bin"/><Relationship Id="rId17" Type="http://schemas.openxmlformats.org/officeDocument/2006/relationships/printerSettings" Target="../printerSettings/printerSettings207.bin"/><Relationship Id="rId25" Type="http://schemas.openxmlformats.org/officeDocument/2006/relationships/printerSettings" Target="../printerSettings/printerSettings215.bin"/><Relationship Id="rId33" Type="http://schemas.openxmlformats.org/officeDocument/2006/relationships/ctrlProp" Target="../ctrlProps/ctrlProp11.xml"/><Relationship Id="rId2" Type="http://schemas.openxmlformats.org/officeDocument/2006/relationships/printerSettings" Target="../printerSettings/printerSettings192.bin"/><Relationship Id="rId16" Type="http://schemas.openxmlformats.org/officeDocument/2006/relationships/printerSettings" Target="../printerSettings/printerSettings206.bin"/><Relationship Id="rId20" Type="http://schemas.openxmlformats.org/officeDocument/2006/relationships/printerSettings" Target="../printerSettings/printerSettings210.bin"/><Relationship Id="rId29" Type="http://schemas.openxmlformats.org/officeDocument/2006/relationships/printerSettings" Target="../printerSettings/printerSettings219.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printerSettings" Target="../printerSettings/printerSettings201.bin"/><Relationship Id="rId24" Type="http://schemas.openxmlformats.org/officeDocument/2006/relationships/printerSettings" Target="../printerSettings/printerSettings214.bin"/><Relationship Id="rId32" Type="http://schemas.openxmlformats.org/officeDocument/2006/relationships/vmlDrawing" Target="../drawings/vmlDrawing2.vml"/><Relationship Id="rId5" Type="http://schemas.openxmlformats.org/officeDocument/2006/relationships/printerSettings" Target="../printerSettings/printerSettings195.bin"/><Relationship Id="rId15" Type="http://schemas.openxmlformats.org/officeDocument/2006/relationships/printerSettings" Target="../printerSettings/printerSettings205.bin"/><Relationship Id="rId23" Type="http://schemas.openxmlformats.org/officeDocument/2006/relationships/printerSettings" Target="../printerSettings/printerSettings213.bin"/><Relationship Id="rId28" Type="http://schemas.openxmlformats.org/officeDocument/2006/relationships/printerSettings" Target="../printerSettings/printerSettings218.bin"/><Relationship Id="rId10" Type="http://schemas.openxmlformats.org/officeDocument/2006/relationships/printerSettings" Target="../printerSettings/printerSettings200.bin"/><Relationship Id="rId19" Type="http://schemas.openxmlformats.org/officeDocument/2006/relationships/printerSettings" Target="../printerSettings/printerSettings209.bin"/><Relationship Id="rId31" Type="http://schemas.openxmlformats.org/officeDocument/2006/relationships/drawing" Target="../drawings/drawing8.xml"/><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 Id="rId14" Type="http://schemas.openxmlformats.org/officeDocument/2006/relationships/printerSettings" Target="../printerSettings/printerSettings204.bin"/><Relationship Id="rId22" Type="http://schemas.openxmlformats.org/officeDocument/2006/relationships/printerSettings" Target="../printerSettings/printerSettings212.bin"/><Relationship Id="rId27" Type="http://schemas.openxmlformats.org/officeDocument/2006/relationships/printerSettings" Target="../printerSettings/printerSettings217.bin"/><Relationship Id="rId30" Type="http://schemas.openxmlformats.org/officeDocument/2006/relationships/printerSettings" Target="../printerSettings/printerSettings220.bin"/><Relationship Id="rId8" Type="http://schemas.openxmlformats.org/officeDocument/2006/relationships/printerSettings" Target="../printerSettings/printerSettings1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1" sqref="B1:H1"/>
    </sheetView>
  </sheetViews>
  <sheetFormatPr defaultRowHeight="15.75"/>
  <cols>
    <col min="1" max="1" width="27.5703125" style="68" customWidth="1"/>
    <col min="2" max="2" width="14.85546875" style="68" customWidth="1"/>
    <col min="3" max="7" width="9.140625" style="68"/>
    <col min="8" max="8" width="48" style="68" customWidth="1"/>
    <col min="9" max="16384" width="9.140625" style="25"/>
  </cols>
  <sheetData>
    <row r="1" spans="1:8" ht="114" customHeight="1">
      <c r="A1" s="129" t="s">
        <v>312</v>
      </c>
      <c r="B1" s="694" t="s">
        <v>1010</v>
      </c>
      <c r="C1" s="695"/>
      <c r="D1" s="695"/>
      <c r="E1" s="695"/>
      <c r="F1" s="695"/>
      <c r="G1" s="695"/>
      <c r="H1" s="695"/>
    </row>
    <row r="2" spans="1:8" ht="30.75" customHeight="1">
      <c r="A2" s="129" t="s">
        <v>181</v>
      </c>
      <c r="B2" s="699" t="s">
        <v>923</v>
      </c>
      <c r="C2" s="699"/>
      <c r="D2" s="699"/>
      <c r="E2" s="699"/>
      <c r="F2" s="699"/>
      <c r="G2" s="699"/>
      <c r="H2" s="699"/>
    </row>
    <row r="3" spans="1:8" ht="51.75" customHeight="1">
      <c r="A3" s="129" t="s">
        <v>311</v>
      </c>
      <c r="B3" s="696" t="s">
        <v>924</v>
      </c>
      <c r="C3" s="697"/>
      <c r="D3" s="697"/>
      <c r="E3" s="697"/>
      <c r="F3" s="697"/>
      <c r="G3" s="697"/>
      <c r="H3" s="697"/>
    </row>
    <row r="4" spans="1:8">
      <c r="B4" s="698"/>
      <c r="C4" s="698"/>
    </row>
    <row r="5" spans="1:8" ht="16.5">
      <c r="A5" s="129" t="s">
        <v>123</v>
      </c>
      <c r="B5" s="175">
        <v>12</v>
      </c>
      <c r="C5" s="134" t="s">
        <v>124</v>
      </c>
      <c r="D5" s="34"/>
    </row>
    <row r="6" spans="1:8">
      <c r="B6" s="175"/>
      <c r="C6" s="134"/>
      <c r="D6" s="34"/>
    </row>
    <row r="7" spans="1:8" ht="16.5">
      <c r="A7" s="162"/>
      <c r="B7" s="175"/>
      <c r="C7" s="134"/>
    </row>
    <row r="8" spans="1:8">
      <c r="B8" s="175"/>
      <c r="C8" s="134"/>
    </row>
    <row r="9" spans="1:8">
      <c r="B9" s="175"/>
      <c r="C9" s="134"/>
    </row>
    <row r="10" spans="1:8" ht="16.5">
      <c r="B10" s="394" t="s">
        <v>743</v>
      </c>
    </row>
  </sheetData>
  <sheetProtection formatColumns="0" formatRows="0" selectLockedCells="1"/>
  <customSheetViews>
    <customSheetView guid="{7706378E-40E2-4583-90AF-E6E1DCB3696C}" state="hidden" showRuler="0">
      <selection activeCell="C7" sqref="C7"/>
      <pageMargins left="0.75" right="0.75" top="1" bottom="1" header="0.5" footer="0.5"/>
      <pageSetup orientation="portrait" r:id="rId1"/>
      <headerFooter alignWithMargins="0"/>
    </customSheetView>
    <customSheetView guid="{72B383D4-8341-48BE-BBCC-63C6785ABF81}" state="hidden" showRuler="0">
      <selection activeCell="D10" sqref="D10"/>
      <pageMargins left="0.75" right="0.75" top="1" bottom="1" header="0.5" footer="0.5"/>
      <pageSetup orientation="portrait" r:id="rId2"/>
      <headerFooter alignWithMargins="0"/>
    </customSheetView>
    <customSheetView guid="{347D9A5E-5167-4CD7-A121-BEAF211F64E4}" state="hidden" showRuler="0">
      <selection activeCell="F15" sqref="F15"/>
      <pageMargins left="0.75" right="0.75" top="1" bottom="1" header="0.5" footer="0.5"/>
      <pageSetup orientation="portrait" r:id="rId3"/>
      <headerFooter alignWithMargins="0"/>
    </customSheetView>
    <customSheetView guid="{05855B4F-D61E-4C97-B759-B2F96767F6F8}" state="hidden" showRuler="0">
      <selection activeCell="B1" sqref="B1:H1"/>
      <pageMargins left="0.75" right="0.75" top="1" bottom="1" header="0.5" footer="0.5"/>
      <pageSetup orientation="portrait" r:id="rId4"/>
      <headerFooter alignWithMargins="0"/>
    </customSheetView>
    <customSheetView guid="{82E8A0F5-0020-4355-95CF-28601763A783}" state="hidden" showRuler="0">
      <selection activeCell="B3" sqref="B3:H3"/>
      <pageMargins left="0.75" right="0.75" top="1" bottom="1" header="0.5" footer="0.5"/>
      <pageSetup orientation="portrait" r:id="rId5"/>
      <headerFooter alignWithMargins="0"/>
    </customSheetView>
    <customSheetView guid="{340562B9-6CEE-4962-8D7D-CA1C6778F52C}" showRuler="0">
      <selection activeCell="E9" sqref="E9"/>
      <pageMargins left="0.75" right="0.75" top="1" bottom="1" header="0.5" footer="0.5"/>
      <pageSetup orientation="portrait" r:id="rId6"/>
      <headerFooter alignWithMargins="0"/>
    </customSheetView>
    <customSheetView guid="{38BECF6E-1A53-4F98-87B9-44F2C5F77E08}" state="hidden" showRuler="0">
      <selection activeCell="K10" sqref="K10"/>
      <pageMargins left="0.75" right="0.75" top="1" bottom="1" header="0.5" footer="0.5"/>
      <pageSetup orientation="portrait" r:id="rId7"/>
      <headerFooter alignWithMargins="0"/>
    </customSheetView>
    <customSheetView guid="{8E3ED18F-7B8F-4A1C-969D-A70DC3B696C3}" state="hidden" showRuler="0">
      <selection activeCell="E8" sqref="E8"/>
      <pageMargins left="0.75" right="0.75" top="1" bottom="1" header="0.5" footer="0.5"/>
      <pageSetup orientation="portrait" r:id="rId8"/>
      <headerFooter alignWithMargins="0"/>
    </customSheetView>
    <customSheetView guid="{477F7E43-D393-45BA-B99B-D838E4629B5D}" state="hidden" showRuler="0">
      <selection activeCell="E8" sqref="E8"/>
      <pageMargins left="0.75" right="0.75" top="1" bottom="1" header="0.5" footer="0.5"/>
      <pageSetup orientation="portrait" r:id="rId9"/>
      <headerFooter alignWithMargins="0"/>
    </customSheetView>
    <customSheetView guid="{240327DD-375F-45D4-BA52-89AFD79FE6A1}" state="hidden" showRuler="0">
      <selection activeCell="B6" sqref="B6"/>
      <pageMargins left="0.75" right="0.75" top="1" bottom="1" header="0.5" footer="0.5"/>
      <pageSetup orientation="portrait" r:id="rId10"/>
      <headerFooter alignWithMargins="0"/>
    </customSheetView>
    <customSheetView guid="{DC28ED1E-3E35-4094-9C2B-5C0A1C1D459C}" state="hidden" showRuler="0">
      <selection activeCell="B1" sqref="B1:H1"/>
      <pageMargins left="0.75" right="0.75" top="1" bottom="1" header="0.5" footer="0.5"/>
      <pageSetup orientation="portrait" r:id="rId11"/>
      <headerFooter alignWithMargins="0"/>
    </customSheetView>
    <customSheetView guid="{7A9EA6D6-4DDF-43D9-92E6-C6AFAD14E266}" state="hidden" showRuler="0">
      <selection activeCell="D6" sqref="D6"/>
      <pageMargins left="0.75" right="0.75" top="1" bottom="1" header="0.5" footer="0.5"/>
      <pageSetup orientation="portrait" r:id="rId12"/>
      <headerFooter alignWithMargins="0"/>
    </customSheetView>
    <customSheetView guid="{43BCBF1E-CDCF-4541-8D79-87EDCECBC1FD}" state="hidden" showRuler="0">
      <selection activeCell="D10" sqref="D10"/>
      <pageMargins left="0.75" right="0.75" top="1" bottom="1" header="0.5" footer="0.5"/>
      <pageSetup orientation="portrait" r:id="rId13"/>
      <headerFooter alignWithMargins="0"/>
    </customSheetView>
    <customSheetView guid="{ECEBABD0-566A-41C4-AA9A-38EA30EFEDA8}"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CD4CA1A8-824A-452F-BDBA-32A47C1B3013}" state="hidden" showRuler="0">
      <selection activeCell="B10" sqref="B10"/>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F9FE2C60-2849-4C32-B532-2B1A89FFA9CD}" state="hidden" showRuler="0">
      <selection activeCell="F8" sqref="F8"/>
      <pageMargins left="0.75" right="0.75" top="1" bottom="1" header="0.5" footer="0.5"/>
      <pageSetup orientation="portrait" r:id="rId19"/>
      <headerFooter alignWithMargins="0"/>
    </customSheetView>
    <customSheetView guid="{FE4EC9C4-31B9-4D40-8323-5B16C3BC840F}" state="hidden" showRuler="0">
      <selection activeCell="H11" sqref="H11"/>
      <pageMargins left="0.75" right="0.75" top="1" bottom="1" header="0.5" footer="0.5"/>
      <pageSetup orientation="portrait" r:id="rId20"/>
      <headerFooter alignWithMargins="0"/>
    </customSheetView>
    <customSheetView guid="{C5EDD9E3-0801-4479-8600-A80B0FCFDF0B}" state="hidden" showRuler="0">
      <selection activeCell="C9" sqref="C9"/>
      <pageMargins left="0.75" right="0.75" top="1" bottom="1" header="0.5" footer="0.5"/>
      <pageSetup orientation="portrait" r:id="rId21"/>
      <headerFooter alignWithMargins="0"/>
    </customSheetView>
    <customSheetView guid="{15A19D23-A9FD-4FC1-B7B0-F2D16BDFC729}" state="hidden" showRuler="0">
      <selection activeCell="E8" sqref="E8"/>
      <pageMargins left="0.75" right="0.75" top="1" bottom="1" header="0.5" footer="0.5"/>
      <pageSetup orientation="portrait" r:id="rId22"/>
      <headerFooter alignWithMargins="0"/>
    </customSheetView>
    <customSheetView guid="{97C0FC0E-800C-45C9-895E-E91A3F1ADBA4}" state="hidden" showRuler="0">
      <selection activeCell="D8" sqref="D8"/>
      <pageMargins left="0.75" right="0.75" top="1" bottom="1" header="0.5" footer="0.5"/>
      <pageSetup orientation="portrait" r:id="rId23"/>
      <headerFooter alignWithMargins="0"/>
    </customSheetView>
    <customSheetView guid="{CB7992C9-ABA5-4C7D-8C49-1E1D8E8875C7}" state="hidden" showRuler="0">
      <selection activeCell="D9" sqref="D9"/>
      <pageMargins left="0.75" right="0.75" top="1" bottom="1" header="0.5" footer="0.5"/>
      <pageSetup orientation="portrait" r:id="rId24"/>
      <headerFooter alignWithMargins="0"/>
    </customSheetView>
    <customSheetView guid="{E51D3662-FFCE-4FD6-A590-7DDC9E38C41F}" state="hidden" showRuler="0">
      <selection activeCell="E14" sqref="E14"/>
      <pageMargins left="0.75" right="0.75" top="1" bottom="1" header="0.5" footer="0.5"/>
      <pageSetup orientation="portrait" r:id="rId25"/>
      <headerFooter alignWithMargins="0"/>
    </customSheetView>
    <customSheetView guid="{BA86FE7A-199D-4ABD-A444-AE6BFDF4BCC9}" state="hidden" showRuler="0">
      <selection activeCell="A27" sqref="A27"/>
      <pageMargins left="0.75" right="0.75" top="1" bottom="1" header="0.5" footer="0.5"/>
      <pageSetup orientation="portrait" r:id="rId26"/>
      <headerFooter alignWithMargins="0"/>
    </customSheetView>
    <customSheetView guid="{47D52ECC-373D-4A7A-838F-7112A4A0A94F}" state="hidden" showRuler="0">
      <selection activeCell="F15" sqref="F15"/>
      <pageMargins left="0.75" right="0.75" top="1" bottom="1" header="0.5" footer="0.5"/>
      <pageSetup orientation="portrait" r:id="rId27"/>
      <headerFooter alignWithMargins="0"/>
    </customSheetView>
    <customSheetView guid="{FB41F969-87BE-4AD1-A99C-A5F9EA1C8FCB}" state="hidden" showRuler="0">
      <selection activeCell="D13" sqref="D13"/>
      <pageMargins left="0.75" right="0.75" top="1" bottom="1" header="0.5" footer="0.5"/>
      <pageSetup orientation="portrait" r:id="rId28"/>
      <headerFooter alignWithMargins="0"/>
    </customSheetView>
    <customSheetView guid="{FEBF4298-F424-4062-8777-832DAFDB7A61}" state="hidden" showRuler="0">
      <selection activeCell="B6" sqref="B6"/>
      <pageMargins left="0.75" right="0.75" top="1" bottom="1" header="0.5" footer="0.5"/>
      <pageSetup orientation="portrait" r:id="rId29"/>
      <headerFooter alignWithMargins="0"/>
    </customSheetView>
  </customSheetViews>
  <mergeCells count="4">
    <mergeCell ref="B1:H1"/>
    <mergeCell ref="B3:H3"/>
    <mergeCell ref="B4:C4"/>
    <mergeCell ref="B2:H2"/>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topLeftCell="A9" zoomScale="80" zoomScaleNormal="100" zoomScaleSheetLayoutView="80" workbookViewId="0">
      <selection activeCell="B18" sqref="B18"/>
    </sheetView>
  </sheetViews>
  <sheetFormatPr defaultRowHeight="15.75"/>
  <cols>
    <col min="1" max="1" width="12.140625" style="324" customWidth="1"/>
    <col min="2" max="2" width="28.5703125" style="324" customWidth="1"/>
    <col min="3" max="3" width="36.7109375" style="324" customWidth="1"/>
    <col min="4" max="4" width="15" style="324" customWidth="1"/>
    <col min="5" max="5" width="26" style="324" customWidth="1"/>
    <col min="6" max="6" width="9.140625" style="324"/>
    <col min="7" max="7" width="0" style="324" hidden="1" customWidth="1"/>
    <col min="8" max="8" width="10.42578125" style="324" hidden="1" customWidth="1"/>
    <col min="9" max="16384" width="9.140625" style="325"/>
  </cols>
  <sheetData>
    <row r="1" spans="1:9" ht="28.5" customHeight="1">
      <c r="A1" s="321" t="str">
        <f>'Attach 3(JV)'!A1</f>
        <v>Specification No. :CC/NT/W-TW/DOM/A04/24/14398</v>
      </c>
      <c r="B1" s="322"/>
      <c r="C1" s="322"/>
      <c r="D1" s="322"/>
      <c r="E1" s="323" t="s">
        <v>526</v>
      </c>
    </row>
    <row r="2" spans="1:9" ht="8.1" customHeight="1"/>
    <row r="3" spans="1:9" ht="84.7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326"/>
      <c r="G3" s="326"/>
      <c r="H3" s="326"/>
    </row>
    <row r="4" spans="1:9" ht="8.1" customHeight="1">
      <c r="A4" s="327"/>
      <c r="H4" s="328"/>
      <c r="I4" s="329"/>
    </row>
    <row r="5" spans="1:9" ht="44.25" customHeight="1">
      <c r="A5" s="960" t="s">
        <v>527</v>
      </c>
      <c r="B5" s="960"/>
      <c r="C5" s="960"/>
      <c r="D5" s="960"/>
      <c r="E5" s="960"/>
      <c r="F5" s="330"/>
      <c r="H5" s="328"/>
      <c r="I5" s="329"/>
    </row>
    <row r="6" spans="1:9" ht="8.1" customHeight="1">
      <c r="A6" s="331"/>
      <c r="H6" s="328"/>
      <c r="I6" s="329"/>
    </row>
    <row r="7" spans="1:9" ht="20.100000000000001" customHeight="1">
      <c r="A7" s="330"/>
      <c r="B7" s="331"/>
      <c r="C7" s="331"/>
      <c r="D7" s="332" t="str">
        <f>'[13]Attach 3(JV)'!E7</f>
        <v>To:</v>
      </c>
      <c r="H7" s="328"/>
      <c r="I7" s="329"/>
    </row>
    <row r="8" spans="1:9" ht="26.25" customHeight="1">
      <c r="A8" s="961" t="str">
        <f>'[13]Attach 3(QR)'!A8:D8</f>
        <v>Bidder's Name and Address:</v>
      </c>
      <c r="B8" s="961"/>
      <c r="C8" s="961"/>
      <c r="D8" s="333" t="str">
        <f>'[13]Attach 3(JV)'!E8</f>
        <v>Contract Services</v>
      </c>
      <c r="H8" s="328"/>
      <c r="I8" s="329"/>
    </row>
    <row r="9" spans="1:9" ht="26.25" customHeight="1">
      <c r="A9" s="964" t="str">
        <f>'Attach-3(QR)'!A8</f>
        <v/>
      </c>
      <c r="B9" s="964"/>
      <c r="C9" s="964"/>
      <c r="D9" s="333"/>
      <c r="H9" s="328"/>
      <c r="I9" s="329"/>
    </row>
    <row r="10" spans="1:9" ht="33" customHeight="1">
      <c r="A10" s="334" t="s">
        <v>351</v>
      </c>
      <c r="B10" s="962" t="str">
        <f>'Attach 3(JV)'!B9</f>
        <v/>
      </c>
      <c r="C10" s="962"/>
      <c r="D10" s="333" t="str">
        <f>'[13]Attach 3(JV)'!E9</f>
        <v>Power Grid Corporation of India Ltd.,</v>
      </c>
      <c r="F10" s="335"/>
      <c r="H10" s="328"/>
      <c r="I10" s="329"/>
    </row>
    <row r="11" spans="1:9" ht="16.5">
      <c r="A11" s="334" t="s">
        <v>353</v>
      </c>
      <c r="B11" s="963" t="str">
        <f>'Attach 3(JV)'!B10</f>
        <v/>
      </c>
      <c r="C11" s="963"/>
      <c r="D11" s="333" t="str">
        <f>'[13]Attach 3(JV)'!E10</f>
        <v>"Saudamini", Plot No. 2, Sector 29</v>
      </c>
      <c r="H11" s="328"/>
      <c r="I11" s="329"/>
    </row>
    <row r="12" spans="1:9">
      <c r="B12" s="963" t="str">
        <f>'Attach 3(JV)'!B11</f>
        <v/>
      </c>
      <c r="C12" s="963"/>
      <c r="D12" s="333" t="str">
        <f>'[13]Attach 3(JV)'!E11</f>
        <v>Gurgaon (Haryana) - 122001</v>
      </c>
    </row>
    <row r="13" spans="1:9" ht="21" customHeight="1">
      <c r="A13" s="331"/>
      <c r="B13" s="963" t="str">
        <f>'Attach 3(JV)'!B12</f>
        <v/>
      </c>
      <c r="C13" s="963"/>
      <c r="D13" s="333"/>
    </row>
    <row r="14" spans="1:9" ht="20.100000000000001" customHeight="1">
      <c r="A14" s="324" t="s">
        <v>346</v>
      </c>
    </row>
    <row r="15" spans="1:9" ht="63" customHeight="1">
      <c r="A15" s="336">
        <v>1</v>
      </c>
      <c r="B15" s="965" t="s">
        <v>528</v>
      </c>
      <c r="C15" s="965"/>
      <c r="D15" s="965"/>
      <c r="E15" s="965"/>
    </row>
    <row r="16" spans="1:9" ht="32.1" customHeight="1">
      <c r="A16" s="966" t="s">
        <v>349</v>
      </c>
      <c r="B16" s="966" t="s">
        <v>367</v>
      </c>
      <c r="C16" s="966" t="s">
        <v>371</v>
      </c>
      <c r="D16" s="968" t="s">
        <v>529</v>
      </c>
      <c r="E16" s="969"/>
    </row>
    <row r="17" spans="1:8" ht="41.25" customHeight="1">
      <c r="A17" s="967"/>
      <c r="B17" s="967"/>
      <c r="C17" s="967"/>
      <c r="D17" s="337" t="s">
        <v>373</v>
      </c>
      <c r="E17" s="337" t="s">
        <v>530</v>
      </c>
    </row>
    <row r="18" spans="1:8" ht="21.75" customHeight="1">
      <c r="A18" s="338">
        <v>1</v>
      </c>
      <c r="B18" s="339"/>
      <c r="C18" s="339"/>
      <c r="D18" s="339"/>
      <c r="E18" s="339"/>
    </row>
    <row r="19" spans="1:8" ht="21.95" customHeight="1">
      <c r="A19" s="340">
        <v>2</v>
      </c>
      <c r="B19" s="341"/>
      <c r="C19" s="341"/>
      <c r="D19" s="341"/>
      <c r="E19" s="341"/>
    </row>
    <row r="20" spans="1:8" ht="21.95" customHeight="1">
      <c r="A20" s="340">
        <v>3</v>
      </c>
      <c r="B20" s="341"/>
      <c r="C20" s="341"/>
      <c r="D20" s="341"/>
      <c r="E20" s="341"/>
    </row>
    <row r="21" spans="1:8" ht="21.95" customHeight="1">
      <c r="A21" s="340">
        <v>4</v>
      </c>
      <c r="B21" s="341"/>
      <c r="C21" s="341"/>
      <c r="D21" s="341"/>
      <c r="E21" s="341"/>
      <c r="F21" s="342"/>
      <c r="G21" s="342"/>
      <c r="H21" s="448" t="b">
        <v>0</v>
      </c>
    </row>
    <row r="22" spans="1:8" ht="24.75" customHeight="1">
      <c r="A22" s="343">
        <v>5</v>
      </c>
      <c r="B22" s="344"/>
      <c r="C22" s="344"/>
      <c r="D22" s="344"/>
      <c r="E22" s="344"/>
      <c r="F22" s="342"/>
      <c r="G22" s="342"/>
      <c r="H22" s="342"/>
    </row>
    <row r="23" spans="1:8" ht="90.75" customHeight="1">
      <c r="A23" s="345">
        <v>2</v>
      </c>
      <c r="B23" s="970" t="s">
        <v>687</v>
      </c>
      <c r="C23" s="970"/>
      <c r="D23" s="970"/>
      <c r="E23" s="970"/>
      <c r="F23" s="342"/>
      <c r="G23" s="342"/>
      <c r="H23" s="342"/>
    </row>
    <row r="24" spans="1:8" ht="18" customHeight="1">
      <c r="A24" s="346"/>
      <c r="B24" s="347"/>
      <c r="C24" s="347"/>
      <c r="D24" s="347"/>
      <c r="E24" s="347"/>
      <c r="F24" s="348"/>
      <c r="G24" s="348"/>
      <c r="H24" s="349"/>
    </row>
    <row r="25" spans="1:8" ht="54.75" hidden="1" customHeight="1">
      <c r="A25" s="971" t="s">
        <v>80</v>
      </c>
      <c r="B25" s="971"/>
      <c r="C25" s="971"/>
      <c r="D25" s="971"/>
      <c r="E25" s="971"/>
      <c r="F25" s="348"/>
      <c r="G25" s="348"/>
      <c r="H25" s="349"/>
    </row>
    <row r="26" spans="1:8" ht="32.1" hidden="1" customHeight="1">
      <c r="A26" s="972" t="s">
        <v>349</v>
      </c>
      <c r="B26" s="972" t="s">
        <v>367</v>
      </c>
      <c r="C26" s="972" t="s">
        <v>102</v>
      </c>
      <c r="D26" s="974" t="s">
        <v>103</v>
      </c>
      <c r="E26" s="975"/>
    </row>
    <row r="27" spans="1:8" ht="22.5" hidden="1" customHeight="1">
      <c r="A27" s="973"/>
      <c r="B27" s="973"/>
      <c r="C27" s="973"/>
      <c r="D27" s="350" t="s">
        <v>104</v>
      </c>
      <c r="E27" s="350" t="s">
        <v>105</v>
      </c>
    </row>
    <row r="28" spans="1:8" ht="21.95" hidden="1" customHeight="1">
      <c r="A28" s="351">
        <v>1</v>
      </c>
      <c r="B28" s="352"/>
      <c r="C28" s="352"/>
      <c r="D28" s="352"/>
      <c r="E28" s="352"/>
    </row>
    <row r="29" spans="1:8" ht="21.95" hidden="1" customHeight="1">
      <c r="A29" s="351">
        <v>2</v>
      </c>
      <c r="B29" s="352"/>
      <c r="C29" s="352"/>
      <c r="D29" s="352"/>
      <c r="E29" s="352"/>
    </row>
    <row r="30" spans="1:8" ht="37.5" hidden="1" customHeight="1">
      <c r="A30" s="351">
        <v>3</v>
      </c>
      <c r="B30" s="352"/>
      <c r="C30" s="352"/>
      <c r="D30" s="352"/>
      <c r="E30" s="352"/>
    </row>
    <row r="31" spans="1:8" ht="15.95" customHeight="1"/>
    <row r="32" spans="1:8" ht="15.95" customHeight="1">
      <c r="C32" s="353"/>
    </row>
    <row r="33" spans="1:9" ht="15.95" customHeight="1">
      <c r="A33" s="354" t="s">
        <v>6</v>
      </c>
      <c r="B33" s="367" t="str">
        <f>'Attach 3(JV)'!B24</f>
        <v>--</v>
      </c>
      <c r="C33" s="353" t="s">
        <v>4</v>
      </c>
      <c r="D33" s="976" t="str">
        <f>'Attach 3(JV)'!E24</f>
        <v/>
      </c>
      <c r="E33" s="976"/>
    </row>
    <row r="34" spans="1:9" ht="15.95" customHeight="1">
      <c r="A34" s="354" t="s">
        <v>7</v>
      </c>
      <c r="B34" s="368" t="str">
        <f>'Attach 3(JV)'!B25</f>
        <v/>
      </c>
      <c r="C34" s="353" t="s">
        <v>5</v>
      </c>
      <c r="D34" s="976" t="str">
        <f>'Attach 3(JV)'!E25</f>
        <v/>
      </c>
      <c r="E34" s="976"/>
    </row>
    <row r="35" spans="1:9" s="324" customFormat="1" ht="15.75" customHeight="1">
      <c r="A35" s="325"/>
      <c r="B35" s="325"/>
      <c r="C35" s="353"/>
      <c r="D35" s="325"/>
      <c r="E35" s="325"/>
      <c r="I35" s="325"/>
    </row>
    <row r="36" spans="1:9" s="324" customFormat="1" ht="19.5" customHeight="1">
      <c r="A36" s="358" t="str">
        <f>A1</f>
        <v>Specification No. :CC/NT/W-TW/DOM/A04/24/14398</v>
      </c>
      <c r="B36" s="359"/>
      <c r="C36" s="359"/>
      <c r="D36" s="359"/>
      <c r="E36" s="360" t="str">
        <f>E1</f>
        <v>Attachment-5A</v>
      </c>
      <c r="I36" s="325"/>
    </row>
    <row r="37" spans="1:9" s="324" customFormat="1" ht="18" customHeight="1">
      <c r="A37" s="356"/>
      <c r="I37" s="325"/>
    </row>
    <row r="38" spans="1:9" s="324" customFormat="1" ht="30" customHeight="1">
      <c r="A38" s="977" t="s">
        <v>369</v>
      </c>
      <c r="B38" s="977"/>
      <c r="C38" s="977"/>
      <c r="D38" s="977"/>
      <c r="E38" s="977"/>
      <c r="I38" s="325"/>
    </row>
    <row r="39" spans="1:9" s="324" customFormat="1" ht="18" customHeight="1">
      <c r="I39" s="325"/>
    </row>
    <row r="40" spans="1:9" s="324" customFormat="1" ht="36" customHeight="1">
      <c r="A40" s="978" t="s">
        <v>349</v>
      </c>
      <c r="B40" s="979" t="s">
        <v>367</v>
      </c>
      <c r="C40" s="972" t="s">
        <v>371</v>
      </c>
      <c r="D40" s="980" t="s">
        <v>529</v>
      </c>
      <c r="E40" s="981"/>
      <c r="I40" s="325"/>
    </row>
    <row r="41" spans="1:9" s="324" customFormat="1" ht="36" customHeight="1">
      <c r="A41" s="912"/>
      <c r="B41" s="973"/>
      <c r="C41" s="973"/>
      <c r="D41" s="350" t="s">
        <v>373</v>
      </c>
      <c r="E41" s="350" t="s">
        <v>531</v>
      </c>
      <c r="I41" s="325"/>
    </row>
    <row r="42" spans="1:9" s="324" customFormat="1" ht="18" customHeight="1">
      <c r="A42" s="361"/>
      <c r="B42" s="362"/>
      <c r="C42" s="361"/>
      <c r="D42" s="361"/>
      <c r="E42" s="361"/>
      <c r="I42" s="325"/>
    </row>
    <row r="43" spans="1:9" s="324" customFormat="1" ht="18" customHeight="1">
      <c r="A43" s="363"/>
      <c r="B43" s="364"/>
      <c r="C43" s="363"/>
      <c r="D43" s="363"/>
      <c r="E43" s="363"/>
      <c r="I43" s="325"/>
    </row>
    <row r="44" spans="1:9" s="324" customFormat="1" ht="18" customHeight="1">
      <c r="A44" s="363"/>
      <c r="B44" s="364"/>
      <c r="C44" s="363"/>
      <c r="D44" s="363"/>
      <c r="E44" s="363"/>
      <c r="I44" s="325"/>
    </row>
    <row r="45" spans="1:9" s="324" customFormat="1" ht="18" customHeight="1">
      <c r="A45" s="363"/>
      <c r="B45" s="364"/>
      <c r="C45" s="363"/>
      <c r="D45" s="363"/>
      <c r="E45" s="363"/>
      <c r="I45" s="325"/>
    </row>
    <row r="46" spans="1:9" s="324" customFormat="1" ht="18" customHeight="1">
      <c r="A46" s="363"/>
      <c r="B46" s="364"/>
      <c r="C46" s="363"/>
      <c r="D46" s="363"/>
      <c r="E46" s="363"/>
      <c r="I46" s="325"/>
    </row>
    <row r="47" spans="1:9" s="324" customFormat="1" ht="18" customHeight="1">
      <c r="A47" s="363"/>
      <c r="B47" s="364"/>
      <c r="C47" s="363"/>
      <c r="D47" s="363"/>
      <c r="E47" s="363"/>
      <c r="I47" s="325"/>
    </row>
    <row r="48" spans="1:9" s="324" customFormat="1" ht="18" customHeight="1">
      <c r="A48" s="363"/>
      <c r="B48" s="364"/>
      <c r="C48" s="363"/>
      <c r="D48" s="363"/>
      <c r="E48" s="363"/>
      <c r="I48" s="325"/>
    </row>
    <row r="49" spans="1:9" s="324" customFormat="1" ht="18" customHeight="1">
      <c r="A49" s="363"/>
      <c r="B49" s="364"/>
      <c r="C49" s="363"/>
      <c r="D49" s="363"/>
      <c r="E49" s="363"/>
      <c r="I49" s="325"/>
    </row>
    <row r="50" spans="1:9" s="324" customFormat="1" ht="18" customHeight="1">
      <c r="A50" s="363"/>
      <c r="B50" s="364"/>
      <c r="C50" s="363"/>
      <c r="D50" s="363"/>
      <c r="E50" s="363"/>
      <c r="I50" s="325"/>
    </row>
    <row r="51" spans="1:9" s="324" customFormat="1" ht="18" customHeight="1">
      <c r="A51" s="363"/>
      <c r="B51" s="364"/>
      <c r="C51" s="363"/>
      <c r="D51" s="363"/>
      <c r="E51" s="363"/>
      <c r="I51" s="325"/>
    </row>
    <row r="52" spans="1:9" s="324" customFormat="1" ht="18" customHeight="1">
      <c r="A52" s="363"/>
      <c r="B52" s="364"/>
      <c r="C52" s="363"/>
      <c r="D52" s="363"/>
      <c r="E52" s="363"/>
      <c r="I52" s="325"/>
    </row>
    <row r="53" spans="1:9" s="324" customFormat="1" ht="18" customHeight="1">
      <c r="A53" s="363"/>
      <c r="B53" s="364"/>
      <c r="C53" s="363"/>
      <c r="D53" s="363"/>
      <c r="E53" s="363"/>
      <c r="I53" s="325"/>
    </row>
    <row r="54" spans="1:9" s="324" customFormat="1" ht="18" customHeight="1">
      <c r="A54" s="363"/>
      <c r="B54" s="364"/>
      <c r="C54" s="363"/>
      <c r="D54" s="363"/>
      <c r="E54" s="363"/>
      <c r="I54" s="325"/>
    </row>
    <row r="55" spans="1:9" s="324" customFormat="1" ht="18" customHeight="1">
      <c r="A55" s="363"/>
      <c r="B55" s="364"/>
      <c r="C55" s="363"/>
      <c r="D55" s="363"/>
      <c r="E55" s="363"/>
      <c r="I55" s="325"/>
    </row>
    <row r="56" spans="1:9" s="324" customFormat="1" ht="18" customHeight="1">
      <c r="A56" s="363"/>
      <c r="B56" s="364"/>
      <c r="C56" s="363"/>
      <c r="D56" s="363"/>
      <c r="E56" s="363"/>
      <c r="I56" s="325"/>
    </row>
    <row r="57" spans="1:9" s="324" customFormat="1" ht="18" customHeight="1">
      <c r="A57" s="363"/>
      <c r="B57" s="364"/>
      <c r="C57" s="363"/>
      <c r="D57" s="363"/>
      <c r="E57" s="363"/>
      <c r="I57" s="325"/>
    </row>
    <row r="58" spans="1:9" s="324" customFormat="1" ht="18" customHeight="1">
      <c r="A58" s="363"/>
      <c r="B58" s="364"/>
      <c r="C58" s="363"/>
      <c r="D58" s="363"/>
      <c r="E58" s="363"/>
      <c r="I58" s="325"/>
    </row>
    <row r="59" spans="1:9" s="324" customFormat="1" ht="18" customHeight="1">
      <c r="A59" s="363"/>
      <c r="B59" s="364"/>
      <c r="C59" s="363"/>
      <c r="D59" s="363"/>
      <c r="E59" s="363"/>
      <c r="I59" s="325"/>
    </row>
    <row r="60" spans="1:9" s="324" customFormat="1" ht="18" customHeight="1">
      <c r="A60" s="363"/>
      <c r="B60" s="364"/>
      <c r="C60" s="363"/>
      <c r="D60" s="363"/>
      <c r="E60" s="363"/>
      <c r="I60" s="325"/>
    </row>
    <row r="61" spans="1:9" s="324" customFormat="1" ht="18" customHeight="1">
      <c r="A61" s="363"/>
      <c r="B61" s="364"/>
      <c r="C61" s="363"/>
      <c r="D61" s="363"/>
      <c r="E61" s="363"/>
      <c r="I61" s="325"/>
    </row>
    <row r="62" spans="1:9" s="324" customFormat="1" ht="18" customHeight="1">
      <c r="A62" s="363"/>
      <c r="B62" s="364"/>
      <c r="C62" s="363"/>
      <c r="D62" s="363"/>
      <c r="E62" s="363"/>
      <c r="I62" s="325"/>
    </row>
    <row r="63" spans="1:9" s="324" customFormat="1" ht="18" customHeight="1">
      <c r="A63" s="363"/>
      <c r="B63" s="364"/>
      <c r="C63" s="363"/>
      <c r="D63" s="363"/>
      <c r="E63" s="363"/>
      <c r="I63" s="325"/>
    </row>
    <row r="64" spans="1:9" s="324" customFormat="1" ht="18" customHeight="1">
      <c r="A64" s="363"/>
      <c r="B64" s="364"/>
      <c r="C64" s="363"/>
      <c r="D64" s="363"/>
      <c r="E64" s="363"/>
      <c r="I64" s="325"/>
    </row>
    <row r="65" spans="1:9" s="324" customFormat="1" ht="18" customHeight="1">
      <c r="A65" s="363"/>
      <c r="B65" s="364"/>
      <c r="C65" s="363"/>
      <c r="D65" s="363"/>
      <c r="E65" s="363"/>
      <c r="I65" s="325"/>
    </row>
    <row r="66" spans="1:9" s="324" customFormat="1" ht="18" customHeight="1">
      <c r="A66" s="363"/>
      <c r="B66" s="364"/>
      <c r="C66" s="363"/>
      <c r="D66" s="363"/>
      <c r="E66" s="363"/>
      <c r="I66" s="325"/>
    </row>
    <row r="67" spans="1:9" s="324" customFormat="1" ht="18" customHeight="1">
      <c r="A67" s="363"/>
      <c r="B67" s="364"/>
      <c r="C67" s="363"/>
      <c r="D67" s="363"/>
      <c r="E67" s="363"/>
      <c r="I67" s="325"/>
    </row>
    <row r="68" spans="1:9" s="324" customFormat="1" ht="18" customHeight="1">
      <c r="A68" s="365"/>
      <c r="B68" s="366"/>
      <c r="C68" s="365"/>
      <c r="D68" s="365"/>
      <c r="E68" s="365"/>
      <c r="I68" s="325"/>
    </row>
    <row r="69" spans="1:9" s="324" customFormat="1" ht="18" customHeight="1">
      <c r="I69" s="325"/>
    </row>
    <row r="70" spans="1:9" s="324" customFormat="1" ht="24" customHeight="1">
      <c r="C70" s="353"/>
      <c r="I70" s="325"/>
    </row>
    <row r="71" spans="1:9" s="324" customFormat="1" ht="24" customHeight="1">
      <c r="A71" s="354" t="s">
        <v>6</v>
      </c>
      <c r="B71" s="355" t="str">
        <f>B33</f>
        <v>--</v>
      </c>
      <c r="C71" s="353" t="s">
        <v>4</v>
      </c>
      <c r="D71" s="357" t="str">
        <f>D33</f>
        <v/>
      </c>
      <c r="I71" s="325"/>
    </row>
    <row r="72" spans="1:9" s="324" customFormat="1" ht="24" customHeight="1">
      <c r="A72" s="354" t="s">
        <v>7</v>
      </c>
      <c r="B72" s="355" t="str">
        <f>B34</f>
        <v/>
      </c>
      <c r="C72" s="353" t="s">
        <v>5</v>
      </c>
      <c r="D72" s="357" t="str">
        <f>D34</f>
        <v/>
      </c>
      <c r="I72" s="325"/>
    </row>
    <row r="73" spans="1:9" s="324" customFormat="1" ht="24" customHeight="1">
      <c r="A73" s="354"/>
      <c r="B73" s="367"/>
      <c r="C73" s="353"/>
      <c r="D73" s="368"/>
      <c r="I73" s="325"/>
    </row>
    <row r="74" spans="1:9" s="324" customFormat="1" ht="33" customHeight="1">
      <c r="D74" s="353"/>
      <c r="I74" s="325"/>
    </row>
  </sheetData>
  <sheetProtection algorithmName="SHA-512" hashValue="uDbPd9dgaI6nOdvGUynKvt2NcqKHsc3Dol4JVxxHKhjXgpP0PKPr2pAQVkBcFro6/qy1cvCmpCSH5qwh+hL0gg==" saltValue="H++cRLk/dAtG1NuWDlJpMw==" spinCount="100000" sheet="1" formatColumns="0" formatRows="0" selectLockedCells="1"/>
  <customSheetViews>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B13:C13"/>
    <mergeCell ref="B15:E15"/>
    <mergeCell ref="A16:A17"/>
    <mergeCell ref="B16:B17"/>
    <mergeCell ref="C16:C17"/>
    <mergeCell ref="D16:E16"/>
    <mergeCell ref="A3:E3"/>
    <mergeCell ref="A5:E5"/>
    <mergeCell ref="A8:C8"/>
    <mergeCell ref="B10:C10"/>
    <mergeCell ref="B11:C11"/>
    <mergeCell ref="A9:C9"/>
  </mergeCells>
  <conditionalFormatting sqref="A36:E39 A42:E73">
    <cfRule type="expression" dxfId="23" priority="3" stopIfTrue="1">
      <formula>$H$21=FALSE</formula>
    </cfRule>
  </conditionalFormatting>
  <conditionalFormatting sqref="A40:E41">
    <cfRule type="expression" dxfId="22" priority="4" stopIfTrue="1">
      <formula>$H$21=FALSE</formula>
    </cfRule>
  </conditionalFormatting>
  <conditionalFormatting sqref="A74:E74">
    <cfRule type="expression" dxfId="21" priority="2" stopIfTrue="1">
      <formula>$H$21="No"</formula>
    </cfRule>
  </conditionalFormatting>
  <conditionalFormatting sqref="F40:IV41">
    <cfRule type="expression" dxfId="20" priority="1"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2BC87-095E-4F2D-BBA7-6139DAA4ACC1}">
  <sheetPr>
    <tabColor indexed="11"/>
    <pageSetUpPr fitToPage="1"/>
  </sheetPr>
  <dimension ref="A1:I74"/>
  <sheetViews>
    <sheetView view="pageBreakPreview" zoomScale="80" zoomScaleNormal="100" zoomScaleSheetLayoutView="80" workbookViewId="0">
      <selection activeCell="B18" sqref="B18"/>
    </sheetView>
  </sheetViews>
  <sheetFormatPr defaultRowHeight="15.75"/>
  <cols>
    <col min="1" max="1" width="12.140625" style="324" customWidth="1"/>
    <col min="2" max="2" width="28.5703125" style="324" customWidth="1"/>
    <col min="3" max="3" width="36.7109375" style="324" customWidth="1"/>
    <col min="4" max="4" width="15" style="324" customWidth="1"/>
    <col min="5" max="5" width="26" style="324" customWidth="1"/>
    <col min="6" max="6" width="9.140625" style="324"/>
    <col min="7" max="7" width="0" style="324" hidden="1" customWidth="1"/>
    <col min="8" max="8" width="10.42578125" style="324" hidden="1" customWidth="1"/>
    <col min="9" max="16384" width="9.140625" style="325"/>
  </cols>
  <sheetData>
    <row r="1" spans="1:9" ht="28.5" customHeight="1">
      <c r="A1" s="321" t="str">
        <f>'Attach 3(JV)'!A1</f>
        <v>Specification No. :CC/NT/W-TW/DOM/A04/24/14398</v>
      </c>
      <c r="B1" s="322"/>
      <c r="C1" s="322"/>
      <c r="D1" s="322"/>
      <c r="E1" s="323" t="s">
        <v>1011</v>
      </c>
    </row>
    <row r="2" spans="1:9" ht="8.1" customHeight="1"/>
    <row r="3" spans="1:9" ht="84.7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326"/>
      <c r="G3" s="326"/>
      <c r="H3" s="326"/>
    </row>
    <row r="4" spans="1:9" ht="8.1" customHeight="1">
      <c r="A4" s="327"/>
      <c r="H4" s="328"/>
      <c r="I4" s="329"/>
    </row>
    <row r="5" spans="1:9" ht="44.25" customHeight="1">
      <c r="A5" s="960" t="s">
        <v>1012</v>
      </c>
      <c r="B5" s="960"/>
      <c r="C5" s="960"/>
      <c r="D5" s="960"/>
      <c r="E5" s="960"/>
      <c r="F5" s="330"/>
      <c r="H5" s="328"/>
      <c r="I5" s="329"/>
    </row>
    <row r="6" spans="1:9" ht="8.1" customHeight="1">
      <c r="A6" s="331"/>
      <c r="H6" s="328"/>
      <c r="I6" s="329"/>
    </row>
    <row r="7" spans="1:9" ht="20.100000000000001" customHeight="1">
      <c r="A7" s="330"/>
      <c r="B7" s="331"/>
      <c r="C7" s="331"/>
      <c r="D7" s="332" t="str">
        <f>'[13]Attach 3(JV)'!E7</f>
        <v>To:</v>
      </c>
      <c r="H7" s="328"/>
      <c r="I7" s="329"/>
    </row>
    <row r="8" spans="1:9" ht="26.25" customHeight="1">
      <c r="A8" s="961" t="str">
        <f>'[13]Attach 3(QR)'!A8:D8</f>
        <v>Bidder's Name and Address:</v>
      </c>
      <c r="B8" s="961"/>
      <c r="C8" s="961"/>
      <c r="D8" s="333" t="str">
        <f>'[13]Attach 3(JV)'!E8</f>
        <v>Contract Services</v>
      </c>
      <c r="H8" s="328"/>
      <c r="I8" s="329"/>
    </row>
    <row r="9" spans="1:9" ht="26.25" customHeight="1">
      <c r="A9" s="964" t="str">
        <f>'Attach 5A'!A9</f>
        <v/>
      </c>
      <c r="B9" s="964"/>
      <c r="C9" s="964"/>
      <c r="D9" s="333"/>
      <c r="H9" s="328"/>
      <c r="I9" s="329"/>
    </row>
    <row r="10" spans="1:9" ht="33" customHeight="1">
      <c r="A10" s="334" t="s">
        <v>351</v>
      </c>
      <c r="B10" s="962" t="str">
        <f>'Attach 3(JV)'!B9</f>
        <v/>
      </c>
      <c r="C10" s="962"/>
      <c r="D10" s="333" t="str">
        <f>'[13]Attach 3(JV)'!E9</f>
        <v>Power Grid Corporation of India Ltd.,</v>
      </c>
      <c r="F10" s="335"/>
      <c r="H10" s="328"/>
      <c r="I10" s="329"/>
    </row>
    <row r="11" spans="1:9" ht="16.5">
      <c r="A11" s="334" t="s">
        <v>353</v>
      </c>
      <c r="B11" s="963" t="str">
        <f>'Attach 3(JV)'!B10</f>
        <v/>
      </c>
      <c r="C11" s="963"/>
      <c r="D11" s="333" t="str">
        <f>'[13]Attach 3(JV)'!E10</f>
        <v>"Saudamini", Plot No. 2, Sector 29</v>
      </c>
      <c r="H11" s="328"/>
      <c r="I11" s="329"/>
    </row>
    <row r="12" spans="1:9">
      <c r="B12" s="963" t="str">
        <f>'Attach 3(JV)'!B11</f>
        <v/>
      </c>
      <c r="C12" s="963"/>
      <c r="D12" s="333" t="str">
        <f>'[13]Attach 3(JV)'!E11</f>
        <v>Gurgaon (Haryana) - 122001</v>
      </c>
    </row>
    <row r="13" spans="1:9" ht="21" customHeight="1">
      <c r="A13" s="331"/>
      <c r="B13" s="963" t="str">
        <f>'Attach 3(JV)'!B12</f>
        <v/>
      </c>
      <c r="C13" s="963"/>
      <c r="D13" s="333"/>
    </row>
    <row r="14" spans="1:9" ht="20.100000000000001" customHeight="1">
      <c r="A14" s="324" t="s">
        <v>346</v>
      </c>
    </row>
    <row r="15" spans="1:9" ht="63" customHeight="1">
      <c r="A15" s="813" t="s">
        <v>1013</v>
      </c>
      <c r="B15" s="813"/>
      <c r="C15" s="813"/>
      <c r="D15" s="813"/>
      <c r="E15" s="813"/>
    </row>
    <row r="16" spans="1:9" ht="32.1" customHeight="1">
      <c r="A16" s="966" t="s">
        <v>349</v>
      </c>
      <c r="B16" s="966" t="s">
        <v>367</v>
      </c>
      <c r="C16" s="966" t="s">
        <v>371</v>
      </c>
      <c r="D16" s="982" t="s">
        <v>1014</v>
      </c>
      <c r="E16" s="983"/>
    </row>
    <row r="17" spans="1:8" ht="41.25" customHeight="1">
      <c r="A17" s="967"/>
      <c r="B17" s="967"/>
      <c r="C17" s="967"/>
      <c r="D17" s="984"/>
      <c r="E17" s="985"/>
    </row>
    <row r="18" spans="1:8" ht="21.75" customHeight="1">
      <c r="A18" s="338">
        <v>1</v>
      </c>
      <c r="B18" s="339"/>
      <c r="C18" s="339"/>
      <c r="D18" s="986"/>
      <c r="E18" s="987"/>
    </row>
    <row r="19" spans="1:8" ht="21.95" customHeight="1">
      <c r="A19" s="340">
        <v>2</v>
      </c>
      <c r="B19" s="341"/>
      <c r="C19" s="341"/>
      <c r="D19" s="986"/>
      <c r="E19" s="987"/>
    </row>
    <row r="20" spans="1:8" ht="21.95" customHeight="1">
      <c r="A20" s="340">
        <v>3</v>
      </c>
      <c r="B20" s="341"/>
      <c r="C20" s="341"/>
      <c r="D20" s="986"/>
      <c r="E20" s="987"/>
    </row>
    <row r="21" spans="1:8" ht="21.95" customHeight="1">
      <c r="A21" s="340">
        <v>4</v>
      </c>
      <c r="B21" s="341"/>
      <c r="C21" s="341"/>
      <c r="D21" s="986"/>
      <c r="E21" s="987"/>
      <c r="F21" s="342"/>
      <c r="G21" s="342"/>
      <c r="H21" s="448" t="b">
        <v>0</v>
      </c>
    </row>
    <row r="22" spans="1:8" ht="24.75" customHeight="1">
      <c r="A22" s="343">
        <v>5</v>
      </c>
      <c r="B22" s="344"/>
      <c r="C22" s="344"/>
      <c r="D22" s="986"/>
      <c r="E22" s="987"/>
      <c r="F22" s="342"/>
      <c r="G22" s="342"/>
      <c r="H22" s="342"/>
    </row>
    <row r="23" spans="1:8" ht="90.75" customHeight="1">
      <c r="A23" s="345">
        <v>2</v>
      </c>
      <c r="B23" s="970" t="s">
        <v>687</v>
      </c>
      <c r="C23" s="970"/>
      <c r="D23" s="970"/>
      <c r="E23" s="970"/>
      <c r="F23" s="342"/>
      <c r="G23" s="342"/>
      <c r="H23" s="342"/>
    </row>
    <row r="24" spans="1:8" ht="18" customHeight="1">
      <c r="A24" s="346"/>
      <c r="B24" s="347"/>
      <c r="C24" s="347"/>
      <c r="D24" s="347"/>
      <c r="E24" s="347"/>
      <c r="F24" s="348"/>
      <c r="G24" s="348"/>
      <c r="H24" s="349"/>
    </row>
    <row r="25" spans="1:8" ht="54.75" hidden="1" customHeight="1">
      <c r="A25" s="971" t="s">
        <v>80</v>
      </c>
      <c r="B25" s="971"/>
      <c r="C25" s="971"/>
      <c r="D25" s="971"/>
      <c r="E25" s="971"/>
      <c r="F25" s="348"/>
      <c r="G25" s="348"/>
      <c r="H25" s="349"/>
    </row>
    <row r="26" spans="1:8" ht="32.1" hidden="1" customHeight="1">
      <c r="A26" s="972" t="s">
        <v>349</v>
      </c>
      <c r="B26" s="972" t="s">
        <v>367</v>
      </c>
      <c r="C26" s="972" t="s">
        <v>102</v>
      </c>
      <c r="D26" s="974" t="s">
        <v>103</v>
      </c>
      <c r="E26" s="975"/>
    </row>
    <row r="27" spans="1:8" ht="22.5" hidden="1" customHeight="1">
      <c r="A27" s="973"/>
      <c r="B27" s="973"/>
      <c r="C27" s="973"/>
      <c r="D27" s="350" t="s">
        <v>104</v>
      </c>
      <c r="E27" s="350" t="s">
        <v>105</v>
      </c>
    </row>
    <row r="28" spans="1:8" ht="21.95" hidden="1" customHeight="1">
      <c r="A28" s="351">
        <v>1</v>
      </c>
      <c r="B28" s="352"/>
      <c r="C28" s="352"/>
      <c r="D28" s="352"/>
      <c r="E28" s="352"/>
    </row>
    <row r="29" spans="1:8" ht="21.95" hidden="1" customHeight="1">
      <c r="A29" s="351">
        <v>2</v>
      </c>
      <c r="B29" s="352"/>
      <c r="C29" s="352"/>
      <c r="D29" s="352"/>
      <c r="E29" s="352"/>
    </row>
    <row r="30" spans="1:8" ht="37.5" hidden="1" customHeight="1">
      <c r="A30" s="351">
        <v>3</v>
      </c>
      <c r="B30" s="352"/>
      <c r="C30" s="352"/>
      <c r="D30" s="352"/>
      <c r="E30" s="352"/>
    </row>
    <row r="31" spans="1:8" ht="15.95" customHeight="1"/>
    <row r="32" spans="1:8" ht="15.95" customHeight="1">
      <c r="C32" s="353"/>
    </row>
    <row r="33" spans="1:9" ht="15.95" customHeight="1">
      <c r="A33" s="354" t="s">
        <v>6</v>
      </c>
      <c r="B33" s="367" t="str">
        <f>'Attach 3(JV)'!B24</f>
        <v>--</v>
      </c>
      <c r="C33" s="353" t="s">
        <v>4</v>
      </c>
      <c r="D33" s="976" t="str">
        <f>'Attach 3(JV)'!E24</f>
        <v/>
      </c>
      <c r="E33" s="976"/>
    </row>
    <row r="34" spans="1:9" ht="15.95" customHeight="1">
      <c r="A34" s="354" t="s">
        <v>7</v>
      </c>
      <c r="B34" s="368" t="str">
        <f>'Attach 3(JV)'!B25</f>
        <v/>
      </c>
      <c r="C34" s="353" t="s">
        <v>5</v>
      </c>
      <c r="D34" s="976" t="str">
        <f>'Attach 3(JV)'!E25</f>
        <v/>
      </c>
      <c r="E34" s="976"/>
    </row>
    <row r="35" spans="1:9" s="324" customFormat="1" ht="15.75" customHeight="1">
      <c r="A35" s="325"/>
      <c r="B35" s="325"/>
      <c r="C35" s="353"/>
      <c r="D35" s="325"/>
      <c r="E35" s="325"/>
      <c r="I35" s="325"/>
    </row>
    <row r="36" spans="1:9" s="324" customFormat="1" ht="19.5" customHeight="1">
      <c r="A36" s="358" t="str">
        <f>A1</f>
        <v>Specification No. :CC/NT/W-TW/DOM/A04/24/14398</v>
      </c>
      <c r="B36" s="359"/>
      <c r="C36" s="359"/>
      <c r="D36" s="359"/>
      <c r="E36" s="360" t="str">
        <f>E1</f>
        <v>Attachment-5B</v>
      </c>
      <c r="I36" s="325"/>
    </row>
    <row r="37" spans="1:9" s="324" customFormat="1" ht="18" customHeight="1">
      <c r="A37" s="356"/>
      <c r="I37" s="325"/>
    </row>
    <row r="38" spans="1:9" s="324" customFormat="1" ht="30" customHeight="1">
      <c r="A38" s="977" t="s">
        <v>369</v>
      </c>
      <c r="B38" s="977"/>
      <c r="C38" s="977"/>
      <c r="D38" s="977"/>
      <c r="E38" s="977"/>
      <c r="I38" s="325"/>
    </row>
    <row r="39" spans="1:9" s="324" customFormat="1" ht="18" customHeight="1">
      <c r="I39" s="325"/>
    </row>
    <row r="40" spans="1:9" s="324" customFormat="1" ht="36" customHeight="1">
      <c r="A40" s="978" t="s">
        <v>349</v>
      </c>
      <c r="B40" s="979" t="s">
        <v>367</v>
      </c>
      <c r="C40" s="972" t="s">
        <v>371</v>
      </c>
      <c r="D40" s="980" t="s">
        <v>529</v>
      </c>
      <c r="E40" s="981"/>
      <c r="I40" s="325"/>
    </row>
    <row r="41" spans="1:9" s="324" customFormat="1" ht="36" customHeight="1">
      <c r="A41" s="912"/>
      <c r="B41" s="973"/>
      <c r="C41" s="973"/>
      <c r="D41" s="350" t="s">
        <v>373</v>
      </c>
      <c r="E41" s="350" t="s">
        <v>531</v>
      </c>
      <c r="I41" s="325"/>
    </row>
    <row r="42" spans="1:9" s="324" customFormat="1" ht="18" customHeight="1">
      <c r="A42" s="361"/>
      <c r="B42" s="362"/>
      <c r="C42" s="361"/>
      <c r="D42" s="361"/>
      <c r="E42" s="361"/>
      <c r="I42" s="325"/>
    </row>
    <row r="43" spans="1:9" s="324" customFormat="1" ht="18" customHeight="1">
      <c r="A43" s="363"/>
      <c r="B43" s="364"/>
      <c r="C43" s="363"/>
      <c r="D43" s="363"/>
      <c r="E43" s="363"/>
      <c r="I43" s="325"/>
    </row>
    <row r="44" spans="1:9" s="324" customFormat="1" ht="18" customHeight="1">
      <c r="A44" s="363"/>
      <c r="B44" s="364"/>
      <c r="C44" s="363"/>
      <c r="D44" s="363"/>
      <c r="E44" s="363"/>
      <c r="I44" s="325"/>
    </row>
    <row r="45" spans="1:9" s="324" customFormat="1" ht="18" customHeight="1">
      <c r="A45" s="363"/>
      <c r="B45" s="364"/>
      <c r="C45" s="363"/>
      <c r="D45" s="363"/>
      <c r="E45" s="363"/>
      <c r="I45" s="325"/>
    </row>
    <row r="46" spans="1:9" s="324" customFormat="1" ht="18" customHeight="1">
      <c r="A46" s="363"/>
      <c r="B46" s="364"/>
      <c r="C46" s="363"/>
      <c r="D46" s="363"/>
      <c r="E46" s="363"/>
      <c r="I46" s="325"/>
    </row>
    <row r="47" spans="1:9" s="324" customFormat="1" ht="18" customHeight="1">
      <c r="A47" s="363"/>
      <c r="B47" s="364"/>
      <c r="C47" s="363"/>
      <c r="D47" s="363"/>
      <c r="E47" s="363"/>
      <c r="I47" s="325"/>
    </row>
    <row r="48" spans="1:9" s="324" customFormat="1" ht="18" customHeight="1">
      <c r="A48" s="363"/>
      <c r="B48" s="364"/>
      <c r="C48" s="363"/>
      <c r="D48" s="363"/>
      <c r="E48" s="363"/>
      <c r="I48" s="325"/>
    </row>
    <row r="49" spans="1:9" s="324" customFormat="1" ht="18" customHeight="1">
      <c r="A49" s="363"/>
      <c r="B49" s="364"/>
      <c r="C49" s="363"/>
      <c r="D49" s="363"/>
      <c r="E49" s="363"/>
      <c r="I49" s="325"/>
    </row>
    <row r="50" spans="1:9" s="324" customFormat="1" ht="18" customHeight="1">
      <c r="A50" s="363"/>
      <c r="B50" s="364"/>
      <c r="C50" s="363"/>
      <c r="D50" s="363"/>
      <c r="E50" s="363"/>
      <c r="I50" s="325"/>
    </row>
    <row r="51" spans="1:9" s="324" customFormat="1" ht="18" customHeight="1">
      <c r="A51" s="363"/>
      <c r="B51" s="364"/>
      <c r="C51" s="363"/>
      <c r="D51" s="363"/>
      <c r="E51" s="363"/>
      <c r="I51" s="325"/>
    </row>
    <row r="52" spans="1:9" s="324" customFormat="1" ht="18" customHeight="1">
      <c r="A52" s="363"/>
      <c r="B52" s="364"/>
      <c r="C52" s="363"/>
      <c r="D52" s="363"/>
      <c r="E52" s="363"/>
      <c r="I52" s="325"/>
    </row>
    <row r="53" spans="1:9" s="324" customFormat="1" ht="18" customHeight="1">
      <c r="A53" s="363"/>
      <c r="B53" s="364"/>
      <c r="C53" s="363"/>
      <c r="D53" s="363"/>
      <c r="E53" s="363"/>
      <c r="I53" s="325"/>
    </row>
    <row r="54" spans="1:9" s="324" customFormat="1" ht="18" customHeight="1">
      <c r="A54" s="363"/>
      <c r="B54" s="364"/>
      <c r="C54" s="363"/>
      <c r="D54" s="363"/>
      <c r="E54" s="363"/>
      <c r="I54" s="325"/>
    </row>
    <row r="55" spans="1:9" s="324" customFormat="1" ht="18" customHeight="1">
      <c r="A55" s="363"/>
      <c r="B55" s="364"/>
      <c r="C55" s="363"/>
      <c r="D55" s="363"/>
      <c r="E55" s="363"/>
      <c r="I55" s="325"/>
    </row>
    <row r="56" spans="1:9" s="324" customFormat="1" ht="18" customHeight="1">
      <c r="A56" s="363"/>
      <c r="B56" s="364"/>
      <c r="C56" s="363"/>
      <c r="D56" s="363"/>
      <c r="E56" s="363"/>
      <c r="I56" s="325"/>
    </row>
    <row r="57" spans="1:9" s="324" customFormat="1" ht="18" customHeight="1">
      <c r="A57" s="363"/>
      <c r="B57" s="364"/>
      <c r="C57" s="363"/>
      <c r="D57" s="363"/>
      <c r="E57" s="363"/>
      <c r="I57" s="325"/>
    </row>
    <row r="58" spans="1:9" s="324" customFormat="1" ht="18" customHeight="1">
      <c r="A58" s="363"/>
      <c r="B58" s="364"/>
      <c r="C58" s="363"/>
      <c r="D58" s="363"/>
      <c r="E58" s="363"/>
      <c r="I58" s="325"/>
    </row>
    <row r="59" spans="1:9" s="324" customFormat="1" ht="18" customHeight="1">
      <c r="A59" s="363"/>
      <c r="B59" s="364"/>
      <c r="C59" s="363"/>
      <c r="D59" s="363"/>
      <c r="E59" s="363"/>
      <c r="I59" s="325"/>
    </row>
    <row r="60" spans="1:9" s="324" customFormat="1" ht="18" customHeight="1">
      <c r="A60" s="363"/>
      <c r="B60" s="364"/>
      <c r="C60" s="363"/>
      <c r="D60" s="363"/>
      <c r="E60" s="363"/>
      <c r="I60" s="325"/>
    </row>
    <row r="61" spans="1:9" s="324" customFormat="1" ht="18" customHeight="1">
      <c r="A61" s="363"/>
      <c r="B61" s="364"/>
      <c r="C61" s="363"/>
      <c r="D61" s="363"/>
      <c r="E61" s="363"/>
      <c r="I61" s="325"/>
    </row>
    <row r="62" spans="1:9" s="324" customFormat="1" ht="18" customHeight="1">
      <c r="A62" s="363"/>
      <c r="B62" s="364"/>
      <c r="C62" s="363"/>
      <c r="D62" s="363"/>
      <c r="E62" s="363"/>
      <c r="I62" s="325"/>
    </row>
    <row r="63" spans="1:9" s="324" customFormat="1" ht="18" customHeight="1">
      <c r="A63" s="363"/>
      <c r="B63" s="364"/>
      <c r="C63" s="363"/>
      <c r="D63" s="363"/>
      <c r="E63" s="363"/>
      <c r="I63" s="325"/>
    </row>
    <row r="64" spans="1:9" s="324" customFormat="1" ht="18" customHeight="1">
      <c r="A64" s="363"/>
      <c r="B64" s="364"/>
      <c r="C64" s="363"/>
      <c r="D64" s="363"/>
      <c r="E64" s="363"/>
      <c r="I64" s="325"/>
    </row>
    <row r="65" spans="1:9" s="324" customFormat="1" ht="18" customHeight="1">
      <c r="A65" s="363"/>
      <c r="B65" s="364"/>
      <c r="C65" s="363"/>
      <c r="D65" s="363"/>
      <c r="E65" s="363"/>
      <c r="I65" s="325"/>
    </row>
    <row r="66" spans="1:9" s="324" customFormat="1" ht="18" customHeight="1">
      <c r="A66" s="363"/>
      <c r="B66" s="364"/>
      <c r="C66" s="363"/>
      <c r="D66" s="363"/>
      <c r="E66" s="363"/>
      <c r="I66" s="325"/>
    </row>
    <row r="67" spans="1:9" s="324" customFormat="1" ht="18" customHeight="1">
      <c r="A67" s="363"/>
      <c r="B67" s="364"/>
      <c r="C67" s="363"/>
      <c r="D67" s="363"/>
      <c r="E67" s="363"/>
      <c r="I67" s="325"/>
    </row>
    <row r="68" spans="1:9" s="324" customFormat="1" ht="18" customHeight="1">
      <c r="A68" s="365"/>
      <c r="B68" s="366"/>
      <c r="C68" s="365"/>
      <c r="D68" s="365"/>
      <c r="E68" s="365"/>
      <c r="I68" s="325"/>
    </row>
    <row r="69" spans="1:9" s="324" customFormat="1" ht="18" customHeight="1">
      <c r="I69" s="325"/>
    </row>
    <row r="70" spans="1:9" s="324" customFormat="1" ht="24" customHeight="1">
      <c r="C70" s="353"/>
      <c r="I70" s="325"/>
    </row>
    <row r="71" spans="1:9" s="324" customFormat="1" ht="24" customHeight="1">
      <c r="A71" s="354" t="s">
        <v>6</v>
      </c>
      <c r="B71" s="355" t="str">
        <f>B33</f>
        <v>--</v>
      </c>
      <c r="C71" s="353" t="s">
        <v>4</v>
      </c>
      <c r="D71" s="357" t="str">
        <f>D33</f>
        <v/>
      </c>
      <c r="I71" s="325"/>
    </row>
    <row r="72" spans="1:9" s="324" customFormat="1" ht="24" customHeight="1">
      <c r="A72" s="354" t="s">
        <v>7</v>
      </c>
      <c r="B72" s="355" t="str">
        <f>B34</f>
        <v/>
      </c>
      <c r="C72" s="353" t="s">
        <v>5</v>
      </c>
      <c r="D72" s="357" t="str">
        <f>D34</f>
        <v/>
      </c>
      <c r="I72" s="325"/>
    </row>
    <row r="73" spans="1:9" s="324" customFormat="1" ht="24" customHeight="1">
      <c r="A73" s="354"/>
      <c r="B73" s="367"/>
      <c r="C73" s="353"/>
      <c r="D73" s="368"/>
      <c r="I73" s="325"/>
    </row>
    <row r="74" spans="1:9" s="324" customFormat="1" ht="33" customHeight="1">
      <c r="D74" s="353"/>
      <c r="I74" s="325"/>
    </row>
  </sheetData>
  <sheetProtection algorithmName="SHA-512" hashValue="zZ9q3BMC8s5tIN5jEaUBb3UR3kdGmo+n+7dCoyN3t1tZ0Nx79TJDY8YGUFJSaSEDp/5P9N9HbOe2lwZmY1yVzw==" saltValue="HIFL6gDgDi9VF0dv85Rs8w==" spinCount="100000" sheet="1" formatColumns="0" formatRows="0" selectLockedCells="1"/>
  <mergeCells count="31">
    <mergeCell ref="D18:E18"/>
    <mergeCell ref="D19:E19"/>
    <mergeCell ref="D20:E20"/>
    <mergeCell ref="D21:E21"/>
    <mergeCell ref="D22:E22"/>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B13:C13"/>
    <mergeCell ref="A16:A17"/>
    <mergeCell ref="B16:B17"/>
    <mergeCell ref="C16:C17"/>
    <mergeCell ref="A15:E15"/>
    <mergeCell ref="D16:E17"/>
    <mergeCell ref="B11:C11"/>
    <mergeCell ref="A9:C9"/>
    <mergeCell ref="A3:E3"/>
    <mergeCell ref="A5:E5"/>
    <mergeCell ref="A8:C8"/>
    <mergeCell ref="B10:C10"/>
  </mergeCells>
  <conditionalFormatting sqref="A36:E39 A42:E73">
    <cfRule type="expression" dxfId="19" priority="3" stopIfTrue="1">
      <formula>$H$21=FALSE</formula>
    </cfRule>
  </conditionalFormatting>
  <conditionalFormatting sqref="A40:E41">
    <cfRule type="expression" dxfId="18" priority="4" stopIfTrue="1">
      <formula>$H$21=FALSE</formula>
    </cfRule>
  </conditionalFormatting>
  <conditionalFormatting sqref="A74:E74">
    <cfRule type="expression" dxfId="17" priority="2" stopIfTrue="1">
      <formula>$H$21="No"</formula>
    </cfRule>
  </conditionalFormatting>
  <conditionalFormatting sqref="F40:IV41">
    <cfRule type="expression" dxfId="16" priority="1" stopIfTrue="1">
      <formula>$H$21=FALSE</formula>
    </cfRule>
  </conditionalFormatting>
  <pageMargins left="0.75" right="0.46" top="0.4" bottom="0.47" header="0.26" footer="0.28999999999999998"/>
  <pageSetup scale="87" fitToHeight="0" orientation="portrait" r:id="rId1"/>
  <headerFooter alignWithMargins="0">
    <oddFooter xml:space="preserve">&amp;R&amp;"Book Antiqua,Bold"&amp;8 Page &amp;P </oddFooter>
  </headerFooter>
  <rowBreaks count="1" manualBreakCount="1">
    <brk id="3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8" zoomScaleSheetLayoutView="100" workbookViewId="0">
      <selection activeCell="A17" sqref="A17"/>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ht="31.5" customHeight="1">
      <c r="A1" s="938" t="str">
        <f>'Attach 3(JV)'!A1</f>
        <v>Specification No. :CC/NT/W-TW/DOM/A04/24/14398</v>
      </c>
      <c r="B1" s="938"/>
      <c r="C1" s="938"/>
      <c r="D1" s="938"/>
      <c r="E1" s="311" t="str">
        <f>"Attachment-6 " &amp; 'Attach 3(JV)'!AT1</f>
        <v xml:space="preserve">Attachment-6 </v>
      </c>
      <c r="Z1" s="136"/>
    </row>
    <row r="2" spans="1:26" ht="3.75" customHeight="1">
      <c r="Z2" s="136"/>
    </row>
    <row r="3" spans="1:26" ht="84.7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26"/>
      <c r="G3" s="27"/>
      <c r="H3" s="26"/>
    </row>
    <row r="4" spans="1:26" ht="6.75" customHeight="1">
      <c r="A4" s="28"/>
      <c r="H4" s="30"/>
      <c r="I4" s="11"/>
    </row>
    <row r="5" spans="1:26" ht="20.100000000000001" customHeight="1">
      <c r="A5" s="737" t="s">
        <v>46</v>
      </c>
      <c r="B5" s="737"/>
      <c r="C5" s="737"/>
      <c r="D5" s="737"/>
      <c r="E5" s="737"/>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735" t="str">
        <f>'Attach 5B'!A9</f>
        <v/>
      </c>
      <c r="B8" s="735"/>
      <c r="C8" s="735"/>
      <c r="D8" s="735"/>
      <c r="E8" s="12" t="str">
        <f>'Attach 3(JV)'!E8</f>
        <v>Contract Services</v>
      </c>
      <c r="H8" s="30"/>
      <c r="I8" s="11"/>
    </row>
    <row r="9" spans="1:26" ht="20.100000000000001" customHeight="1">
      <c r="A9" s="13" t="s">
        <v>351</v>
      </c>
      <c r="B9" s="739" t="str">
        <f>'Attach 3(JV)'!B9</f>
        <v/>
      </c>
      <c r="C9" s="739"/>
      <c r="D9" s="739"/>
      <c r="E9" s="12" t="str">
        <f>'Attach 3(JV)'!E9</f>
        <v>Power Grid Corporation of India Ltd.,</v>
      </c>
      <c r="H9" s="30"/>
      <c r="I9" s="11"/>
    </row>
    <row r="10" spans="1:26" ht="20.100000000000001" customHeight="1">
      <c r="A10" s="13" t="s">
        <v>353</v>
      </c>
      <c r="B10" s="739" t="str">
        <f>'Attach 3(JV)'!B10</f>
        <v/>
      </c>
      <c r="C10" s="739"/>
      <c r="D10" s="739"/>
      <c r="E10" s="12" t="str">
        <f>'Attach 3(JV)'!E10</f>
        <v>"Saudamini", Plot No. 2, Sector 29</v>
      </c>
      <c r="H10" s="30"/>
      <c r="I10" s="11"/>
    </row>
    <row r="11" spans="1:26" ht="20.100000000000001" customHeight="1">
      <c r="B11" s="739" t="str">
        <f>'Attach 3(JV)'!B11</f>
        <v/>
      </c>
      <c r="C11" s="739"/>
      <c r="D11" s="739"/>
      <c r="E11" s="12" t="str">
        <f>'Attach 3(JV)'!E11</f>
        <v>Gurgaon (Haryana) - 122001</v>
      </c>
    </row>
    <row r="12" spans="1:26" ht="17.25" customHeight="1">
      <c r="A12" s="32"/>
      <c r="B12" s="739" t="str">
        <f>'Attach 3(JV)'!B12</f>
        <v/>
      </c>
      <c r="C12" s="739"/>
      <c r="D12" s="739"/>
      <c r="E12" s="12"/>
    </row>
    <row r="13" spans="1:26" ht="21" customHeight="1">
      <c r="A13" s="29" t="s">
        <v>346</v>
      </c>
      <c r="B13" s="99"/>
      <c r="C13" s="99"/>
      <c r="D13" s="99"/>
    </row>
    <row r="14" spans="1:26" ht="45" customHeight="1">
      <c r="A14" s="695" t="s">
        <v>47</v>
      </c>
      <c r="B14" s="695"/>
      <c r="C14" s="695"/>
      <c r="D14" s="695"/>
      <c r="E14" s="695"/>
      <c r="F14" s="34"/>
      <c r="G14" s="34"/>
      <c r="H14" s="34"/>
    </row>
    <row r="15" spans="1:26" ht="12" customHeight="1">
      <c r="A15" s="32"/>
      <c r="B15" s="32"/>
      <c r="C15" s="32"/>
      <c r="D15" s="32"/>
      <c r="E15" s="32"/>
      <c r="F15" s="34"/>
      <c r="G15" s="34"/>
      <c r="H15" s="34"/>
    </row>
    <row r="16" spans="1:26" ht="42" customHeight="1">
      <c r="A16" s="46" t="s">
        <v>349</v>
      </c>
      <c r="B16" s="46" t="s">
        <v>48</v>
      </c>
      <c r="C16" s="990" t="s">
        <v>49</v>
      </c>
      <c r="D16" s="990"/>
      <c r="E16" s="46" t="s">
        <v>50</v>
      </c>
      <c r="F16" s="34"/>
      <c r="G16" s="34"/>
      <c r="H16" s="34"/>
    </row>
    <row r="17" spans="1:8" ht="21" customHeight="1">
      <c r="A17" s="251"/>
      <c r="B17" s="251"/>
      <c r="C17" s="988"/>
      <c r="D17" s="989"/>
      <c r="E17" s="251"/>
      <c r="F17" s="34"/>
      <c r="G17" s="34"/>
      <c r="H17" s="34"/>
    </row>
    <row r="18" spans="1:8" ht="21" customHeight="1">
      <c r="A18" s="251"/>
      <c r="B18" s="251"/>
      <c r="C18" s="988"/>
      <c r="D18" s="989"/>
      <c r="E18" s="251"/>
      <c r="F18" s="34"/>
      <c r="G18" s="34"/>
      <c r="H18" s="34"/>
    </row>
    <row r="19" spans="1:8" ht="21" customHeight="1">
      <c r="A19" s="251"/>
      <c r="B19" s="251"/>
      <c r="C19" s="991"/>
      <c r="D19" s="991"/>
      <c r="E19" s="251"/>
      <c r="F19" s="34"/>
      <c r="G19" s="34"/>
      <c r="H19" s="34"/>
    </row>
    <row r="20" spans="1:8" ht="21" customHeight="1">
      <c r="A20" s="251"/>
      <c r="B20" s="251"/>
      <c r="C20" s="991"/>
      <c r="D20" s="991"/>
      <c r="E20" s="251"/>
      <c r="F20" s="186"/>
      <c r="G20" s="186"/>
      <c r="H20" s="184" t="b">
        <v>0</v>
      </c>
    </row>
    <row r="21" spans="1:8" ht="21" customHeight="1">
      <c r="A21" s="251"/>
      <c r="B21" s="251"/>
      <c r="C21" s="991"/>
      <c r="D21" s="991"/>
      <c r="E21" s="251"/>
      <c r="F21" s="186"/>
      <c r="G21" s="186"/>
      <c r="H21" s="183"/>
    </row>
    <row r="22" spans="1:8" ht="16.5" customHeight="1">
      <c r="D22" s="32"/>
      <c r="E22" s="32"/>
      <c r="F22" s="34"/>
      <c r="G22" s="34"/>
      <c r="H22" s="34"/>
    </row>
    <row r="23" spans="1:8" s="24" customFormat="1" ht="51.75" customHeight="1">
      <c r="A23" s="941" t="s">
        <v>51</v>
      </c>
      <c r="B23" s="941"/>
      <c r="C23" s="941"/>
      <c r="D23" s="941"/>
      <c r="E23" s="941"/>
      <c r="F23" s="34"/>
      <c r="G23" s="34"/>
      <c r="H23" s="34"/>
    </row>
    <row r="24" spans="1:8" s="24" customFormat="1" ht="96.75" customHeight="1">
      <c r="A24" s="941" t="s">
        <v>52</v>
      </c>
      <c r="B24" s="941"/>
      <c r="C24" s="941"/>
      <c r="D24" s="941"/>
      <c r="E24" s="941"/>
      <c r="F24" s="34"/>
      <c r="G24" s="34"/>
      <c r="H24" s="34"/>
    </row>
    <row r="25" spans="1:8" s="24" customFormat="1" ht="24" customHeight="1">
      <c r="A25" s="179"/>
      <c r="B25" s="179"/>
      <c r="C25" s="179"/>
      <c r="D25" s="37"/>
      <c r="E25" s="179"/>
      <c r="F25" s="34"/>
      <c r="G25" s="34"/>
      <c r="H25" s="34"/>
    </row>
    <row r="26" spans="1:8" ht="24" customHeight="1">
      <c r="A26" s="36" t="s">
        <v>6</v>
      </c>
      <c r="B26" s="69" t="str">
        <f>'Attach 3(JV)'!B24</f>
        <v>--</v>
      </c>
      <c r="C26" s="40"/>
      <c r="D26" s="37" t="s">
        <v>4</v>
      </c>
      <c r="E26" s="240" t="str">
        <f>'Attach 3(JV)'!E24</f>
        <v/>
      </c>
    </row>
    <row r="27" spans="1:8" ht="24" customHeight="1">
      <c r="A27" s="36" t="s">
        <v>7</v>
      </c>
      <c r="B27" s="240" t="str">
        <f>'Attach 3(JV)'!B25</f>
        <v/>
      </c>
      <c r="C27" s="40"/>
      <c r="D27" s="37" t="s">
        <v>5</v>
      </c>
      <c r="E27" s="240" t="str">
        <f>'Attach 3(JV)'!E25</f>
        <v/>
      </c>
    </row>
    <row r="28" spans="1:8" ht="24" customHeight="1">
      <c r="D28" s="37"/>
    </row>
    <row r="29" spans="1:8" ht="24" customHeight="1">
      <c r="D29" s="37"/>
    </row>
    <row r="30" spans="1:8" s="51" customFormat="1" ht="32.25" customHeight="1">
      <c r="A30" s="33" t="str">
        <f>A1</f>
        <v>Specification No. :CC/NT/W-TW/DOM/A04/24/14398</v>
      </c>
      <c r="B30" s="33"/>
      <c r="C30" s="33"/>
      <c r="D30" s="33"/>
      <c r="E30" s="58" t="str">
        <f>"Annexure I to" &amp; E1</f>
        <v xml:space="preserve">Annexure I toAttachment-6 </v>
      </c>
      <c r="F30" s="50"/>
      <c r="G30" s="50"/>
      <c r="H30" s="50"/>
    </row>
    <row r="31" spans="1:8" ht="15.75" customHeight="1">
      <c r="A31" s="992"/>
      <c r="B31" s="992"/>
      <c r="C31" s="992"/>
      <c r="D31" s="992"/>
      <c r="E31" s="992"/>
    </row>
    <row r="32" spans="1:8" ht="20.100000000000001" customHeight="1">
      <c r="A32" s="740" t="str">
        <f>A5</f>
        <v>(Alternative, Deviations and Exceptions to the Provisions)</v>
      </c>
      <c r="B32" s="740"/>
      <c r="C32" s="740"/>
      <c r="D32" s="740"/>
      <c r="E32" s="740"/>
    </row>
    <row r="33" spans="1:5" ht="20.100000000000001" customHeight="1">
      <c r="A33" s="740" t="s">
        <v>183</v>
      </c>
      <c r="B33" s="740"/>
      <c r="C33" s="740"/>
      <c r="D33" s="740"/>
      <c r="E33" s="740"/>
    </row>
    <row r="34" spans="1:5" ht="20.100000000000001" customHeight="1"/>
    <row r="35" spans="1:5" ht="42" customHeight="1">
      <c r="A35" s="46" t="s">
        <v>349</v>
      </c>
      <c r="B35" s="46" t="s">
        <v>48</v>
      </c>
      <c r="C35" s="990" t="s">
        <v>49</v>
      </c>
      <c r="D35" s="990"/>
      <c r="E35" s="46" t="s">
        <v>50</v>
      </c>
    </row>
    <row r="36" spans="1:5" ht="39.950000000000003" customHeight="1">
      <c r="A36" s="251"/>
      <c r="B36" s="251"/>
      <c r="C36" s="988"/>
      <c r="D36" s="989"/>
      <c r="E36" s="251"/>
    </row>
    <row r="37" spans="1:5" ht="39.950000000000003" customHeight="1">
      <c r="A37" s="251"/>
      <c r="B37" s="251"/>
      <c r="C37" s="988"/>
      <c r="D37" s="989"/>
      <c r="E37" s="251"/>
    </row>
    <row r="38" spans="1:5" ht="39.950000000000003" customHeight="1">
      <c r="A38" s="251"/>
      <c r="B38" s="251"/>
      <c r="C38" s="988"/>
      <c r="D38" s="989"/>
      <c r="E38" s="251"/>
    </row>
    <row r="39" spans="1:5" ht="39.950000000000003" customHeight="1">
      <c r="A39" s="251"/>
      <c r="B39" s="251"/>
      <c r="C39" s="988"/>
      <c r="D39" s="989"/>
      <c r="E39" s="251"/>
    </row>
    <row r="40" spans="1:5" ht="39.950000000000003" customHeight="1">
      <c r="A40" s="251"/>
      <c r="B40" s="251"/>
      <c r="C40" s="988"/>
      <c r="D40" s="989"/>
      <c r="E40" s="251"/>
    </row>
    <row r="41" spans="1:5" ht="39.950000000000003" customHeight="1">
      <c r="A41" s="251"/>
      <c r="B41" s="251"/>
      <c r="C41" s="988"/>
      <c r="D41" s="989"/>
      <c r="E41" s="251"/>
    </row>
    <row r="42" spans="1:5" ht="39.950000000000003" customHeight="1">
      <c r="A42" s="251"/>
      <c r="B42" s="251"/>
      <c r="C42" s="988"/>
      <c r="D42" s="989"/>
      <c r="E42" s="251"/>
    </row>
    <row r="43" spans="1:5" ht="39.950000000000003" customHeight="1">
      <c r="A43" s="251"/>
      <c r="B43" s="251"/>
      <c r="C43" s="988"/>
      <c r="D43" s="989"/>
      <c r="E43" s="251"/>
    </row>
    <row r="44" spans="1:5" ht="39.950000000000003" customHeight="1">
      <c r="A44" s="251"/>
      <c r="B44" s="251"/>
      <c r="C44" s="988"/>
      <c r="D44" s="989"/>
      <c r="E44" s="251"/>
    </row>
    <row r="45" spans="1:5" ht="39.950000000000003" customHeight="1">
      <c r="A45" s="251"/>
      <c r="B45" s="251"/>
      <c r="C45" s="988"/>
      <c r="D45" s="989"/>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35T8RzY4ooyqUG0+OPBhRMTj1ZN38GpZeAoSYjrkeRehkKx3QMjJtYKuG6qjkMDDOKWqd8757/JsMt3Q/4Rktg==" saltValue="mtG/oaQRMEEisD9pbzK39A==" spinCount="100000" sheet="1" formatColumns="0" formatRows="0" selectLockedCells="1"/>
  <customSheetViews>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5" priority="1" stopIfTrue="1">
      <formula>$H$20=FALSE</formula>
    </cfRule>
  </conditionalFormatting>
  <conditionalFormatting sqref="A31:E51">
    <cfRule type="expression" dxfId="14" priority="3" stopIfTrue="1">
      <formula>$H$20=FALSE</formula>
    </cfRule>
  </conditionalFormatting>
  <conditionalFormatting sqref="A52:E52">
    <cfRule type="expression" dxfId="13" priority="2" stopIfTrue="1">
      <formula>$H$20="No"</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A8" sqref="A8:D8"/>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33.75" customHeight="1">
      <c r="A1" s="938" t="str">
        <f>'Attach 3(JV)'!A1</f>
        <v>Specification No. :CC/NT/W-TW/DOM/A04/24/14398</v>
      </c>
      <c r="B1" s="938"/>
      <c r="C1" s="938"/>
      <c r="D1" s="938"/>
      <c r="E1" s="312" t="str">
        <f>"Attachment-7 " &amp; 'Attach 3(JV)'!AT1</f>
        <v xml:space="preserve">Attachment-7 </v>
      </c>
    </row>
    <row r="2" spans="1:9">
      <c r="E2" s="224"/>
    </row>
    <row r="3" spans="1:9" ht="92.2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26"/>
      <c r="G3" s="27"/>
      <c r="H3" s="26"/>
    </row>
    <row r="4" spans="1:9" ht="20.100000000000001" customHeight="1">
      <c r="A4" s="28"/>
      <c r="H4" s="30"/>
      <c r="I4" s="11"/>
    </row>
    <row r="5" spans="1:9" ht="20.100000000000001" customHeight="1">
      <c r="A5" s="737" t="s">
        <v>186</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35" t="str">
        <f>'Attach 3(JV)'!A8</f>
        <v/>
      </c>
      <c r="B8" s="735"/>
      <c r="C8" s="735"/>
      <c r="D8" s="735"/>
      <c r="E8" s="128" t="str">
        <f>'Attach 3(JV)'!E8</f>
        <v>Contract Services</v>
      </c>
      <c r="H8" s="30"/>
      <c r="I8" s="11"/>
    </row>
    <row r="9" spans="1:9" ht="20.100000000000001" customHeight="1">
      <c r="A9" s="13" t="s">
        <v>351</v>
      </c>
      <c r="B9" s="739" t="str">
        <f>'Attach 3(JV)'!B9</f>
        <v/>
      </c>
      <c r="C9" s="739"/>
      <c r="D9" s="739"/>
      <c r="E9" s="128" t="str">
        <f>'Attach 3(JV)'!E9</f>
        <v>Power Grid Corporation of India Ltd.,</v>
      </c>
      <c r="H9" s="30"/>
      <c r="I9" s="11"/>
    </row>
    <row r="10" spans="1:9" ht="20.100000000000001" customHeight="1">
      <c r="A10" s="13" t="s">
        <v>353</v>
      </c>
      <c r="B10" s="739" t="str">
        <f>'Attach 3(JV)'!B10</f>
        <v/>
      </c>
      <c r="C10" s="739"/>
      <c r="D10" s="739"/>
      <c r="E10" s="128" t="str">
        <f>'Attach 3(JV)'!E10</f>
        <v>"Saudamini", Plot No. 2, Sector 29</v>
      </c>
      <c r="H10" s="30"/>
      <c r="I10" s="11"/>
    </row>
    <row r="11" spans="1:9" ht="20.100000000000001" customHeight="1">
      <c r="B11" s="739" t="str">
        <f>'Attach 3(JV)'!B11</f>
        <v/>
      </c>
      <c r="C11" s="739"/>
      <c r="D11" s="739"/>
      <c r="E11" s="128" t="str">
        <f>'Attach 3(JV)'!E11</f>
        <v>Gurgaon (Haryana) - 122001</v>
      </c>
    </row>
    <row r="12" spans="1:9" ht="20.100000000000001" customHeight="1"/>
    <row r="13" spans="1:9" ht="20.100000000000001" customHeight="1">
      <c r="A13" s="32"/>
    </row>
    <row r="14" spans="1:9" ht="27.75" customHeight="1">
      <c r="A14" s="993" t="s">
        <v>187</v>
      </c>
      <c r="B14" s="993"/>
      <c r="C14" s="993"/>
      <c r="D14" s="993"/>
      <c r="E14" s="993"/>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Cn5qU+6bEAKFF4MJ9+vyGlpcmuOQWX5VTPqG5eoi0+fkYKYVkHRrKcGeYn+TKwyVJX/Vu4SeRm8vdfFBuIg3UQ==" saltValue="eZT4KCjK/kSEjlu0FPvqLw==" spinCount="100000" sheet="1" formatColumns="0" formatRows="0" selectLockedCells="1"/>
  <customSheetViews>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7"/>
      <headerFooter alignWithMargins="0">
        <oddFooter>&amp;R&amp;"Book Antiqua,Bold"&amp;8 Page &amp;P of &amp;N</oddFooter>
      </headerFooter>
    </customSheetView>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E63"/>
  <sheetViews>
    <sheetView showGridLines="0" view="pageBreakPreview" topLeftCell="A28" zoomScaleSheetLayoutView="100" workbookViewId="0">
      <selection activeCell="E44" sqref="E44"/>
    </sheetView>
  </sheetViews>
  <sheetFormatPr defaultRowHeight="16.5"/>
  <cols>
    <col min="1" max="1" width="12.140625" style="29" customWidth="1"/>
    <col min="2" max="2" width="20.5703125" style="29" customWidth="1"/>
    <col min="3" max="3" width="11.42578125" style="29" customWidth="1"/>
    <col min="4" max="4" width="15.28515625" style="29" customWidth="1"/>
    <col min="5" max="5" width="54.28515625" style="29" customWidth="1"/>
    <col min="6" max="16384" width="9.140625" style="25"/>
  </cols>
  <sheetData>
    <row r="1" spans="1:5" ht="18.75" customHeight="1">
      <c r="A1" s="938" t="str">
        <f>'Attach 3(JV)'!A1</f>
        <v>Specification No. :CC/NT/W-TW/DOM/A04/24/14398</v>
      </c>
      <c r="B1" s="938"/>
      <c r="C1" s="938"/>
      <c r="D1" s="938"/>
      <c r="E1" s="313"/>
    </row>
    <row r="2" spans="1:5" ht="15" customHeight="1"/>
    <row r="3" spans="1:5" ht="57.75"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row>
    <row r="4" spans="1:5" ht="15" customHeight="1">
      <c r="A4" s="28"/>
    </row>
    <row r="5" spans="1:5" ht="20.100000000000001" customHeight="1">
      <c r="A5" s="737" t="s">
        <v>375</v>
      </c>
      <c r="B5" s="737"/>
      <c r="C5" s="737"/>
      <c r="D5" s="737"/>
      <c r="E5" s="737"/>
    </row>
    <row r="6" spans="1:5" ht="12.75" customHeight="1">
      <c r="A6" s="32"/>
    </row>
    <row r="7" spans="1:5" ht="20.100000000000001" customHeight="1">
      <c r="A7" s="33" t="str">
        <f>'Attach 3(JV)'!A7</f>
        <v>Bidder’s Name and Address :</v>
      </c>
      <c r="E7" s="430"/>
    </row>
    <row r="8" spans="1:5" ht="36" customHeight="1">
      <c r="A8" s="735" t="str">
        <f>'Attach 3(JV)'!A8</f>
        <v/>
      </c>
      <c r="B8" s="735"/>
      <c r="C8" s="735"/>
      <c r="D8" s="735"/>
      <c r="E8" s="11"/>
    </row>
    <row r="9" spans="1:5" ht="20.100000000000001" customHeight="1">
      <c r="A9" s="13" t="s">
        <v>351</v>
      </c>
      <c r="B9" s="739" t="str">
        <f>'Attach 3(JV)'!B9</f>
        <v/>
      </c>
      <c r="C9" s="739"/>
      <c r="D9" s="739"/>
      <c r="E9" s="11"/>
    </row>
    <row r="10" spans="1:5" ht="20.100000000000001" customHeight="1">
      <c r="A10" s="13" t="s">
        <v>353</v>
      </c>
      <c r="B10" s="739" t="str">
        <f>'Attach 3(JV)'!B10</f>
        <v/>
      </c>
      <c r="C10" s="739"/>
      <c r="D10" s="739"/>
      <c r="E10" s="11"/>
    </row>
    <row r="11" spans="1:5" ht="20.100000000000001" customHeight="1">
      <c r="B11" s="739" t="str">
        <f>'Attach 3(JV)'!B11</f>
        <v/>
      </c>
      <c r="C11" s="739"/>
      <c r="D11" s="739"/>
      <c r="E11" s="11"/>
    </row>
    <row r="12" spans="1:5" ht="20.100000000000001" customHeight="1">
      <c r="A12" s="32"/>
      <c r="B12" s="739" t="str">
        <f>'Attach 3(JV)'!B12</f>
        <v/>
      </c>
      <c r="C12" s="739"/>
      <c r="D12" s="739"/>
      <c r="E12" s="12"/>
    </row>
    <row r="13" spans="1:5" ht="3" customHeight="1">
      <c r="A13" s="32"/>
      <c r="B13" s="123"/>
      <c r="C13" s="123"/>
      <c r="D13" s="123"/>
    </row>
    <row r="14" spans="1:5" ht="20.100000000000001" customHeight="1">
      <c r="A14" s="29" t="s">
        <v>346</v>
      </c>
    </row>
    <row r="15" spans="1:5" ht="3.75" customHeight="1">
      <c r="A15" s="32"/>
    </row>
    <row r="16" spans="1:5" ht="82.5" customHeight="1">
      <c r="A16" s="997"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 for the period commencing from the effective date of Contract to us :</v>
      </c>
      <c r="B16" s="997"/>
      <c r="C16" s="997"/>
      <c r="D16" s="997"/>
      <c r="E16" s="997"/>
    </row>
    <row r="17" spans="1:5" ht="27" customHeight="1">
      <c r="A17" s="1006" t="s">
        <v>349</v>
      </c>
      <c r="B17" s="999" t="s">
        <v>387</v>
      </c>
      <c r="C17" s="1000"/>
      <c r="D17" s="1001"/>
      <c r="E17" s="999" t="s">
        <v>504</v>
      </c>
    </row>
    <row r="18" spans="1:5" ht="12" customHeight="1">
      <c r="A18" s="1007"/>
      <c r="B18" s="1002"/>
      <c r="C18" s="1003"/>
      <c r="D18" s="1004"/>
      <c r="E18" s="1002"/>
    </row>
    <row r="19" spans="1:5" ht="25.5" customHeight="1">
      <c r="A19" s="489"/>
      <c r="B19" s="490"/>
      <c r="C19" s="491"/>
      <c r="D19" s="492"/>
      <c r="E19" s="526" t="s">
        <v>1034</v>
      </c>
    </row>
    <row r="20" spans="1:5" ht="20.100000000000001" customHeight="1">
      <c r="A20" s="998">
        <v>1</v>
      </c>
      <c r="B20" s="994" t="s">
        <v>376</v>
      </c>
      <c r="C20" s="994"/>
      <c r="D20" s="994"/>
      <c r="E20" s="493"/>
    </row>
    <row r="21" spans="1:5" ht="20.100000000000001" customHeight="1">
      <c r="A21" s="998"/>
      <c r="B21" s="995" t="s">
        <v>377</v>
      </c>
      <c r="C21" s="995"/>
      <c r="D21" s="995"/>
      <c r="E21" s="494"/>
    </row>
    <row r="22" spans="1:5" ht="20.100000000000001" customHeight="1">
      <c r="A22" s="998"/>
      <c r="B22" s="996" t="s">
        <v>378</v>
      </c>
      <c r="C22" s="996"/>
      <c r="D22" s="996"/>
      <c r="E22" s="494"/>
    </row>
    <row r="23" spans="1:5" ht="30.75" customHeight="1">
      <c r="A23" s="998">
        <v>2</v>
      </c>
      <c r="B23" s="994" t="s">
        <v>379</v>
      </c>
      <c r="C23" s="994"/>
      <c r="D23" s="994"/>
      <c r="E23" s="493"/>
    </row>
    <row r="24" spans="1:5" ht="20.100000000000001" customHeight="1">
      <c r="A24" s="998"/>
      <c r="B24" s="995" t="s">
        <v>377</v>
      </c>
      <c r="C24" s="995"/>
      <c r="D24" s="995"/>
      <c r="E24" s="494"/>
    </row>
    <row r="25" spans="1:5" ht="20.100000000000001" customHeight="1">
      <c r="A25" s="998"/>
      <c r="B25" s="996" t="s">
        <v>378</v>
      </c>
      <c r="C25" s="996"/>
      <c r="D25" s="996"/>
      <c r="E25" s="494"/>
    </row>
    <row r="26" spans="1:5" ht="20.100000000000001" customHeight="1">
      <c r="A26" s="998">
        <v>3</v>
      </c>
      <c r="B26" s="994" t="s">
        <v>380</v>
      </c>
      <c r="C26" s="994"/>
      <c r="D26" s="994"/>
      <c r="E26" s="493"/>
    </row>
    <row r="27" spans="1:5" ht="20.100000000000001" customHeight="1">
      <c r="A27" s="998"/>
      <c r="B27" s="995" t="s">
        <v>377</v>
      </c>
      <c r="C27" s="995"/>
      <c r="D27" s="995"/>
      <c r="E27" s="494"/>
    </row>
    <row r="28" spans="1:5" ht="20.100000000000001" customHeight="1">
      <c r="A28" s="998"/>
      <c r="B28" s="996" t="s">
        <v>378</v>
      </c>
      <c r="C28" s="996"/>
      <c r="D28" s="996"/>
      <c r="E28" s="494"/>
    </row>
    <row r="29" spans="1:5" ht="20.100000000000001" customHeight="1">
      <c r="A29" s="998">
        <v>4</v>
      </c>
      <c r="B29" s="994" t="s">
        <v>381</v>
      </c>
      <c r="C29" s="994"/>
      <c r="D29" s="994"/>
      <c r="E29" s="493"/>
    </row>
    <row r="30" spans="1:5" ht="20.100000000000001" customHeight="1">
      <c r="A30" s="998"/>
      <c r="B30" s="995" t="s">
        <v>377</v>
      </c>
      <c r="C30" s="995"/>
      <c r="D30" s="995"/>
      <c r="E30" s="494"/>
    </row>
    <row r="31" spans="1:5" ht="20.100000000000001" customHeight="1">
      <c r="A31" s="998"/>
      <c r="B31" s="996" t="s">
        <v>378</v>
      </c>
      <c r="C31" s="996"/>
      <c r="D31" s="996"/>
      <c r="E31" s="494"/>
    </row>
    <row r="32" spans="1:5" ht="20.100000000000001" customHeight="1">
      <c r="A32" s="998">
        <v>5</v>
      </c>
      <c r="B32" s="994" t="s">
        <v>382</v>
      </c>
      <c r="C32" s="994"/>
      <c r="D32" s="994"/>
      <c r="E32" s="493"/>
    </row>
    <row r="33" spans="1:5" ht="20.100000000000001" customHeight="1">
      <c r="A33" s="998"/>
      <c r="B33" s="995" t="s">
        <v>377</v>
      </c>
      <c r="C33" s="995"/>
      <c r="D33" s="995"/>
      <c r="E33" s="494"/>
    </row>
    <row r="34" spans="1:5" ht="20.100000000000001" customHeight="1">
      <c r="A34" s="998"/>
      <c r="B34" s="996" t="s">
        <v>378</v>
      </c>
      <c r="C34" s="996"/>
      <c r="D34" s="996"/>
      <c r="E34" s="494"/>
    </row>
    <row r="35" spans="1:5" ht="20.100000000000001" customHeight="1">
      <c r="A35" s="43">
        <v>6</v>
      </c>
      <c r="B35" s="1008" t="s">
        <v>383</v>
      </c>
      <c r="C35" s="1008"/>
      <c r="D35" s="1008"/>
      <c r="E35" s="494"/>
    </row>
    <row r="36" spans="1:5" ht="20.100000000000001" customHeight="1">
      <c r="A36" s="998">
        <v>7</v>
      </c>
      <c r="B36" s="994" t="s">
        <v>384</v>
      </c>
      <c r="C36" s="994"/>
      <c r="D36" s="994"/>
      <c r="E36" s="493"/>
    </row>
    <row r="37" spans="1:5" ht="20.100000000000001" customHeight="1">
      <c r="A37" s="998"/>
      <c r="B37" s="995" t="s">
        <v>377</v>
      </c>
      <c r="C37" s="995"/>
      <c r="D37" s="995"/>
      <c r="E37" s="494"/>
    </row>
    <row r="38" spans="1:5" ht="20.100000000000001" customHeight="1">
      <c r="A38" s="998"/>
      <c r="B38" s="996" t="s">
        <v>378</v>
      </c>
      <c r="C38" s="996"/>
      <c r="D38" s="996"/>
      <c r="E38" s="494"/>
    </row>
    <row r="39" spans="1:5" ht="20.100000000000001" customHeight="1">
      <c r="A39" s="998">
        <v>8</v>
      </c>
      <c r="B39" s="994" t="s">
        <v>385</v>
      </c>
      <c r="C39" s="994"/>
      <c r="D39" s="994"/>
      <c r="E39" s="493"/>
    </row>
    <row r="40" spans="1:5" ht="20.100000000000001" customHeight="1">
      <c r="A40" s="998"/>
      <c r="B40" s="995" t="s">
        <v>377</v>
      </c>
      <c r="C40" s="995"/>
      <c r="D40" s="995"/>
      <c r="E40" s="494"/>
    </row>
    <row r="41" spans="1:5" ht="20.100000000000001" customHeight="1">
      <c r="A41" s="998"/>
      <c r="B41" s="996" t="s">
        <v>378</v>
      </c>
      <c r="C41" s="996"/>
      <c r="D41" s="996"/>
      <c r="E41" s="494"/>
    </row>
    <row r="42" spans="1:5" ht="20.100000000000001" customHeight="1">
      <c r="A42" s="998">
        <v>9</v>
      </c>
      <c r="B42" s="994" t="s">
        <v>386</v>
      </c>
      <c r="C42" s="994"/>
      <c r="D42" s="994"/>
      <c r="E42" s="493"/>
    </row>
    <row r="43" spans="1:5" ht="20.100000000000001" customHeight="1">
      <c r="A43" s="998"/>
      <c r="B43" s="995" t="s">
        <v>377</v>
      </c>
      <c r="C43" s="995"/>
      <c r="D43" s="995"/>
      <c r="E43" s="494"/>
    </row>
    <row r="44" spans="1:5" ht="20.100000000000001" customHeight="1">
      <c r="A44" s="998"/>
      <c r="B44" s="996" t="s">
        <v>378</v>
      </c>
      <c r="C44" s="996"/>
      <c r="D44" s="996"/>
      <c r="E44" s="494"/>
    </row>
    <row r="45" spans="1:5" s="444" customFormat="1" ht="18" customHeight="1">
      <c r="A45" s="1009" t="str">
        <f>IF(OR(E44&gt;21,),"You are exceeding the completion schedule specified in the bidding documents.", "")</f>
        <v/>
      </c>
      <c r="B45" s="1010"/>
      <c r="C45" s="1010"/>
      <c r="D45" s="1010"/>
      <c r="E45" s="1010"/>
    </row>
    <row r="46" spans="1:5" s="444" customFormat="1" ht="18" hidden="1" customHeight="1">
      <c r="A46" s="457" t="e">
        <f>IF(#REF!&gt;10,"You are exceeding the completion schedule of 10 months as specified in the bidding documents.","")</f>
        <v>#REF!</v>
      </c>
      <c r="B46" s="458"/>
      <c r="C46" s="458"/>
      <c r="D46" s="458"/>
      <c r="E46" s="458"/>
    </row>
    <row r="47" spans="1:5" s="444" customFormat="1" ht="18" hidden="1" customHeight="1">
      <c r="A47" s="457" t="e">
        <f>IF(#REF!&gt;10,"You are exceeding the completion schedule of 10 months as specified in the bidding documents.","")</f>
        <v>#REF!</v>
      </c>
      <c r="B47" s="458"/>
      <c r="C47" s="458"/>
      <c r="D47" s="458"/>
      <c r="E47" s="458"/>
    </row>
    <row r="48" spans="1:5" ht="18" customHeight="1">
      <c r="A48" s="438"/>
      <c r="B48" s="438"/>
      <c r="C48" s="438"/>
      <c r="D48" s="438"/>
      <c r="E48" s="438"/>
    </row>
    <row r="49" spans="1:5" ht="21" customHeight="1">
      <c r="A49" s="36" t="s">
        <v>6</v>
      </c>
      <c r="B49" s="69" t="str">
        <f>'Attach 3(JV)'!B24</f>
        <v>--</v>
      </c>
      <c r="D49" s="37"/>
    </row>
    <row r="50" spans="1:5" ht="22.5" customHeight="1">
      <c r="A50" s="36" t="s">
        <v>7</v>
      </c>
      <c r="B50" s="240" t="str">
        <f>'Attach 3(JV)'!B25</f>
        <v/>
      </c>
      <c r="D50" s="37"/>
    </row>
    <row r="51" spans="1:5" ht="7.5" customHeight="1">
      <c r="D51" s="37"/>
      <c r="E51" s="40"/>
    </row>
    <row r="52" spans="1:5" ht="12" hidden="1" customHeight="1">
      <c r="A52" s="38"/>
    </row>
    <row r="53" spans="1:5" ht="51" customHeight="1">
      <c r="A53" s="45" t="s">
        <v>390</v>
      </c>
      <c r="B53" s="1005" t="s">
        <v>389</v>
      </c>
      <c r="C53" s="1005"/>
      <c r="D53" s="1005"/>
      <c r="E53" s="1005"/>
    </row>
    <row r="54" spans="1:5" ht="20.100000000000001" customHeight="1"/>
    <row r="55" spans="1:5" ht="20.100000000000001" customHeight="1">
      <c r="A55" s="38"/>
    </row>
    <row r="56" spans="1:5" ht="20.100000000000001" customHeight="1"/>
    <row r="57" spans="1:5" ht="20.100000000000001" customHeight="1">
      <c r="A57" s="38"/>
    </row>
    <row r="58" spans="1:5" ht="20.100000000000001" customHeight="1"/>
    <row r="59" spans="1:5" ht="20.100000000000001" customHeight="1">
      <c r="A59" s="38"/>
    </row>
    <row r="60" spans="1:5" ht="20.100000000000001" customHeight="1"/>
    <row r="61" spans="1:5" ht="20.100000000000001" customHeight="1"/>
    <row r="62" spans="1:5" ht="20.100000000000001" customHeight="1"/>
    <row r="63" spans="1:5" ht="20.100000000000001" customHeight="1"/>
  </sheetData>
  <sheetProtection algorithmName="SHA-512" hashValue="W2c7AiN/8FuWOD5cCQtxBoRWvIaDmRHvQCy55PqxQOPm3Gxr07ccJ9mL4D1LEJACwUUg0sqyFKuLkAcjZIRl0g==" saltValue="iY+SmVnJLljJW7C4IkNr8A==" spinCount="100000" sheet="1" formatColumns="0" formatRows="0" selectLockedCells="1"/>
  <customSheetViews>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8"/>
      <headerFooter alignWithMargins="0">
        <oddFooter>&amp;R&amp;"Book Antiqua,Bold"&amp;8 Page &amp;P of &amp;N</oddFooter>
      </headerFooter>
    </customSheetView>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s>
  <mergeCells count="47">
    <mergeCell ref="A1:D1"/>
    <mergeCell ref="B9:D9"/>
    <mergeCell ref="B12:D12"/>
    <mergeCell ref="B11:D11"/>
    <mergeCell ref="A8:D8"/>
    <mergeCell ref="B10:D10"/>
    <mergeCell ref="A3:E3"/>
    <mergeCell ref="A5:E5"/>
    <mergeCell ref="B53:E53"/>
    <mergeCell ref="A17:A18"/>
    <mergeCell ref="A36:A38"/>
    <mergeCell ref="B34:D34"/>
    <mergeCell ref="B41:D41"/>
    <mergeCell ref="B35:D35"/>
    <mergeCell ref="B21:D21"/>
    <mergeCell ref="B44:D44"/>
    <mergeCell ref="A39:A41"/>
    <mergeCell ref="B33:D33"/>
    <mergeCell ref="B36:D36"/>
    <mergeCell ref="B32:D32"/>
    <mergeCell ref="B31:D31"/>
    <mergeCell ref="A32:A34"/>
    <mergeCell ref="A23:A25"/>
    <mergeCell ref="A45:E45"/>
    <mergeCell ref="A16:E16"/>
    <mergeCell ref="A42:A44"/>
    <mergeCell ref="B43:D43"/>
    <mergeCell ref="B29:D29"/>
    <mergeCell ref="B26:D26"/>
    <mergeCell ref="B38:D38"/>
    <mergeCell ref="A29:A31"/>
    <mergeCell ref="B39:D39"/>
    <mergeCell ref="B42:D42"/>
    <mergeCell ref="B37:D37"/>
    <mergeCell ref="B17:D18"/>
    <mergeCell ref="B40:D40"/>
    <mergeCell ref="A20:A22"/>
    <mergeCell ref="A26:A28"/>
    <mergeCell ref="E17:E18"/>
    <mergeCell ref="B24:D24"/>
    <mergeCell ref="B20:D20"/>
    <mergeCell ref="B27:D27"/>
    <mergeCell ref="B30:D30"/>
    <mergeCell ref="B25:D25"/>
    <mergeCell ref="B22:D22"/>
    <mergeCell ref="B28:D28"/>
    <mergeCell ref="B23:D23"/>
  </mergeCells>
  <phoneticPr fontId="7" type="noConversion"/>
  <dataValidations count="1">
    <dataValidation type="decimal" allowBlank="1" showInputMessage="1" showErrorMessage="1" error="Enter period in numeric figure only !" sqref="E43:E44 E40:E41 E37:E38 E33:E35 E30:E31 E27:E28 E24:E25 E21:E22" xr:uid="{00000000-0002-0000-0C00-000000000000}">
      <formula1>0</formula1>
      <formula2>100</formula2>
    </dataValidation>
  </dataValidations>
  <pageMargins left="0.45" right="0.38" top="0.57999999999999996" bottom="0.6" header="0.34" footer="0.35"/>
  <pageSetup fitToHeight="0" orientation="landscape"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80" zoomScaleSheetLayoutView="80" workbookViewId="0">
      <selection activeCell="A9" sqref="A9"/>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938" t="str">
        <f>'Attach 3(JV)'!A1</f>
        <v>Specification No. :CC/NT/W-TW/DOM/A04/24/14398</v>
      </c>
      <c r="B1" s="938"/>
      <c r="C1" s="938"/>
      <c r="D1" s="938"/>
      <c r="E1" s="437"/>
      <c r="F1" s="312" t="str">
        <f>"Attachment-10 " &amp; 'Attach 3(JV)'!AT1</f>
        <v xml:space="preserve">Attachment-10 </v>
      </c>
    </row>
    <row r="3" spans="1:9" ht="69"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1012"/>
      <c r="G3" s="9"/>
      <c r="H3" s="3"/>
    </row>
    <row r="4" spans="1:9" ht="20.100000000000001" customHeight="1">
      <c r="A4" s="5"/>
      <c r="H4" s="10"/>
      <c r="I4" s="11"/>
    </row>
    <row r="5" spans="1:9" ht="20.100000000000001" customHeight="1">
      <c r="A5" s="1016" t="s">
        <v>388</v>
      </c>
      <c r="B5" s="1016"/>
      <c r="C5" s="1016"/>
      <c r="D5" s="1016"/>
      <c r="E5" s="1016"/>
      <c r="F5" s="1016"/>
      <c r="H5" s="10"/>
      <c r="I5" s="11"/>
    </row>
    <row r="6" spans="1:9" ht="20.100000000000001" customHeight="1">
      <c r="A6" s="6"/>
      <c r="H6" s="10"/>
      <c r="I6" s="11"/>
    </row>
    <row r="7" spans="1:9" ht="20.100000000000001" customHeight="1">
      <c r="A7" s="14" t="str">
        <f>'Attach 3(JV)'!A7</f>
        <v>Bidder’s Name and Address :</v>
      </c>
      <c r="E7" s="15" t="str">
        <f>'Attach 3(JV)'!E7</f>
        <v>To:</v>
      </c>
      <c r="H7" s="10"/>
      <c r="I7" s="11"/>
    </row>
    <row r="8" spans="1:9" ht="36" customHeight="1">
      <c r="A8" s="1013" t="str">
        <f>'Attach 3(JV)'!A8</f>
        <v/>
      </c>
      <c r="B8" s="1013"/>
      <c r="C8" s="1013"/>
      <c r="D8" s="1013"/>
      <c r="E8" s="12" t="str">
        <f>'Attach 3(JV)'!E8</f>
        <v>Contract Services</v>
      </c>
      <c r="H8" s="10"/>
      <c r="I8" s="11"/>
    </row>
    <row r="9" spans="1:9" ht="20.100000000000001" customHeight="1">
      <c r="A9" s="13" t="s">
        <v>351</v>
      </c>
      <c r="B9" s="739" t="str">
        <f>'Attach 3(JV)'!B9</f>
        <v/>
      </c>
      <c r="C9" s="739"/>
      <c r="D9" s="739"/>
      <c r="E9" s="12" t="str">
        <f>'Attach 3(JV)'!E9</f>
        <v>Power Grid Corporation of India Ltd.,</v>
      </c>
      <c r="H9" s="10"/>
      <c r="I9" s="11"/>
    </row>
    <row r="10" spans="1:9" ht="20.100000000000001" customHeight="1">
      <c r="A10" s="13" t="s">
        <v>353</v>
      </c>
      <c r="B10" s="739" t="str">
        <f>'Attach 3(JV)'!B10</f>
        <v/>
      </c>
      <c r="C10" s="739"/>
      <c r="D10" s="739"/>
      <c r="E10" s="12" t="str">
        <f>'Attach 3(JV)'!E10</f>
        <v>"Saudamini", Plot No. 2, Sector 29</v>
      </c>
      <c r="H10" s="10"/>
      <c r="I10" s="11"/>
    </row>
    <row r="11" spans="1:9" ht="20.100000000000001" customHeight="1">
      <c r="B11" s="739" t="str">
        <f>'Attach 3(JV)'!B11</f>
        <v/>
      </c>
      <c r="C11" s="739"/>
      <c r="D11" s="739"/>
      <c r="E11" s="12" t="str">
        <f>'Attach 3(JV)'!E11</f>
        <v>Gurgaon (Haryana) - 122001</v>
      </c>
    </row>
    <row r="12" spans="1:9" ht="20.100000000000001" customHeight="1">
      <c r="A12" s="6"/>
      <c r="B12" s="739" t="str">
        <f>'Attach 3(JV)'!B12</f>
        <v/>
      </c>
      <c r="C12" s="739"/>
      <c r="D12" s="739"/>
      <c r="E12" s="12"/>
    </row>
    <row r="13" spans="1:9" ht="20.100000000000001" customHeight="1">
      <c r="A13" s="6"/>
      <c r="B13" s="154"/>
      <c r="C13" s="154"/>
      <c r="D13" s="154"/>
      <c r="G13" s="12"/>
    </row>
    <row r="14" spans="1:9" ht="6.75" customHeight="1">
      <c r="A14" s="6"/>
    </row>
    <row r="15" spans="1:9" ht="184.5" customHeight="1">
      <c r="A15" s="1014" t="s">
        <v>726</v>
      </c>
      <c r="B15" s="1015"/>
      <c r="C15" s="1015"/>
      <c r="D15" s="1015"/>
      <c r="E15" s="1015"/>
      <c r="F15" s="1015"/>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8/KLZGdlef0ETg5XIz0ZzTME2KbZKGs9PMEnic6lGJwF+djXJOUR7KqAEfv+JqSbQUgnKVJy0V8xRNqwrxxhzg==" saltValue="cA9pgTAma5dz6HJZp1HklA==" spinCount="100000" sheet="1" formatColumns="0" formatRows="0" selectLockedCells="1"/>
  <customSheetViews>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B18" sqref="B18:C18"/>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938" t="str">
        <f>'Attach 3(JV)'!A1</f>
        <v>Specification No. :CC/NT/W-TW/DOM/A04/24/14398</v>
      </c>
      <c r="B1" s="938"/>
      <c r="C1" s="938"/>
      <c r="D1" s="950" t="str">
        <f>"Attachment-11 " &amp; 'Attach 3(JV)'!AT1</f>
        <v xml:space="preserve">Attachment-11 </v>
      </c>
      <c r="E1" s="950"/>
    </row>
    <row r="2" spans="1:26" ht="13.5" customHeight="1">
      <c r="Z2" s="136">
        <f>'Attach 3(JV)'!Z2</f>
        <v>0</v>
      </c>
    </row>
    <row r="3" spans="1:26" ht="74.25" customHeight="1">
      <c r="A3" s="1011"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26"/>
      <c r="G3" s="27"/>
      <c r="H3" s="26"/>
    </row>
    <row r="4" spans="1:26" ht="19.5" customHeight="1">
      <c r="A4" s="28"/>
      <c r="H4" s="30"/>
      <c r="I4" s="11"/>
    </row>
    <row r="5" spans="1:26" ht="21.75" customHeight="1">
      <c r="A5" s="737" t="s">
        <v>391</v>
      </c>
      <c r="B5" s="737"/>
      <c r="C5" s="737"/>
      <c r="D5" s="737"/>
      <c r="E5" s="737"/>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735" t="str">
        <f>'Attach 10'!A8</f>
        <v/>
      </c>
      <c r="B8" s="735"/>
      <c r="C8" s="735"/>
      <c r="D8" s="12" t="str">
        <f>'Attach 3(JV)'!E8</f>
        <v>Contract Services</v>
      </c>
      <c r="H8" s="30"/>
      <c r="I8" s="11"/>
    </row>
    <row r="9" spans="1:26" ht="19.5" customHeight="1">
      <c r="A9" s="13" t="s">
        <v>351</v>
      </c>
      <c r="B9" s="739" t="str">
        <f>'Attach 3(JV)'!B9</f>
        <v/>
      </c>
      <c r="C9" s="739"/>
      <c r="D9" s="12" t="str">
        <f>'Attach 3(JV)'!E9</f>
        <v>Power Grid Corporation of India Ltd.,</v>
      </c>
      <c r="H9" s="30"/>
      <c r="I9" s="11"/>
    </row>
    <row r="10" spans="1:26" ht="19.5" customHeight="1">
      <c r="A10" s="13" t="s">
        <v>353</v>
      </c>
      <c r="B10" s="739" t="str">
        <f>'Attach 3(JV)'!B10</f>
        <v/>
      </c>
      <c r="C10" s="739"/>
      <c r="D10" s="12" t="str">
        <f>'Attach 3(JV)'!E10</f>
        <v>"Saudamini", Plot No. 2, Sector 29</v>
      </c>
      <c r="H10" s="30"/>
      <c r="I10" s="11"/>
    </row>
    <row r="11" spans="1:26" ht="19.5" customHeight="1">
      <c r="B11" s="739" t="str">
        <f>'Attach 3(JV)'!B11</f>
        <v/>
      </c>
      <c r="C11" s="739"/>
      <c r="D11" s="12" t="str">
        <f>'Attach 3(JV)'!E11</f>
        <v>Gurgaon (Haryana) - 122001</v>
      </c>
    </row>
    <row r="12" spans="1:26" ht="19.5" customHeight="1">
      <c r="A12" s="32"/>
      <c r="B12" s="739" t="str">
        <f>'Attach 3(JV)'!B12</f>
        <v/>
      </c>
      <c r="C12" s="739"/>
      <c r="D12" s="12"/>
    </row>
    <row r="13" spans="1:26" ht="19.5" customHeight="1">
      <c r="A13" s="29" t="s">
        <v>346</v>
      </c>
    </row>
    <row r="14" spans="1:26" ht="9.9499999999999993" customHeight="1">
      <c r="A14" s="32"/>
    </row>
    <row r="15" spans="1:26" ht="184.5" customHeight="1">
      <c r="A15" s="694" t="s">
        <v>510</v>
      </c>
      <c r="B15" s="695"/>
      <c r="C15" s="695"/>
      <c r="D15" s="695"/>
      <c r="E15" s="695"/>
      <c r="F15" s="34"/>
      <c r="G15" s="34"/>
      <c r="H15" s="34"/>
    </row>
    <row r="16" spans="1:26" ht="19.5" customHeight="1">
      <c r="A16" s="32"/>
      <c r="B16" s="32"/>
      <c r="C16" s="32"/>
      <c r="D16" s="32"/>
      <c r="E16" s="32"/>
      <c r="F16" s="34"/>
      <c r="G16" s="34"/>
      <c r="H16" s="34"/>
    </row>
    <row r="17" spans="1:8" s="24" customFormat="1" ht="72" customHeight="1">
      <c r="A17" s="46" t="s">
        <v>349</v>
      </c>
      <c r="B17" s="990" t="s">
        <v>113</v>
      </c>
      <c r="C17" s="990"/>
      <c r="D17" s="46" t="s">
        <v>114</v>
      </c>
      <c r="E17" s="46" t="s">
        <v>511</v>
      </c>
      <c r="G17" s="34"/>
      <c r="H17" s="34"/>
    </row>
    <row r="18" spans="1:8" ht="26.1" customHeight="1">
      <c r="A18" s="92">
        <v>1</v>
      </c>
      <c r="B18" s="1017"/>
      <c r="C18" s="1017"/>
      <c r="D18" s="250"/>
      <c r="E18" s="250"/>
      <c r="F18" s="34"/>
      <c r="G18" s="34"/>
      <c r="H18" s="34"/>
    </row>
    <row r="19" spans="1:8" ht="26.1" customHeight="1">
      <c r="A19" s="92">
        <v>2</v>
      </c>
      <c r="B19" s="1017"/>
      <c r="C19" s="1017"/>
      <c r="D19" s="250"/>
      <c r="E19" s="250"/>
      <c r="F19" s="34"/>
      <c r="G19" s="34"/>
      <c r="H19" s="34"/>
    </row>
    <row r="20" spans="1:8" ht="26.1" customHeight="1">
      <c r="A20" s="92">
        <v>3</v>
      </c>
      <c r="B20" s="1017"/>
      <c r="C20" s="1017"/>
      <c r="D20" s="250"/>
      <c r="E20" s="250"/>
      <c r="F20" s="34"/>
      <c r="G20" s="34"/>
      <c r="H20" s="34"/>
    </row>
    <row r="21" spans="1:8" ht="26.1" customHeight="1">
      <c r="A21" s="92">
        <v>4</v>
      </c>
      <c r="B21" s="1017"/>
      <c r="C21" s="1017"/>
      <c r="D21" s="250"/>
      <c r="E21" s="250"/>
      <c r="F21" s="34"/>
      <c r="G21" s="34"/>
      <c r="H21" s="34"/>
    </row>
    <row r="22" spans="1:8" ht="26.1" customHeight="1">
      <c r="A22" s="92">
        <v>5</v>
      </c>
      <c r="B22" s="1017"/>
      <c r="C22" s="1017"/>
      <c r="D22" s="250"/>
      <c r="E22" s="250"/>
      <c r="F22" s="34"/>
      <c r="G22" s="34"/>
      <c r="H22" s="34"/>
    </row>
    <row r="23" spans="1:8" ht="26.1" customHeight="1">
      <c r="A23" s="92">
        <v>6</v>
      </c>
      <c r="B23" s="1017"/>
      <c r="C23" s="1017"/>
      <c r="D23" s="250"/>
      <c r="E23" s="250"/>
      <c r="F23" s="34"/>
      <c r="G23" s="34"/>
      <c r="H23" s="34"/>
    </row>
    <row r="24" spans="1:8" ht="26.1" customHeight="1">
      <c r="A24" s="32"/>
      <c r="B24" s="32"/>
      <c r="C24" s="32"/>
      <c r="D24" s="32"/>
      <c r="E24" s="32"/>
      <c r="F24" s="34"/>
      <c r="G24" s="34"/>
      <c r="H24" s="34"/>
    </row>
    <row r="25" spans="1:8" ht="84.75" customHeight="1">
      <c r="A25" s="694" t="s">
        <v>512</v>
      </c>
      <c r="B25" s="695"/>
      <c r="C25" s="695"/>
      <c r="D25" s="695"/>
      <c r="E25" s="695"/>
    </row>
    <row r="26" spans="1:8" ht="149.25" customHeight="1">
      <c r="A26" s="694" t="s">
        <v>513</v>
      </c>
      <c r="B26" s="695"/>
      <c r="C26" s="695"/>
      <c r="D26" s="695"/>
      <c r="E26" s="695"/>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738" t="s">
        <v>710</v>
      </c>
      <c r="B29" s="738"/>
      <c r="C29" s="738"/>
      <c r="D29" s="738"/>
      <c r="E29" s="738"/>
    </row>
  </sheetData>
  <sheetProtection algorithmName="SHA-512" hashValue="gPpdGL0Ol3j9BPI0JnpD6OiRl1m3k1iMeKYHb7xgexs75mGkslKqqXWA6Zuu2hzPv4ATszgkmd3YY1GQaCqYwA==" saltValue="ufi8tNX3/zTDxUNO/eGMEA==" spinCount="100000" sheet="1" formatColumns="0" formatRows="0" selectLockedCells="1"/>
  <customSheetViews>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26"/>
  <sheetViews>
    <sheetView showGridLines="0" showZeros="0" view="pageBreakPreview" topLeftCell="A98" zoomScale="80" zoomScaleNormal="80" zoomScaleSheetLayoutView="80" workbookViewId="0">
      <selection activeCell="D97" sqref="D97"/>
    </sheetView>
  </sheetViews>
  <sheetFormatPr defaultColWidth="9.140625" defaultRowHeight="16.5"/>
  <cols>
    <col min="1" max="1" width="31.28515625" style="495" customWidth="1"/>
    <col min="2" max="2" width="26.5703125" style="462" customWidth="1"/>
    <col min="3" max="3" width="11.5703125" style="462" customWidth="1"/>
    <col min="4" max="4" width="16.5703125" style="462" customWidth="1"/>
    <col min="5" max="5" width="52.28515625" style="462" customWidth="1"/>
    <col min="6" max="6" width="20" style="462" customWidth="1"/>
    <col min="7" max="7" width="14.7109375" style="462" hidden="1" customWidth="1"/>
    <col min="8" max="9" width="0" style="463" hidden="1" customWidth="1"/>
    <col min="10" max="16384" width="9.140625" style="463"/>
  </cols>
  <sheetData>
    <row r="1" spans="1:8" ht="20.25" customHeight="1">
      <c r="A1" s="1062" t="str">
        <f>'Attach 11'!A1</f>
        <v>Specification No. :CC/NT/W-TW/DOM/A04/24/14398</v>
      </c>
      <c r="B1" s="1062"/>
      <c r="C1" s="1062"/>
      <c r="D1" s="1062"/>
      <c r="E1" s="469"/>
      <c r="F1" s="470" t="s">
        <v>707</v>
      </c>
    </row>
    <row r="3" spans="1:8" ht="74.25" customHeight="1">
      <c r="A3" s="1011" t="str">
        <f>'Attach 11'!A3:E3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1012"/>
      <c r="G3" s="471"/>
    </row>
    <row r="4" spans="1:8" ht="1.5" customHeight="1">
      <c r="A4" s="472"/>
      <c r="G4" s="30"/>
      <c r="H4" s="11"/>
    </row>
    <row r="5" spans="1:8" ht="20.100000000000001" customHeight="1">
      <c r="A5" s="1069" t="s">
        <v>393</v>
      </c>
      <c r="B5" s="1069"/>
      <c r="C5" s="1069"/>
      <c r="D5" s="1069"/>
      <c r="E5" s="1069"/>
      <c r="F5" s="1069"/>
      <c r="G5" s="30"/>
      <c r="H5" s="11"/>
    </row>
    <row r="6" spans="1:8" ht="20.100000000000001" customHeight="1">
      <c r="G6" s="30"/>
      <c r="H6" s="11"/>
    </row>
    <row r="7" spans="1:8" ht="44.25" customHeight="1">
      <c r="A7" s="496" t="str">
        <f>'Attach 11'!A7</f>
        <v>Bidder’s Name and Address :</v>
      </c>
      <c r="B7" s="462" t="str">
        <f>'Attach 3(JV)'!A8</f>
        <v/>
      </c>
      <c r="E7" s="431" t="str">
        <f>'[14]Attach 3 (JV)'!F5</f>
        <v>To:</v>
      </c>
      <c r="G7" s="30"/>
      <c r="H7" s="11"/>
    </row>
    <row r="8" spans="1:8" ht="36" customHeight="1">
      <c r="A8" s="1070" t="str">
        <f>'Attach 3(JV)'!A8</f>
        <v/>
      </c>
      <c r="B8" s="1070"/>
      <c r="C8" s="1070"/>
      <c r="D8" s="1070"/>
      <c r="E8" s="447" t="str">
        <f>'[14]Attach 3 (JV)'!F6</f>
        <v>Contract Services</v>
      </c>
      <c r="G8" s="30"/>
      <c r="H8" s="11"/>
    </row>
    <row r="9" spans="1:8">
      <c r="A9" s="126" t="s">
        <v>351</v>
      </c>
      <c r="B9" s="1071" t="str">
        <f>'Attach 11'!B9:C9</f>
        <v/>
      </c>
      <c r="C9" s="1071"/>
      <c r="D9" s="1071"/>
      <c r="E9" s="447" t="str">
        <f>'[14]Attach 3 (JV)'!F7</f>
        <v>Power Grid Corporation of India Ltd.,</v>
      </c>
      <c r="G9" s="30"/>
      <c r="H9" s="11"/>
    </row>
    <row r="10" spans="1:8">
      <c r="A10" s="126" t="s">
        <v>353</v>
      </c>
      <c r="B10" s="739" t="str">
        <f>'Attach 11'!B10:C10</f>
        <v/>
      </c>
      <c r="C10" s="739"/>
      <c r="D10" s="739"/>
      <c r="E10" s="447" t="str">
        <f>'[14]Attach 3 (JV)'!F8</f>
        <v>"Saudamini", Plot No.-2</v>
      </c>
      <c r="G10" s="30"/>
      <c r="H10" s="11"/>
    </row>
    <row r="11" spans="1:8">
      <c r="B11" s="739" t="str">
        <f>'Attach 11'!B11:C11</f>
        <v/>
      </c>
      <c r="C11" s="739"/>
      <c r="D11" s="739"/>
      <c r="E11" s="447" t="str">
        <f>'[14]Attach 3 (JV)'!F9</f>
        <v xml:space="preserve">Sector-29, </v>
      </c>
    </row>
    <row r="12" spans="1:8">
      <c r="B12" s="739" t="str">
        <f>'Attach 11'!B12:C12</f>
        <v/>
      </c>
      <c r="C12" s="739"/>
      <c r="D12" s="739"/>
      <c r="E12" s="474" t="str">
        <f>'[14]Attach 3 (JV)'!F10</f>
        <v>Gurgaon (Haryana) - 122001</v>
      </c>
    </row>
    <row r="13" spans="1:8" ht="9.9499999999999993" customHeight="1">
      <c r="B13" s="123"/>
      <c r="C13" s="123"/>
      <c r="D13" s="123"/>
    </row>
    <row r="14" spans="1:8" ht="20.100000000000001" customHeight="1">
      <c r="A14" s="497" t="s">
        <v>346</v>
      </c>
    </row>
    <row r="15" spans="1:8" ht="45.75" customHeight="1">
      <c r="A15" s="1072" t="s">
        <v>1033</v>
      </c>
      <c r="B15" s="1072"/>
      <c r="C15" s="1072"/>
      <c r="D15" s="1072"/>
      <c r="E15" s="1072"/>
      <c r="F15" s="1072"/>
    </row>
    <row r="16" spans="1:8" ht="32.25" customHeight="1">
      <c r="A16" s="497" t="s">
        <v>626</v>
      </c>
      <c r="B16" s="497"/>
      <c r="C16" s="497"/>
      <c r="D16" s="497"/>
      <c r="E16" s="497"/>
      <c r="F16" s="497"/>
    </row>
    <row r="17" spans="1:6" s="25" customFormat="1" ht="30">
      <c r="A17" s="48" t="s">
        <v>349</v>
      </c>
      <c r="B17" s="1064" t="s">
        <v>746</v>
      </c>
      <c r="C17" s="1064"/>
      <c r="D17" s="48" t="s">
        <v>624</v>
      </c>
      <c r="E17" s="48" t="s">
        <v>625</v>
      </c>
      <c r="F17" s="48" t="s">
        <v>747</v>
      </c>
    </row>
    <row r="18" spans="1:6" s="25" customFormat="1" ht="20.100000000000001" customHeight="1">
      <c r="A18" s="499">
        <v>1</v>
      </c>
      <c r="B18" s="1065">
        <v>2</v>
      </c>
      <c r="C18" s="1065"/>
      <c r="D18" s="499">
        <v>3</v>
      </c>
      <c r="E18" s="499">
        <v>4</v>
      </c>
      <c r="F18" s="499">
        <v>5</v>
      </c>
    </row>
    <row r="19" spans="1:6" s="25" customFormat="1" ht="21.95" customHeight="1">
      <c r="A19" s="500" t="s">
        <v>757</v>
      </c>
      <c r="B19" s="1056" t="s">
        <v>748</v>
      </c>
      <c r="C19" s="1057"/>
      <c r="D19" s="1057"/>
      <c r="E19" s="1058"/>
      <c r="F19" s="500"/>
    </row>
    <row r="20" spans="1:6" s="25" customFormat="1" ht="33">
      <c r="A20" s="46">
        <v>1</v>
      </c>
      <c r="B20" s="1025" t="s">
        <v>749</v>
      </c>
      <c r="C20" s="1026"/>
      <c r="D20" s="501"/>
      <c r="E20" s="47" t="s">
        <v>750</v>
      </c>
      <c r="F20" s="503"/>
    </row>
    <row r="21" spans="1:6" s="25" customFormat="1">
      <c r="A21" s="46">
        <v>2</v>
      </c>
      <c r="B21" s="1025" t="s">
        <v>751</v>
      </c>
      <c r="C21" s="1026"/>
      <c r="D21" s="501"/>
      <c r="E21" s="47" t="s">
        <v>705</v>
      </c>
      <c r="F21" s="503"/>
    </row>
    <row r="22" spans="1:6" s="25" customFormat="1" ht="82.5">
      <c r="A22" s="46">
        <v>3</v>
      </c>
      <c r="B22" s="1025" t="s">
        <v>752</v>
      </c>
      <c r="C22" s="1026"/>
      <c r="D22" s="501"/>
      <c r="E22" s="91" t="s">
        <v>753</v>
      </c>
      <c r="F22" s="503"/>
    </row>
    <row r="23" spans="1:6" s="25" customFormat="1" ht="50.25" customHeight="1">
      <c r="A23" s="1059" t="s">
        <v>754</v>
      </c>
      <c r="B23" s="1060"/>
      <c r="C23" s="1060"/>
      <c r="D23" s="1060"/>
      <c r="E23" s="1060"/>
      <c r="F23" s="1060"/>
    </row>
    <row r="24" spans="1:6" s="25" customFormat="1" ht="30" hidden="1" customHeight="1">
      <c r="A24" s="500" t="s">
        <v>784</v>
      </c>
      <c r="B24" s="1045" t="s">
        <v>785</v>
      </c>
      <c r="C24" s="1045"/>
      <c r="D24" s="1045"/>
      <c r="E24" s="1045"/>
      <c r="F24" s="1045"/>
    </row>
    <row r="25" spans="1:6" s="25" customFormat="1" ht="32.25" hidden="1" customHeight="1">
      <c r="A25" s="505" t="s">
        <v>755</v>
      </c>
      <c r="B25" s="506" t="s">
        <v>756</v>
      </c>
      <c r="C25" s="507"/>
      <c r="D25" s="507"/>
      <c r="E25" s="508"/>
      <c r="F25" s="508"/>
    </row>
    <row r="26" spans="1:6" s="25" customFormat="1" ht="27.75" hidden="1" customHeight="1">
      <c r="A26" s="46" t="s">
        <v>627</v>
      </c>
      <c r="B26" s="1025" t="s">
        <v>632</v>
      </c>
      <c r="C26" s="1026"/>
      <c r="D26" s="155"/>
      <c r="E26" s="47"/>
      <c r="F26" s="155"/>
    </row>
    <row r="27" spans="1:6" s="25" customFormat="1" ht="41.25" hidden="1" customHeight="1">
      <c r="A27" s="46" t="s">
        <v>757</v>
      </c>
      <c r="B27" s="1025" t="s">
        <v>758</v>
      </c>
      <c r="C27" s="1026"/>
      <c r="D27" s="514"/>
      <c r="E27" s="47" t="s">
        <v>759</v>
      </c>
      <c r="F27" s="503"/>
    </row>
    <row r="28" spans="1:6" s="25" customFormat="1" ht="82.5" hidden="1">
      <c r="A28" s="49" t="s">
        <v>633</v>
      </c>
      <c r="B28" s="1025" t="s">
        <v>760</v>
      </c>
      <c r="C28" s="1026"/>
      <c r="D28" s="519"/>
      <c r="E28" s="502" t="s">
        <v>753</v>
      </c>
      <c r="F28" s="513"/>
    </row>
    <row r="29" spans="1:6" s="25" customFormat="1" ht="44.25" hidden="1" customHeight="1">
      <c r="A29" s="1051" t="s">
        <v>761</v>
      </c>
      <c r="B29" s="1051"/>
      <c r="C29" s="1051"/>
      <c r="D29" s="1051"/>
      <c r="E29" s="1051"/>
      <c r="F29" s="504"/>
    </row>
    <row r="30" spans="1:6" s="25" customFormat="1" ht="32.25" hidden="1" customHeight="1">
      <c r="A30" s="505" t="s">
        <v>786</v>
      </c>
      <c r="B30" s="1048" t="s">
        <v>780</v>
      </c>
      <c r="C30" s="1048"/>
      <c r="D30" s="1048"/>
      <c r="E30" s="1048"/>
      <c r="F30" s="1048"/>
    </row>
    <row r="31" spans="1:6" s="25" customFormat="1" ht="30" hidden="1" customHeight="1">
      <c r="A31" s="46" t="s">
        <v>627</v>
      </c>
      <c r="B31" s="1049" t="s">
        <v>632</v>
      </c>
      <c r="C31" s="1050"/>
      <c r="D31" s="1050"/>
      <c r="E31" s="1050"/>
      <c r="F31" s="1050"/>
    </row>
    <row r="32" spans="1:6" s="25" customFormat="1" ht="47.25" hidden="1" customHeight="1">
      <c r="A32" s="46" t="s">
        <v>757</v>
      </c>
      <c r="B32" s="1044" t="s">
        <v>763</v>
      </c>
      <c r="C32" s="1044"/>
      <c r="D32" s="501"/>
      <c r="E32" s="47" t="s">
        <v>705</v>
      </c>
      <c r="F32" s="503"/>
    </row>
    <row r="33" spans="1:6" s="25" customFormat="1" ht="54" hidden="1" customHeight="1">
      <c r="A33" s="46" t="s">
        <v>764</v>
      </c>
      <c r="B33" s="1044" t="s">
        <v>765</v>
      </c>
      <c r="C33" s="1044"/>
      <c r="D33" s="501"/>
      <c r="E33" s="47" t="s">
        <v>705</v>
      </c>
      <c r="F33" s="503"/>
    </row>
    <row r="34" spans="1:6" s="25" customFormat="1" ht="82.5" hidden="1">
      <c r="A34" s="46" t="s">
        <v>766</v>
      </c>
      <c r="B34" s="1044" t="s">
        <v>781</v>
      </c>
      <c r="C34" s="1044"/>
      <c r="D34" s="527"/>
      <c r="E34" s="47" t="s">
        <v>714</v>
      </c>
      <c r="F34" s="503"/>
    </row>
    <row r="35" spans="1:6" s="25" customFormat="1" ht="115.5" hidden="1">
      <c r="A35" s="46" t="s">
        <v>633</v>
      </c>
      <c r="B35" s="1044" t="s">
        <v>760</v>
      </c>
      <c r="C35" s="1044"/>
      <c r="D35" s="501"/>
      <c r="E35" s="91" t="s">
        <v>782</v>
      </c>
      <c r="F35" s="251"/>
    </row>
    <row r="36" spans="1:6" s="25" customFormat="1" ht="67.5" hidden="1" customHeight="1">
      <c r="A36" s="1046" t="s">
        <v>783</v>
      </c>
      <c r="B36" s="1047"/>
      <c r="C36" s="1047"/>
      <c r="D36" s="1047"/>
      <c r="E36" s="1047"/>
      <c r="F36" s="1047"/>
    </row>
    <row r="37" spans="1:6" s="25" customFormat="1" ht="24" hidden="1" customHeight="1">
      <c r="A37" s="505" t="s">
        <v>777</v>
      </c>
      <c r="B37" s="1048" t="s">
        <v>778</v>
      </c>
      <c r="C37" s="1048"/>
      <c r="D37" s="1048"/>
      <c r="E37" s="1048"/>
      <c r="F37" s="1048"/>
    </row>
    <row r="38" spans="1:6" s="25" customFormat="1" ht="24" hidden="1" customHeight="1">
      <c r="A38" s="505" t="s">
        <v>19</v>
      </c>
      <c r="B38" s="1048" t="s">
        <v>787</v>
      </c>
      <c r="C38" s="1048"/>
      <c r="D38" s="1048"/>
      <c r="E38" s="1048"/>
      <c r="F38" s="1048"/>
    </row>
    <row r="39" spans="1:6" s="25" customFormat="1" ht="28.5" hidden="1" customHeight="1">
      <c r="A39" s="531">
        <v>1</v>
      </c>
      <c r="B39" s="532" t="s">
        <v>788</v>
      </c>
      <c r="C39" s="533"/>
      <c r="D39" s="533"/>
      <c r="E39" s="533"/>
      <c r="F39" s="534"/>
    </row>
    <row r="40" spans="1:6" s="25" customFormat="1" ht="24" hidden="1" customHeight="1">
      <c r="A40" s="46" t="s">
        <v>627</v>
      </c>
      <c r="B40" s="47" t="s">
        <v>632</v>
      </c>
      <c r="C40" s="155"/>
      <c r="D40" s="47"/>
      <c r="E40" s="155"/>
      <c r="F40" s="504"/>
    </row>
    <row r="41" spans="1:6" s="25" customFormat="1" ht="46.5" hidden="1" customHeight="1">
      <c r="A41" s="46" t="s">
        <v>757</v>
      </c>
      <c r="B41" s="1044" t="s">
        <v>763</v>
      </c>
      <c r="C41" s="1044"/>
      <c r="D41" s="501"/>
      <c r="E41" s="47" t="s">
        <v>705</v>
      </c>
      <c r="F41" s="503"/>
    </row>
    <row r="42" spans="1:6" s="25" customFormat="1" ht="115.5" hidden="1">
      <c r="A42" s="46" t="s">
        <v>633</v>
      </c>
      <c r="B42" s="1049" t="s">
        <v>760</v>
      </c>
      <c r="C42" s="1052"/>
      <c r="D42" s="501"/>
      <c r="E42" s="47" t="s">
        <v>769</v>
      </c>
      <c r="F42" s="503"/>
    </row>
    <row r="43" spans="1:6" s="25" customFormat="1" ht="45" hidden="1" customHeight="1">
      <c r="A43" s="1034" t="s">
        <v>789</v>
      </c>
      <c r="B43" s="1035"/>
      <c r="C43" s="1035"/>
      <c r="D43" s="1035"/>
      <c r="E43" s="1061"/>
      <c r="F43" s="24"/>
    </row>
    <row r="44" spans="1:6" s="25" customFormat="1" ht="24" hidden="1" customHeight="1">
      <c r="A44" s="531">
        <v>2</v>
      </c>
      <c r="B44" s="535" t="s">
        <v>790</v>
      </c>
      <c r="C44" s="536"/>
      <c r="D44" s="536"/>
      <c r="E44" s="533"/>
      <c r="F44" s="534"/>
    </row>
    <row r="45" spans="1:6" s="25" customFormat="1" ht="24" hidden="1" customHeight="1">
      <c r="A45" s="46" t="s">
        <v>627</v>
      </c>
      <c r="B45" s="509" t="s">
        <v>632</v>
      </c>
      <c r="C45" s="510"/>
      <c r="D45" s="511"/>
      <c r="E45" s="555"/>
      <c r="F45" s="24"/>
    </row>
    <row r="46" spans="1:6" s="25" customFormat="1" ht="46.5" hidden="1" customHeight="1">
      <c r="A46" s="46" t="s">
        <v>757</v>
      </c>
      <c r="B46" s="1044" t="s">
        <v>763</v>
      </c>
      <c r="C46" s="1044"/>
      <c r="D46" s="501"/>
      <c r="E46" s="47" t="s">
        <v>705</v>
      </c>
      <c r="F46" s="503"/>
    </row>
    <row r="47" spans="1:6" s="25" customFormat="1" ht="115.5" hidden="1">
      <c r="A47" s="46" t="s">
        <v>633</v>
      </c>
      <c r="B47" s="1044" t="s">
        <v>760</v>
      </c>
      <c r="C47" s="1044"/>
      <c r="D47" s="501"/>
      <c r="E47" s="47" t="s">
        <v>769</v>
      </c>
      <c r="F47" s="503"/>
    </row>
    <row r="48" spans="1:6" s="25" customFormat="1" ht="46.5" hidden="1" customHeight="1">
      <c r="A48" s="1034" t="s">
        <v>789</v>
      </c>
      <c r="B48" s="1035"/>
      <c r="C48" s="1035"/>
      <c r="D48" s="1035"/>
      <c r="E48" s="1036"/>
      <c r="F48" s="24"/>
    </row>
    <row r="49" spans="1:6" s="25" customFormat="1" ht="24" hidden="1" customHeight="1">
      <c r="A49" s="48" t="s">
        <v>791</v>
      </c>
      <c r="B49" s="515" t="s">
        <v>792</v>
      </c>
      <c r="C49" s="516"/>
      <c r="D49" s="516"/>
      <c r="E49" s="517"/>
      <c r="F49" s="24"/>
    </row>
    <row r="50" spans="1:6" s="25" customFormat="1" ht="24" hidden="1" customHeight="1">
      <c r="A50" s="46" t="s">
        <v>627</v>
      </c>
      <c r="B50" s="509" t="s">
        <v>632</v>
      </c>
      <c r="C50" s="510"/>
      <c r="D50" s="511"/>
      <c r="E50" s="512"/>
      <c r="F50" s="24"/>
    </row>
    <row r="51" spans="1:6" s="25" customFormat="1" ht="42.75" hidden="1" customHeight="1">
      <c r="A51" s="46" t="s">
        <v>757</v>
      </c>
      <c r="B51" s="47" t="s">
        <v>763</v>
      </c>
      <c r="C51" s="501"/>
      <c r="D51" s="47" t="s">
        <v>705</v>
      </c>
      <c r="E51" s="503"/>
      <c r="F51" s="24"/>
    </row>
    <row r="52" spans="1:6" s="25" customFormat="1" ht="73.5" hidden="1" customHeight="1">
      <c r="A52" s="46" t="s">
        <v>633</v>
      </c>
      <c r="B52" s="47" t="s">
        <v>760</v>
      </c>
      <c r="C52" s="528">
        <f>0.8-C51</f>
        <v>0.8</v>
      </c>
      <c r="D52" s="47" t="s">
        <v>793</v>
      </c>
      <c r="E52" s="503"/>
      <c r="F52" s="24"/>
    </row>
    <row r="53" spans="1:6" s="25" customFormat="1" ht="42" hidden="1" customHeight="1">
      <c r="A53" s="1031" t="s">
        <v>789</v>
      </c>
      <c r="B53" s="1032"/>
      <c r="C53" s="1032"/>
      <c r="D53" s="1032"/>
      <c r="E53" s="1033"/>
      <c r="F53" s="24"/>
    </row>
    <row r="54" spans="1:6" s="25" customFormat="1" ht="24" hidden="1" customHeight="1">
      <c r="A54" s="531">
        <v>3</v>
      </c>
      <c r="B54" s="535" t="s">
        <v>794</v>
      </c>
      <c r="C54" s="536"/>
      <c r="D54" s="536"/>
      <c r="E54" s="537"/>
      <c r="F54" s="534"/>
    </row>
    <row r="55" spans="1:6" s="25" customFormat="1" ht="24" hidden="1" customHeight="1">
      <c r="A55" s="46" t="s">
        <v>627</v>
      </c>
      <c r="B55" s="509" t="s">
        <v>632</v>
      </c>
      <c r="C55" s="510"/>
      <c r="D55" s="511"/>
      <c r="E55" s="512"/>
      <c r="F55" s="504"/>
    </row>
    <row r="56" spans="1:6" s="25" customFormat="1" ht="46.5" hidden="1" customHeight="1">
      <c r="A56" s="46" t="s">
        <v>757</v>
      </c>
      <c r="B56" s="1044" t="s">
        <v>763</v>
      </c>
      <c r="C56" s="1044"/>
      <c r="D56" s="501"/>
      <c r="E56" s="47" t="s">
        <v>705</v>
      </c>
      <c r="F56" s="503"/>
    </row>
    <row r="57" spans="1:6" s="25" customFormat="1" ht="115.5" hidden="1">
      <c r="A57" s="46" t="s">
        <v>633</v>
      </c>
      <c r="B57" s="1044" t="s">
        <v>760</v>
      </c>
      <c r="C57" s="1044"/>
      <c r="D57" s="501"/>
      <c r="E57" s="47" t="s">
        <v>769</v>
      </c>
      <c r="F57" s="503"/>
    </row>
    <row r="58" spans="1:6" s="25" customFormat="1" ht="51" hidden="1" customHeight="1">
      <c r="A58" s="1034" t="s">
        <v>789</v>
      </c>
      <c r="B58" s="1035"/>
      <c r="C58" s="1035"/>
      <c r="D58" s="1035"/>
      <c r="E58" s="1036"/>
      <c r="F58" s="24"/>
    </row>
    <row r="59" spans="1:6" s="25" customFormat="1" ht="24" hidden="1" customHeight="1">
      <c r="A59" s="531">
        <v>4</v>
      </c>
      <c r="B59" s="535" t="s">
        <v>795</v>
      </c>
      <c r="C59" s="536"/>
      <c r="D59" s="536"/>
      <c r="E59" s="537"/>
      <c r="F59" s="538"/>
    </row>
    <row r="60" spans="1:6" s="25" customFormat="1" ht="24" hidden="1" customHeight="1">
      <c r="A60" s="46" t="s">
        <v>627</v>
      </c>
      <c r="B60" s="529" t="s">
        <v>632</v>
      </c>
      <c r="C60" s="530"/>
      <c r="D60" s="511"/>
      <c r="E60" s="512"/>
      <c r="F60" s="24"/>
    </row>
    <row r="61" spans="1:6" s="25" customFormat="1" ht="46.5" hidden="1" customHeight="1">
      <c r="A61" s="46" t="s">
        <v>757</v>
      </c>
      <c r="B61" s="1044" t="s">
        <v>763</v>
      </c>
      <c r="C61" s="1044"/>
      <c r="D61" s="501"/>
      <c r="E61" s="47" t="s">
        <v>705</v>
      </c>
      <c r="F61" s="503"/>
    </row>
    <row r="62" spans="1:6" s="25" customFormat="1" ht="115.5" hidden="1">
      <c r="A62" s="46" t="s">
        <v>633</v>
      </c>
      <c r="B62" s="1044" t="s">
        <v>760</v>
      </c>
      <c r="C62" s="1044"/>
      <c r="D62" s="501"/>
      <c r="E62" s="47" t="s">
        <v>769</v>
      </c>
      <c r="F62" s="503"/>
    </row>
    <row r="63" spans="1:6" s="25" customFormat="1" ht="41.25" hidden="1" customHeight="1">
      <c r="A63" s="1034" t="s">
        <v>789</v>
      </c>
      <c r="B63" s="1037"/>
      <c r="C63" s="1037"/>
      <c r="D63" s="1035"/>
      <c r="E63" s="1036"/>
      <c r="F63" s="24"/>
    </row>
    <row r="64" spans="1:6" s="25" customFormat="1" ht="28.5" hidden="1" customHeight="1">
      <c r="A64" s="531" t="s">
        <v>28</v>
      </c>
      <c r="B64" s="532" t="s">
        <v>762</v>
      </c>
      <c r="C64" s="533"/>
      <c r="D64" s="533"/>
      <c r="E64" s="533"/>
      <c r="F64" s="534"/>
    </row>
    <row r="65" spans="1:6" s="25" customFormat="1" ht="24" hidden="1" customHeight="1">
      <c r="A65" s="46" t="s">
        <v>627</v>
      </c>
      <c r="B65" s="1025" t="s">
        <v>632</v>
      </c>
      <c r="C65" s="1026"/>
      <c r="D65" s="47"/>
      <c r="E65" s="155"/>
      <c r="F65" s="504"/>
    </row>
    <row r="66" spans="1:6" s="25" customFormat="1" ht="31.5" hidden="1" customHeight="1">
      <c r="A66" s="46" t="s">
        <v>757</v>
      </c>
      <c r="B66" s="1025" t="s">
        <v>763</v>
      </c>
      <c r="C66" s="1026"/>
      <c r="D66" s="501"/>
      <c r="E66" s="47" t="s">
        <v>705</v>
      </c>
      <c r="F66" s="503"/>
    </row>
    <row r="67" spans="1:6" s="25" customFormat="1" ht="31.5" hidden="1" customHeight="1">
      <c r="A67" s="46" t="s">
        <v>764</v>
      </c>
      <c r="B67" s="1025" t="s">
        <v>765</v>
      </c>
      <c r="C67" s="1026"/>
      <c r="D67" s="501"/>
      <c r="E67" s="47" t="s">
        <v>705</v>
      </c>
      <c r="F67" s="503"/>
    </row>
    <row r="68" spans="1:6" s="25" customFormat="1" ht="82.5" hidden="1">
      <c r="A68" s="46" t="s">
        <v>766</v>
      </c>
      <c r="B68" s="1025" t="s">
        <v>767</v>
      </c>
      <c r="C68" s="1026"/>
      <c r="D68" s="501"/>
      <c r="E68" s="518" t="s">
        <v>768</v>
      </c>
      <c r="F68" s="503"/>
    </row>
    <row r="69" spans="1:6" s="25" customFormat="1" ht="115.5" hidden="1">
      <c r="A69" s="46" t="s">
        <v>633</v>
      </c>
      <c r="B69" s="1025" t="s">
        <v>760</v>
      </c>
      <c r="C69" s="1026"/>
      <c r="D69" s="501"/>
      <c r="E69" s="47" t="s">
        <v>769</v>
      </c>
      <c r="F69" s="503"/>
    </row>
    <row r="70" spans="1:6" s="25" customFormat="1" ht="41.25" hidden="1" customHeight="1">
      <c r="A70" s="1034" t="s">
        <v>770</v>
      </c>
      <c r="B70" s="1035"/>
      <c r="C70" s="1035"/>
      <c r="D70" s="1035"/>
      <c r="E70" s="1036"/>
      <c r="F70" s="504"/>
    </row>
    <row r="71" spans="1:6" s="25" customFormat="1" ht="28.5" hidden="1" customHeight="1">
      <c r="A71" s="48"/>
      <c r="B71" s="515"/>
      <c r="C71" s="516"/>
      <c r="D71" s="516"/>
      <c r="E71" s="517"/>
      <c r="F71" s="504"/>
    </row>
    <row r="72" spans="1:6" s="25" customFormat="1" ht="28.5" hidden="1" customHeight="1">
      <c r="A72" s="520" t="s">
        <v>470</v>
      </c>
      <c r="B72" s="521" t="s">
        <v>771</v>
      </c>
      <c r="C72" s="522"/>
      <c r="D72" s="522"/>
      <c r="E72" s="523"/>
      <c r="F72" s="524"/>
    </row>
    <row r="73" spans="1:6" s="25" customFormat="1" ht="24" hidden="1" customHeight="1">
      <c r="A73" s="46" t="s">
        <v>627</v>
      </c>
      <c r="B73" s="509" t="s">
        <v>632</v>
      </c>
      <c r="C73" s="510"/>
      <c r="D73" s="511"/>
      <c r="E73" s="512"/>
      <c r="F73" s="504"/>
    </row>
    <row r="74" spans="1:6" s="25" customFormat="1" ht="46.5" hidden="1" customHeight="1">
      <c r="A74" s="46" t="s">
        <v>764</v>
      </c>
      <c r="B74" s="1025" t="s">
        <v>765</v>
      </c>
      <c r="C74" s="1026"/>
      <c r="D74" s="501"/>
      <c r="E74" s="47" t="s">
        <v>705</v>
      </c>
      <c r="F74" s="503"/>
    </row>
    <row r="75" spans="1:6" s="25" customFormat="1" ht="82.5" hidden="1">
      <c r="A75" s="46" t="s">
        <v>766</v>
      </c>
      <c r="B75" s="1025" t="s">
        <v>767</v>
      </c>
      <c r="C75" s="1026"/>
      <c r="D75" s="501"/>
      <c r="E75" s="518" t="s">
        <v>768</v>
      </c>
      <c r="F75" s="503"/>
    </row>
    <row r="76" spans="1:6" s="25" customFormat="1" ht="115.5" hidden="1">
      <c r="A76" s="46" t="s">
        <v>633</v>
      </c>
      <c r="B76" s="1025" t="s">
        <v>760</v>
      </c>
      <c r="C76" s="1026"/>
      <c r="D76" s="501"/>
      <c r="E76" s="47" t="s">
        <v>769</v>
      </c>
      <c r="F76" s="503"/>
    </row>
    <row r="77" spans="1:6" s="25" customFormat="1" ht="41.25" hidden="1" customHeight="1">
      <c r="A77" s="1034" t="s">
        <v>772</v>
      </c>
      <c r="B77" s="1035"/>
      <c r="C77" s="1035"/>
      <c r="D77" s="1035"/>
      <c r="E77" s="1036"/>
      <c r="F77" s="504"/>
    </row>
    <row r="78" spans="1:6" s="25" customFormat="1" ht="28.5" hidden="1" customHeight="1">
      <c r="A78" s="48"/>
      <c r="B78" s="515"/>
      <c r="C78" s="516"/>
      <c r="D78" s="516"/>
      <c r="E78" s="517"/>
      <c r="F78" s="504"/>
    </row>
    <row r="79" spans="1:6" s="25" customFormat="1" ht="28.5" hidden="1" customHeight="1">
      <c r="A79" s="520" t="s">
        <v>521</v>
      </c>
      <c r="B79" s="521" t="s">
        <v>773</v>
      </c>
      <c r="C79" s="522"/>
      <c r="D79" s="522"/>
      <c r="E79" s="523"/>
      <c r="F79" s="524"/>
    </row>
    <row r="80" spans="1:6" s="25" customFormat="1" ht="24" hidden="1" customHeight="1">
      <c r="A80" s="46" t="s">
        <v>627</v>
      </c>
      <c r="B80" s="509" t="s">
        <v>632</v>
      </c>
      <c r="C80" s="510"/>
      <c r="D80" s="511"/>
      <c r="E80" s="512"/>
      <c r="F80" s="504"/>
    </row>
    <row r="81" spans="1:10" s="25" customFormat="1" ht="46.5" hidden="1" customHeight="1">
      <c r="A81" s="46" t="s">
        <v>764</v>
      </c>
      <c r="B81" s="1025" t="s">
        <v>765</v>
      </c>
      <c r="C81" s="1026"/>
      <c r="D81" s="501"/>
      <c r="E81" s="47" t="s">
        <v>705</v>
      </c>
      <c r="F81" s="503"/>
    </row>
    <row r="82" spans="1:10" s="25" customFormat="1" ht="82.5" hidden="1">
      <c r="A82" s="46" t="s">
        <v>766</v>
      </c>
      <c r="B82" s="1025" t="s">
        <v>767</v>
      </c>
      <c r="C82" s="1026"/>
      <c r="D82" s="501"/>
      <c r="E82" s="518" t="s">
        <v>768</v>
      </c>
      <c r="F82" s="503"/>
    </row>
    <row r="83" spans="1:10" s="25" customFormat="1" ht="115.5" hidden="1">
      <c r="A83" s="46" t="s">
        <v>633</v>
      </c>
      <c r="B83" s="1025" t="s">
        <v>760</v>
      </c>
      <c r="C83" s="1026"/>
      <c r="D83" s="501"/>
      <c r="E83" s="47" t="s">
        <v>769</v>
      </c>
      <c r="F83" s="503"/>
    </row>
    <row r="84" spans="1:10" s="25" customFormat="1" ht="41.25" hidden="1" customHeight="1">
      <c r="A84" s="1034" t="s">
        <v>772</v>
      </c>
      <c r="B84" s="1035"/>
      <c r="C84" s="1035"/>
      <c r="D84" s="1035"/>
      <c r="E84" s="1036"/>
      <c r="F84" s="504"/>
    </row>
    <row r="85" spans="1:10" s="25" customFormat="1" ht="28.5" hidden="1" customHeight="1">
      <c r="A85" s="48"/>
      <c r="B85" s="515"/>
      <c r="C85" s="516"/>
      <c r="D85" s="516"/>
      <c r="E85" s="517"/>
      <c r="F85" s="504"/>
    </row>
    <row r="86" spans="1:10" s="25" customFormat="1" ht="28.5" hidden="1" customHeight="1">
      <c r="A86" s="520" t="s">
        <v>521</v>
      </c>
      <c r="B86" s="521" t="s">
        <v>774</v>
      </c>
      <c r="C86" s="522"/>
      <c r="D86" s="522"/>
      <c r="E86" s="523"/>
      <c r="F86" s="524"/>
    </row>
    <row r="87" spans="1:10" s="25" customFormat="1" ht="24" hidden="1" customHeight="1">
      <c r="A87" s="46" t="s">
        <v>627</v>
      </c>
      <c r="B87" s="509" t="s">
        <v>632</v>
      </c>
      <c r="C87" s="510"/>
      <c r="D87" s="511"/>
      <c r="E87" s="512"/>
      <c r="F87" s="504"/>
    </row>
    <row r="88" spans="1:10" s="25" customFormat="1" ht="46.5" hidden="1" customHeight="1">
      <c r="A88" s="46" t="s">
        <v>764</v>
      </c>
      <c r="B88" s="1025" t="s">
        <v>765</v>
      </c>
      <c r="C88" s="1026"/>
      <c r="D88" s="501"/>
      <c r="E88" s="47" t="s">
        <v>705</v>
      </c>
      <c r="F88" s="503"/>
    </row>
    <row r="89" spans="1:10" s="25" customFormat="1" ht="82.5" hidden="1">
      <c r="A89" s="46" t="s">
        <v>766</v>
      </c>
      <c r="B89" s="1025" t="s">
        <v>767</v>
      </c>
      <c r="C89" s="1026"/>
      <c r="D89" s="501"/>
      <c r="E89" s="518" t="s">
        <v>768</v>
      </c>
      <c r="F89" s="503"/>
    </row>
    <row r="90" spans="1:10" s="25" customFormat="1" ht="115.5" hidden="1">
      <c r="A90" s="46" t="s">
        <v>633</v>
      </c>
      <c r="B90" s="1025" t="s">
        <v>760</v>
      </c>
      <c r="C90" s="1026"/>
      <c r="D90" s="501"/>
      <c r="E90" s="47" t="s">
        <v>769</v>
      </c>
      <c r="F90" s="503"/>
    </row>
    <row r="91" spans="1:10" s="25" customFormat="1" ht="41.25" hidden="1" customHeight="1">
      <c r="A91" s="1034" t="s">
        <v>772</v>
      </c>
      <c r="B91" s="1035"/>
      <c r="C91" s="1035"/>
      <c r="D91" s="1035"/>
      <c r="E91" s="1036"/>
      <c r="F91" s="504"/>
    </row>
    <row r="92" spans="1:10" s="25" customFormat="1" ht="41.25" hidden="1" customHeight="1">
      <c r="A92" s="48" t="s">
        <v>471</v>
      </c>
      <c r="B92" s="953" t="s">
        <v>779</v>
      </c>
      <c r="C92" s="954"/>
      <c r="D92" s="1073" t="s">
        <v>775</v>
      </c>
      <c r="E92" s="1074"/>
      <c r="F92" s="504"/>
    </row>
    <row r="93" spans="1:10" s="25" customFormat="1" ht="24" customHeight="1">
      <c r="A93" s="531" t="s">
        <v>764</v>
      </c>
      <c r="B93" s="1075" t="s">
        <v>796</v>
      </c>
      <c r="C93" s="1076"/>
      <c r="D93" s="1076"/>
      <c r="E93" s="1077"/>
      <c r="F93" s="538"/>
      <c r="J93" s="84"/>
    </row>
    <row r="94" spans="1:10" s="25" customFormat="1" ht="30" hidden="1" customHeight="1">
      <c r="A94" s="525"/>
      <c r="B94" s="509"/>
      <c r="C94" s="509"/>
      <c r="D94" s="509"/>
      <c r="E94" s="509"/>
      <c r="F94" s="24"/>
    </row>
    <row r="95" spans="1:10" s="25" customFormat="1" ht="19.899999999999999" hidden="1" customHeight="1">
      <c r="A95" s="539"/>
      <c r="B95" s="540"/>
      <c r="C95" s="499"/>
      <c r="D95" s="499"/>
      <c r="E95" s="541"/>
      <c r="F95" s="24"/>
    </row>
    <row r="96" spans="1:10" s="25" customFormat="1" ht="45" customHeight="1">
      <c r="A96" s="46" t="s">
        <v>797</v>
      </c>
      <c r="B96" s="1044" t="s">
        <v>798</v>
      </c>
      <c r="C96" s="1044"/>
      <c r="D96" s="542">
        <v>0.65</v>
      </c>
      <c r="E96" s="543" t="s">
        <v>705</v>
      </c>
      <c r="F96" s="544"/>
    </row>
    <row r="97" spans="1:8" s="25" customFormat="1" ht="69.75" customHeight="1">
      <c r="A97" s="46" t="s">
        <v>799</v>
      </c>
      <c r="B97" s="947"/>
      <c r="C97" s="948"/>
      <c r="D97" s="545" t="s">
        <v>1035</v>
      </c>
      <c r="E97" s="553"/>
      <c r="F97" s="554"/>
    </row>
    <row r="98" spans="1:8" s="25" customFormat="1" ht="36" customHeight="1">
      <c r="A98" s="945" t="s">
        <v>800</v>
      </c>
      <c r="B98" s="1044" t="str">
        <f>IF(D97="OPTION-A",G99,H99)</f>
        <v>High Tensile Galvanised Steel wires , co-efficient b =</v>
      </c>
      <c r="C98" s="1044"/>
      <c r="D98" s="542">
        <f>IF(D97="OPTION-A",0.13,0.15)</f>
        <v>0.15</v>
      </c>
      <c r="E98" s="543" t="s">
        <v>705</v>
      </c>
      <c r="F98" s="544"/>
      <c r="G98" s="546" t="b">
        <v>0</v>
      </c>
      <c r="H98" s="546" t="b">
        <v>0</v>
      </c>
    </row>
    <row r="99" spans="1:8" s="25" customFormat="1" ht="36" customHeight="1">
      <c r="A99" s="1055"/>
      <c r="B99" s="947" t="str">
        <f>IF(D97="OPTION-A",G100,"")</f>
        <v/>
      </c>
      <c r="C99" s="948"/>
      <c r="D99" s="547" t="str">
        <f>IF(D97="OPTION-A",0.02,"")</f>
        <v/>
      </c>
      <c r="E99" s="548" t="s">
        <v>705</v>
      </c>
      <c r="F99" s="544"/>
      <c r="G99" s="549" t="s">
        <v>801</v>
      </c>
      <c r="H99" s="549" t="s">
        <v>802</v>
      </c>
    </row>
    <row r="100" spans="1:8" s="25" customFormat="1" ht="18.600000000000001" customHeight="1">
      <c r="A100" s="113"/>
      <c r="B100" s="947" t="str">
        <f>IF(H98=TRUE,H99,"")</f>
        <v/>
      </c>
      <c r="C100" s="948"/>
      <c r="D100" s="550"/>
      <c r="E100" s="551"/>
      <c r="F100" s="552"/>
      <c r="G100" s="549" t="s">
        <v>803</v>
      </c>
    </row>
    <row r="101" spans="1:8" s="25" customFormat="1" ht="121.9" customHeight="1">
      <c r="A101" s="49" t="s">
        <v>804</v>
      </c>
      <c r="B101" s="1044" t="s">
        <v>752</v>
      </c>
      <c r="C101" s="1044"/>
      <c r="D101" s="542">
        <v>0.05</v>
      </c>
      <c r="E101" s="502" t="s">
        <v>805</v>
      </c>
      <c r="F101" s="544"/>
    </row>
    <row r="102" spans="1:8" s="25" customFormat="1">
      <c r="A102" s="49"/>
      <c r="B102" s="467"/>
      <c r="C102" s="467"/>
      <c r="D102" s="467"/>
      <c r="E102" s="481"/>
      <c r="F102" s="466"/>
    </row>
    <row r="103" spans="1:8" s="25" customFormat="1" ht="48.75" customHeight="1">
      <c r="A103" s="49"/>
      <c r="B103" s="1027"/>
      <c r="C103" s="1063"/>
      <c r="D103" s="1063"/>
      <c r="E103" s="1063"/>
      <c r="F103" s="1028"/>
    </row>
    <row r="104" spans="1:8" ht="20.100000000000001" hidden="1" customHeight="1">
      <c r="A104" s="468"/>
      <c r="B104" s="467"/>
      <c r="C104" s="467"/>
      <c r="D104" s="467"/>
      <c r="E104" s="481"/>
      <c r="F104" s="466"/>
    </row>
    <row r="105" spans="1:8" s="465" customFormat="1" ht="20.100000000000001" hidden="1" customHeight="1">
      <c r="A105" s="482" t="s">
        <v>766</v>
      </c>
      <c r="B105" s="1041" t="s">
        <v>702</v>
      </c>
      <c r="C105" s="1042"/>
      <c r="D105" s="1042"/>
      <c r="E105" s="1042"/>
      <c r="F105" s="1043"/>
      <c r="G105" s="464"/>
    </row>
    <row r="106" spans="1:8" s="465" customFormat="1" ht="50.25" hidden="1" customHeight="1">
      <c r="A106" s="692">
        <v>1</v>
      </c>
      <c r="B106" s="1038" t="s">
        <v>1017</v>
      </c>
      <c r="C106" s="1039"/>
      <c r="D106" s="1039"/>
      <c r="E106" s="1039"/>
      <c r="F106" s="1040"/>
      <c r="G106" s="464"/>
    </row>
    <row r="107" spans="1:8" s="465" customFormat="1" ht="98.25" hidden="1" customHeight="1">
      <c r="A107" s="46" t="s">
        <v>757</v>
      </c>
      <c r="B107" s="1053" t="s">
        <v>1018</v>
      </c>
      <c r="C107" s="1054"/>
      <c r="D107" s="501"/>
      <c r="E107" s="47" t="s">
        <v>1019</v>
      </c>
      <c r="F107" s="466"/>
      <c r="G107" s="464"/>
    </row>
    <row r="108" spans="1:8" s="465" customFormat="1" ht="100.5" hidden="1" customHeight="1">
      <c r="A108" s="49" t="s">
        <v>1020</v>
      </c>
      <c r="B108" s="1053" t="s">
        <v>760</v>
      </c>
      <c r="C108" s="1054"/>
      <c r="D108" s="501"/>
      <c r="E108" s="502" t="s">
        <v>753</v>
      </c>
      <c r="F108" s="466"/>
      <c r="G108" s="464"/>
    </row>
    <row r="109" spans="1:8" s="465" customFormat="1" ht="30" hidden="1" customHeight="1">
      <c r="A109" s="1029" t="s">
        <v>1021</v>
      </c>
      <c r="B109" s="1030"/>
      <c r="C109" s="1030"/>
      <c r="D109" s="1030"/>
      <c r="E109" s="1030"/>
      <c r="F109" s="1030"/>
      <c r="G109" s="464"/>
    </row>
    <row r="110" spans="1:8" s="465" customFormat="1" ht="20.100000000000001" hidden="1" customHeight="1">
      <c r="A110" s="48">
        <v>2</v>
      </c>
      <c r="B110" s="1018" t="s">
        <v>712</v>
      </c>
      <c r="C110" s="1019"/>
      <c r="D110" s="1019"/>
      <c r="E110" s="1019"/>
      <c r="F110" s="1020"/>
      <c r="G110" s="464"/>
    </row>
    <row r="111" spans="1:8" s="465" customFormat="1" ht="106.5" hidden="1" customHeight="1">
      <c r="A111" s="46" t="s">
        <v>757</v>
      </c>
      <c r="B111" s="1025" t="s">
        <v>1018</v>
      </c>
      <c r="C111" s="1026"/>
      <c r="D111" s="501"/>
      <c r="E111" s="47" t="s">
        <v>713</v>
      </c>
      <c r="F111" s="503"/>
      <c r="G111" s="464"/>
    </row>
    <row r="112" spans="1:8" s="465" customFormat="1" ht="120" hidden="1" customHeight="1">
      <c r="A112" s="468" t="s">
        <v>1020</v>
      </c>
      <c r="B112" s="1025" t="s">
        <v>760</v>
      </c>
      <c r="C112" s="1026"/>
      <c r="D112" s="501"/>
      <c r="E112" s="502" t="s">
        <v>753</v>
      </c>
      <c r="F112" s="693"/>
      <c r="G112" s="464"/>
    </row>
    <row r="113" spans="1:8" s="465" customFormat="1" ht="102" hidden="1" customHeight="1">
      <c r="A113" s="468" t="s">
        <v>764</v>
      </c>
      <c r="B113" s="1027" t="s">
        <v>1022</v>
      </c>
      <c r="C113" s="1028"/>
      <c r="D113" s="501"/>
      <c r="E113" s="502" t="s">
        <v>714</v>
      </c>
      <c r="F113" s="693"/>
      <c r="G113" s="464"/>
    </row>
    <row r="114" spans="1:8" s="465" customFormat="1" ht="38.25" hidden="1" customHeight="1">
      <c r="A114" s="1029" t="s">
        <v>1023</v>
      </c>
      <c r="B114" s="1030"/>
      <c r="C114" s="1030"/>
      <c r="D114" s="1030"/>
      <c r="E114" s="1030"/>
      <c r="F114" s="1030"/>
      <c r="G114" s="464"/>
    </row>
    <row r="115" spans="1:8" s="465" customFormat="1" ht="20.100000000000001" hidden="1" customHeight="1">
      <c r="A115" s="468">
        <v>3</v>
      </c>
      <c r="B115" s="1018" t="s">
        <v>1025</v>
      </c>
      <c r="C115" s="1019"/>
      <c r="D115" s="1019"/>
      <c r="E115" s="1020"/>
      <c r="F115" s="466"/>
      <c r="G115" s="464"/>
    </row>
    <row r="116" spans="1:8" s="465" customFormat="1" ht="92.25" hidden="1" customHeight="1">
      <c r="A116" s="46" t="s">
        <v>757</v>
      </c>
      <c r="B116" s="1023" t="s">
        <v>1018</v>
      </c>
      <c r="C116" s="1024"/>
      <c r="D116" s="501"/>
      <c r="E116" s="155" t="s">
        <v>713</v>
      </c>
      <c r="F116" s="503"/>
      <c r="G116" s="464"/>
    </row>
    <row r="117" spans="1:8" s="465" customFormat="1" ht="86.25" hidden="1" customHeight="1">
      <c r="A117" s="49" t="s">
        <v>1020</v>
      </c>
      <c r="B117" s="1023" t="s">
        <v>760</v>
      </c>
      <c r="C117" s="1024" t="s">
        <v>760</v>
      </c>
      <c r="D117" s="501"/>
      <c r="E117" s="502" t="s">
        <v>753</v>
      </c>
      <c r="F117" s="693"/>
      <c r="G117" s="464"/>
    </row>
    <row r="118" spans="1:8" s="465" customFormat="1" ht="97.5" hidden="1" customHeight="1">
      <c r="A118" s="46" t="s">
        <v>764</v>
      </c>
      <c r="B118" s="1025" t="s">
        <v>1026</v>
      </c>
      <c r="C118" s="1026" t="s">
        <v>1026</v>
      </c>
      <c r="D118" s="501"/>
      <c r="E118" s="47" t="s">
        <v>1028</v>
      </c>
      <c r="F118" s="503"/>
      <c r="G118" s="464"/>
    </row>
    <row r="119" spans="1:8" s="465" customFormat="1" ht="129.75" hidden="1" customHeight="1">
      <c r="A119" s="49" t="s">
        <v>766</v>
      </c>
      <c r="B119" s="1025" t="s">
        <v>1027</v>
      </c>
      <c r="C119" s="1026" t="s">
        <v>1027</v>
      </c>
      <c r="D119" s="501"/>
      <c r="E119" s="502" t="s">
        <v>1029</v>
      </c>
      <c r="F119" s="693"/>
      <c r="G119" s="464"/>
    </row>
    <row r="120" spans="1:8" s="465" customFormat="1" ht="55.5" hidden="1" customHeight="1">
      <c r="A120" s="1021" t="s">
        <v>1030</v>
      </c>
      <c r="B120" s="1022"/>
      <c r="C120" s="1022"/>
      <c r="D120" s="1022"/>
      <c r="E120" s="1022"/>
      <c r="F120" s="1022"/>
      <c r="G120" s="464"/>
    </row>
    <row r="121" spans="1:8" s="465" customFormat="1" ht="20.100000000000001" customHeight="1">
      <c r="A121" s="468"/>
      <c r="B121" s="467"/>
      <c r="C121" s="467"/>
      <c r="D121" s="467"/>
      <c r="E121" s="481"/>
      <c r="F121" s="466"/>
      <c r="G121" s="464"/>
    </row>
    <row r="122" spans="1:8" s="476" customFormat="1" ht="179.25" customHeight="1">
      <c r="A122" s="1066" t="s">
        <v>706</v>
      </c>
      <c r="B122" s="1067"/>
      <c r="C122" s="1067"/>
      <c r="D122" s="1067"/>
      <c r="E122" s="1067"/>
      <c r="F122" s="1068"/>
      <c r="G122" s="475"/>
    </row>
    <row r="123" spans="1:8" ht="20.100000000000001" customHeight="1">
      <c r="A123" s="496"/>
      <c r="B123" s="477"/>
      <c r="C123" s="477"/>
      <c r="D123" s="477"/>
    </row>
    <row r="124" spans="1:8" s="462" customFormat="1">
      <c r="A124" s="472" t="s">
        <v>6</v>
      </c>
      <c r="B124" s="478" t="str">
        <f>'Attach 11'!B27</f>
        <v>--</v>
      </c>
      <c r="C124" s="478"/>
      <c r="E124" s="473" t="s">
        <v>4</v>
      </c>
      <c r="F124" s="473" t="str">
        <f>'Attach 11'!E27</f>
        <v/>
      </c>
      <c r="H124" s="463"/>
    </row>
    <row r="125" spans="1:8" s="462" customFormat="1">
      <c r="A125" s="472" t="s">
        <v>7</v>
      </c>
      <c r="B125" s="473" t="str">
        <f>'Attach 11'!B28</f>
        <v/>
      </c>
      <c r="C125" s="473"/>
      <c r="E125" s="473" t="s">
        <v>155</v>
      </c>
      <c r="F125" s="479" t="str">
        <f>'Attach 11'!E28</f>
        <v/>
      </c>
      <c r="H125" s="463"/>
    </row>
    <row r="126" spans="1:8" s="462" customFormat="1">
      <c r="A126" s="472"/>
      <c r="B126" s="479"/>
      <c r="C126" s="479"/>
      <c r="D126" s="473"/>
      <c r="E126" s="480"/>
      <c r="F126" s="479"/>
      <c r="H126" s="463"/>
    </row>
  </sheetData>
  <sheetProtection algorithmName="SHA-512" hashValue="c7XVtRHqDHY9Eh5SVK5HSPxfGkbqNV4wKgobwCE5vr5eTEh/idiY1uAeOvTF4DfTbfHWSxOa5y7VdtxIWRQHNA==" saltValue="hpsqZfCNM4/iEpzc49NNHA==" spinCount="100000" sheet="1" formatColumns="0" formatRows="0" selectLockedCells="1"/>
  <customSheetViews>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89">
    <mergeCell ref="A122:F122"/>
    <mergeCell ref="A3:F3"/>
    <mergeCell ref="A5:F5"/>
    <mergeCell ref="A8:D8"/>
    <mergeCell ref="B9:D9"/>
    <mergeCell ref="B10:D10"/>
    <mergeCell ref="B11:D11"/>
    <mergeCell ref="B12:D12"/>
    <mergeCell ref="A15:F15"/>
    <mergeCell ref="B21:C21"/>
    <mergeCell ref="B22:C22"/>
    <mergeCell ref="B92:C92"/>
    <mergeCell ref="D92:E92"/>
    <mergeCell ref="B100:C100"/>
    <mergeCell ref="B93:E93"/>
    <mergeCell ref="B96:C96"/>
    <mergeCell ref="B98:C98"/>
    <mergeCell ref="B97:C97"/>
    <mergeCell ref="B99:C99"/>
    <mergeCell ref="A1:D1"/>
    <mergeCell ref="B103:F103"/>
    <mergeCell ref="B17:C17"/>
    <mergeCell ref="B18:C18"/>
    <mergeCell ref="B81:C81"/>
    <mergeCell ref="B82:C82"/>
    <mergeCell ref="B83:C83"/>
    <mergeCell ref="B88:C88"/>
    <mergeCell ref="B89:C89"/>
    <mergeCell ref="A84:E84"/>
    <mergeCell ref="B74:C74"/>
    <mergeCell ref="A70:E70"/>
    <mergeCell ref="A77:E77"/>
    <mergeCell ref="B107:C107"/>
    <mergeCell ref="B108:C108"/>
    <mergeCell ref="A109:F109"/>
    <mergeCell ref="A98:A99"/>
    <mergeCell ref="B19:E19"/>
    <mergeCell ref="A23:F23"/>
    <mergeCell ref="B20:C20"/>
    <mergeCell ref="B37:F37"/>
    <mergeCell ref="B61:C61"/>
    <mergeCell ref="B62:C62"/>
    <mergeCell ref="A43:E43"/>
    <mergeCell ref="A48:E48"/>
    <mergeCell ref="B47:C47"/>
    <mergeCell ref="B56:C56"/>
    <mergeCell ref="B57:C57"/>
    <mergeCell ref="B90:C90"/>
    <mergeCell ref="B75:C75"/>
    <mergeCell ref="B76:C76"/>
    <mergeCell ref="B65:C65"/>
    <mergeCell ref="B41:C41"/>
    <mergeCell ref="B42:C42"/>
    <mergeCell ref="B46:C46"/>
    <mergeCell ref="B24:F24"/>
    <mergeCell ref="A36:F36"/>
    <mergeCell ref="B38:F38"/>
    <mergeCell ref="B34:C34"/>
    <mergeCell ref="B35:C35"/>
    <mergeCell ref="B31:F31"/>
    <mergeCell ref="B26:C26"/>
    <mergeCell ref="B32:C32"/>
    <mergeCell ref="B33:C33"/>
    <mergeCell ref="B27:C27"/>
    <mergeCell ref="B28:C28"/>
    <mergeCell ref="B30:F30"/>
    <mergeCell ref="A29:E29"/>
    <mergeCell ref="B111:C111"/>
    <mergeCell ref="B112:C112"/>
    <mergeCell ref="B113:C113"/>
    <mergeCell ref="A114:F114"/>
    <mergeCell ref="A53:E53"/>
    <mergeCell ref="A58:E58"/>
    <mergeCell ref="A63:E63"/>
    <mergeCell ref="A91:E91"/>
    <mergeCell ref="B66:C66"/>
    <mergeCell ref="B67:C67"/>
    <mergeCell ref="B68:C68"/>
    <mergeCell ref="B69:C69"/>
    <mergeCell ref="B106:F106"/>
    <mergeCell ref="B110:F110"/>
    <mergeCell ref="B105:F105"/>
    <mergeCell ref="B101:C101"/>
    <mergeCell ref="B115:E115"/>
    <mergeCell ref="A120:F120"/>
    <mergeCell ref="B116:C116"/>
    <mergeCell ref="B117:C117"/>
    <mergeCell ref="B118:C118"/>
    <mergeCell ref="B119:C119"/>
  </mergeCells>
  <conditionalFormatting sqref="C52">
    <cfRule type="expression" dxfId="12" priority="1" stopIfTrue="1">
      <formula>$C$53=0</formula>
    </cfRule>
  </conditionalFormatting>
  <dataValidations count="25">
    <dataValidation type="list" allowBlank="1" showInputMessage="1" showErrorMessage="1" error="Enter between 0.08 and 0.10 only" sqref="D22" xr:uid="{7922B54D-4DDE-4BFA-A411-B253035EEDAF}">
      <formula1>"0.20,0.21,0.22,0.23,0.24"</formula1>
    </dataValidation>
    <dataValidation type="list" allowBlank="1" showInputMessage="1" showErrorMessage="1" error="Enter between 0.08 and 0.10 only" sqref="D21" xr:uid="{F31C1C30-ABE1-4602-9F7B-1ACE141A1019}">
      <formula1>"0.08,0.09,0.10"</formula1>
    </dataValidation>
    <dataValidation type="list" allowBlank="1" showInputMessage="1" showErrorMessage="1" error="Enter between 0.51 and 0.57only" sqref="D20" xr:uid="{D2DE9EDD-96FF-47C5-8BD4-3A2AA85B536F}">
      <formula1>"0.51,0.52,0.53,0.54,0.55,0.56,0.57"</formula1>
    </dataValidation>
    <dataValidation type="list" allowBlank="1" showInputMessage="1" showErrorMessage="1" error="Enter between 0.35 to 0.45" sqref="D27" xr:uid="{D87B54D9-F842-4CCE-BA6C-CB63011AE908}">
      <formula1>"0.69, 0.70, 0.71"</formula1>
    </dataValidation>
    <dataValidation type="list" allowBlank="1" showInputMessage="1" showErrorMessage="1" error="Enter between 0.18 to 0.22" sqref="D28" xr:uid="{F3D53A1F-DBEC-448C-BD2C-57B6C50BBC1D}">
      <formula1>"0.09, 0.10, 0.11"</formula1>
    </dataValidation>
    <dataValidation type="list" allowBlank="1" showInputMessage="1" showErrorMessage="1" error="Enter between 0.35 to 0.45" sqref="WVK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D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xr:uid="{3F1DFB08-B8BB-443F-A859-86945B80F106}">
      <formula1>"0.35,0.36,0.37,0.38,0.39,0.40,0.41,0.42,0.43,0.44,0.45"</formula1>
    </dataValidation>
    <dataValidation type="list" allowBlank="1" showInputMessage="1" showErrorMessage="1" error="Enter between 0.63 to 0.67" sqref="D75 D82 D89" xr:uid="{3BA5D29A-DAA4-43B9-A9A8-ACB0A96A0387}">
      <formula1>"0.55, 0.56, 0.57, 0.58, 0.59, 0.60, 0.61"</formula1>
    </dataValidation>
    <dataValidation type="list" allowBlank="1" showInputMessage="1" showErrorMessage="1" error="Enter between 0.63 to 0.67" sqref="D74 D81 D88" xr:uid="{7DE1601A-12D8-4476-87F8-FD685AC2D238}">
      <formula1>"0.06, 0.07, 0.08"</formula1>
    </dataValidation>
    <dataValidation type="list" allowBlank="1" showInputMessage="1" showErrorMessage="1" error="Enter between 0.63 to 0.67" sqref="D68" xr:uid="{835100A0-1EA4-4737-AB34-9F3151406D23}">
      <formula1>"0.18, 0.19, 0.20, 0.21, 0.22"</formula1>
    </dataValidation>
    <dataValidation type="list" allowBlank="1" showInputMessage="1" showErrorMessage="1" error="Enter between 0.63 to 0.67" sqref="D67" xr:uid="{DE8737F9-498C-4B5E-970B-9B79B4289F09}">
      <formula1>"0.04, 0.05, 0.06"</formula1>
    </dataValidation>
    <dataValidation type="list" allowBlank="1" showInputMessage="1" showErrorMessage="1" error="Enter between 0.63 to 0.67" sqref="D66" xr:uid="{813130BE-98AA-4F67-9B51-45B1B7D6B647}">
      <formula1>"0.35, 0.36, 0.37, 0.38, 0.39, 0.40, 0.41, 0.42, 0.43, 0.44, 0.45"</formula1>
    </dataValidation>
    <dataValidation type="list" allowBlank="1" showInputMessage="1" showErrorMessage="1" error="Enter between 0.63 to 0.67" sqref="D69 D76 D83 D90 D42 D47 D57 D62" xr:uid="{4237091C-26CB-4902-9426-498C6F064B02}">
      <formula1>"0.13,0.14,0.15,0.16,0.17"</formula1>
    </dataValidation>
    <dataValidation type="list" allowBlank="1" showInputMessage="1" showErrorMessage="1" error="Enter between 0.63 to 0.67" sqref="IY66:IY68 SU66:SU68 WVK66:WVK68 WLO66:WLO68 WBS66:WBS68 VRW66:VRW68 VIA66:VIA68 UYE66:UYE68 UOI66:UOI68 UEM66:UEM68 TUQ66:TUQ68 TKU66:TKU68 TAY66:TAY68 SRC66:SRC68 SHG66:SHG68 RXK66:RXK68 RNO66:RNO68 RDS66:RDS68 QTW66:QTW68 QKA66:QKA68 QAE66:QAE68 PQI66:PQI68 PGM66:PGM68 OWQ66:OWQ68 OMU66:OMU68 OCY66:OCY68 NTC66:NTC68 NJG66:NJG68 MZK66:MZK68 MPO66:MPO68 MFS66:MFS68 LVW66:LVW68 LMA66:LMA68 LCE66:LCE68 KSI66:KSI68 KIM66:KIM68 JYQ66:JYQ68 JOU66:JOU68 JEY66:JEY68 IVC66:IVC68 ILG66:ILG68 IBK66:IBK68 HRO66:HRO68 HHS66:HHS68 GXW66:GXW68 GOA66:GOA68 GEE66:GEE68 FUI66:FUI68 FKM66:FKM68 FAQ66:FAQ68 EQU66:EQU68 EGY66:EGY68 DXC66:DXC68 DNG66:DNG68 DDK66:DDK68 CTO66:CTO68 CJS66:CJS68 BZW66:BZW68 BQA66:BQA68 BGE66:BGE68 AWI66:AWI68 AMM66:AMM68 ACQ66:ACQ68 ACQ74:ACQ75 AMM74:AMM75 AWI74:AWI75 BGE74:BGE75 BQA74:BQA75 BZW74:BZW75 CJS74:CJS75 CTO74:CTO75 DDK74:DDK75 DNG74:DNG75 DXC74:DXC75 EGY74:EGY75 EQU74:EQU75 FAQ74:FAQ75 FKM74:FKM75 FUI74:FUI75 GEE74:GEE75 GOA74:GOA75 GXW74:GXW75 HHS74:HHS75 HRO74:HRO75 IBK74:IBK75 ILG74:ILG75 IVC74:IVC75 JEY74:JEY75 JOU74:JOU75 JYQ74:JYQ75 KIM74:KIM75 KSI74:KSI75 LCE74:LCE75 LMA74:LMA75 LVW74:LVW75 MFS74:MFS75 MPO74:MPO75 MZK74:MZK75 NJG74:NJG75 NTC74:NTC75 OCY74:OCY75 OMU74:OMU75 OWQ74:OWQ75 PGM74:PGM75 PQI74:PQI75 QAE74:QAE75 QKA74:QKA75 QTW74:QTW75 RDS74:RDS75 RNO74:RNO75 RXK74:RXK75 SHG74:SHG75 SRC74:SRC75 TAY74:TAY75 TKU74:TKU75 TUQ74:TUQ75 UEM74:UEM75 UOI74:UOI75 UYE74:UYE75 VIA74:VIA75 VRW74:VRW75 WBS74:WBS75 WLO74:WLO75 WVK74:WVK75 SU74:SU75 IY74:IY75 ACQ81:ACQ82 AMM81:AMM82 AWI81:AWI82 BGE81:BGE82 BQA81:BQA82 BZW81:BZW82 CJS81:CJS82 CTO81:CTO82 DDK81:DDK82 DNG81:DNG82 DXC81:DXC82 EGY81:EGY82 EQU81:EQU82 FAQ81:FAQ82 FKM81:FKM82 FUI81:FUI82 GEE81:GEE82 GOA81:GOA82 GXW81:GXW82 HHS81:HHS82 HRO81:HRO82 IBK81:IBK82 ILG81:ILG82 IVC81:IVC82 JEY81:JEY82 JOU81:JOU82 JYQ81:JYQ82 KIM81:KIM82 KSI81:KSI82 LCE81:LCE82 LMA81:LMA82 LVW81:LVW82 MFS81:MFS82 MPO81:MPO82 MZK81:MZK82 NJG81:NJG82 NTC81:NTC82 OCY81:OCY82 OMU81:OMU82 OWQ81:OWQ82 PGM81:PGM82 PQI81:PQI82 QAE81:QAE82 QKA81:QKA82 QTW81:QTW82 RDS81:RDS82 RNO81:RNO82 RXK81:RXK82 SHG81:SHG82 SRC81:SRC82 TAY81:TAY82 TKU81:TKU82 TUQ81:TUQ82 UEM81:UEM82 UOI81:UOI82 UYE81:UYE82 VIA81:VIA82 VRW81:VRW82 WBS81:WBS82 WLO81:WLO82 WVK81:WVK82 SU81:SU82 IY81:IY82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SU88:SU89 IY88:IY89 IY56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D56 D41 C51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D46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D61" xr:uid="{11ABD1BA-3089-4924-9257-4F5426A15E33}">
      <formula1>"0.63,0.64,0.65,0.66,0.67"</formula1>
    </dataValidation>
    <dataValidation type="list" allowBlank="1" showInputMessage="1" showErrorMessage="1" error="Enter between 0.18 to 0.22" sqref="WVK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D34" xr:uid="{AA250ABF-7C47-4654-909F-8AF18664293D}">
      <formula1>"0.18,0.19,0.20,0.21,0.22"</formula1>
    </dataValidation>
    <dataValidation type="list" allowBlank="1" showInputMessage="1" showErrorMessage="1" error="Enter between 0.4 to 0.6" sqref="D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xr:uid="{D7F0EF56-14FD-49C7-B8E8-4F7B5ED24E9E}">
      <formula1>"0.04,0.05,0.06"</formula1>
    </dataValidation>
    <dataValidation type="list" allowBlank="1" showInputMessage="1" showErrorMessage="1" error="Enter between 0.18 to 0.22" sqref="D35" xr:uid="{AE42E773-6A03-43FE-94CE-B0FF5A38F735}">
      <formula1>"0.13,0.14,0.15,0.16,0.17"</formula1>
    </dataValidation>
    <dataValidation type="list" allowBlank="1" showInputMessage="1" showErrorMessage="1" sqref="D97" xr:uid="{25E9DD38-547A-4C52-BCA8-86CC77238511}">
      <formula1>"OPTION-A, OPTION-B"</formula1>
    </dataValidation>
    <dataValidation type="list" allowBlank="1" showInputMessage="1" showErrorMessage="1" error="Enter between 0.20 to 0.24" sqref="D108" xr:uid="{BB478870-C071-496F-83B6-FBA91CDF54C4}">
      <formula1>"0.56,0.57,0.58,0.59,0.60"</formula1>
    </dataValidation>
    <dataValidation type="list" allowBlank="1" showInputMessage="1" showErrorMessage="1" error="Enter between 0.20 to 0.24" sqref="D107" xr:uid="{CDF87F3D-949A-4894-BEB8-0149CDAAE012}">
      <formula1>"0.20,0.21,0.22,0.23,0.24"</formula1>
    </dataValidation>
    <dataValidation type="list" allowBlank="1" showInputMessage="1" showErrorMessage="1" error="Enter between 0.04 to 0.06" sqref="D113" xr:uid="{0E61C189-18C7-4DF0-9144-FD0C0FB65FE6}">
      <formula1>"0.63,0.64,0.65,0.66,0.67"</formula1>
    </dataValidation>
    <dataValidation type="list" allowBlank="1" showInputMessage="1" showErrorMessage="1" error="Enter between 0.04 to 0.06" sqref="D112" xr:uid="{ACDE31C4-5087-4BD1-9063-E2B9C04FE4BF}">
      <formula1>"0.04,0.05,0.06"</formula1>
    </dataValidation>
    <dataValidation type="list" allowBlank="1" showInputMessage="1" showErrorMessage="1" error="Enter between 0.09 to 0.11" sqref="D111 D117" xr:uid="{0DEF2BAA-A70F-495C-A263-F4B93BAD4D0E}">
      <formula1>"0.09,0.10,0.11"</formula1>
    </dataValidation>
    <dataValidation type="list" allowBlank="1" showInputMessage="1" showErrorMessage="1" error="Enter between 0.25 to 0.35" sqref="D119" xr:uid="{9C0EBF25-16CB-42F1-AAED-C0EAA7FC80A8}">
      <formula1>"0.18,0.19,0.20,0.21,0.22"</formula1>
    </dataValidation>
    <dataValidation type="list" allowBlank="1" showInputMessage="1" showErrorMessage="1" error="Enter between 01.8 and 0.22" sqref="D116" xr:uid="{0916682F-C197-4E45-8E11-3B4780F15C9D}">
      <formula1>"0.18,0.19,0.20,0.21,0.22"</formula1>
    </dataValidation>
    <dataValidation type="list" allowBlank="1" showInputMessage="1" showErrorMessage="1" error="Enter between 0.25 to 0.35" sqref="D118" xr:uid="{E658C89F-E6A4-4802-8781-CF940B10D375}">
      <formula1>"0.25,0.26,0.27,0.28,0.29,0.30,0.31,0.32,0.33,0.34,0.35"</formula1>
    </dataValidation>
  </dataValidations>
  <pageMargins left="0.59" right="0.31" top="0.47" bottom="0.48" header="0.28000000000000003" footer="0.23"/>
  <pageSetup paperSize="9" scale="66" orientation="portrait" r:id="rId4"/>
  <headerFooter alignWithMargins="0">
    <oddFooter>&amp;R&amp;"Book Antiqua,Bold"&amp;8 Page &amp;P of &amp;N</oddFooter>
  </headerFooter>
  <rowBreaks count="1" manualBreakCount="1">
    <brk id="58" max="5"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2" sqref="E22"/>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:CC/NT/W-TW/DOM/A04/24/14398</v>
      </c>
      <c r="B1" s="22"/>
      <c r="C1" s="22"/>
      <c r="D1" s="22"/>
      <c r="E1" s="23" t="str">
        <f>"Attachment-13 " &amp; 'Attach 3(JV)'!AT1</f>
        <v xml:space="preserve">Attachment-13 </v>
      </c>
    </row>
    <row r="3" spans="1:9" ht="81"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26"/>
      <c r="G3" s="27"/>
      <c r="H3" s="26"/>
    </row>
    <row r="4" spans="1:9" ht="20.100000000000001" customHeight="1">
      <c r="A4" s="28"/>
      <c r="H4" s="30"/>
      <c r="I4" s="11"/>
    </row>
    <row r="5" spans="1:9" ht="20.100000000000001" customHeight="1">
      <c r="A5" s="737" t="s">
        <v>0</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35" t="str">
        <f>'Attach 3(JV)'!A8</f>
        <v/>
      </c>
      <c r="B8" s="735"/>
      <c r="C8" s="735"/>
      <c r="D8" s="735"/>
      <c r="E8" s="12" t="str">
        <f>'Attach 3(JV)'!E8</f>
        <v>Contract Services</v>
      </c>
      <c r="H8" s="30"/>
      <c r="I8" s="11"/>
    </row>
    <row r="9" spans="1:9" ht="20.100000000000001" customHeight="1">
      <c r="A9" s="13" t="s">
        <v>351</v>
      </c>
      <c r="B9" s="739" t="str">
        <f>'Attach 3(JV)'!B9</f>
        <v/>
      </c>
      <c r="C9" s="739"/>
      <c r="D9" s="739"/>
      <c r="E9" s="12" t="str">
        <f>'Attach 3(JV)'!E9</f>
        <v>Power Grid Corporation of India Ltd.,</v>
      </c>
      <c r="H9" s="30"/>
      <c r="I9" s="11"/>
    </row>
    <row r="10" spans="1:9" ht="20.100000000000001" customHeight="1">
      <c r="A10" s="13" t="s">
        <v>353</v>
      </c>
      <c r="B10" s="739" t="str">
        <f>'Attach 3(JV)'!B10</f>
        <v/>
      </c>
      <c r="C10" s="739"/>
      <c r="D10" s="739"/>
      <c r="E10" s="12" t="str">
        <f>'Attach 3(JV)'!E10</f>
        <v>"Saudamini", Plot No. 2, Sector 29</v>
      </c>
      <c r="H10" s="30"/>
      <c r="I10" s="11"/>
    </row>
    <row r="11" spans="1:9" ht="20.100000000000001" customHeight="1">
      <c r="B11" s="739" t="str">
        <f>'Attach 3(JV)'!B11</f>
        <v/>
      </c>
      <c r="C11" s="739"/>
      <c r="D11" s="739"/>
      <c r="E11" s="12" t="str">
        <f>'Attach 3(JV)'!E11</f>
        <v>Gurgaon (Haryana) - 122001</v>
      </c>
      <c r="G11" s="59" t="s">
        <v>469</v>
      </c>
    </row>
    <row r="12" spans="1:9" ht="20.100000000000001" customHeight="1">
      <c r="A12" s="32"/>
      <c r="B12" s="739" t="str">
        <f>'Attach 3(JV)'!B12</f>
        <v/>
      </c>
      <c r="C12" s="739"/>
      <c r="D12" s="739"/>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695" t="s">
        <v>1</v>
      </c>
      <c r="B16" s="695"/>
      <c r="C16" s="695"/>
      <c r="D16" s="695"/>
      <c r="E16" s="69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6ZPae80v4r+LGMwWGSZOE4t9SPdxVnzSicrfDxFqVYM8sPEDRWy7HM5sf4Ha76jpej+Rf3gPsiEySRGKLwVlng==" saltValue="G3VTlJE0yEzYnwToMRPd+A==" spinCount="100000" sheet="1" formatColumns="0" formatRows="0" selectLockedCells="1"/>
  <customSheetViews>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12" zoomScaleSheetLayoutView="100" workbookViewId="0">
      <selection activeCell="D13" sqref="D13"/>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ht="15">
      <c r="A1" s="938" t="str">
        <f>'Attach 3(JV)'!A1</f>
        <v>Specification No. :CC/NT/W-TW/DOM/A04/24/14398</v>
      </c>
      <c r="B1" s="938"/>
      <c r="C1" s="938"/>
      <c r="D1" s="938"/>
      <c r="E1" s="311" t="str">
        <f>"Attachment-14 " &amp; 'Attach 3(JV)'!AT1</f>
        <v xml:space="preserve">Attachment-14 </v>
      </c>
    </row>
    <row r="3" spans="1:9" ht="79.5"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26"/>
      <c r="G3" s="27"/>
      <c r="H3" s="26"/>
    </row>
    <row r="4" spans="1:9" ht="20.100000000000001" customHeight="1">
      <c r="A4" s="28"/>
      <c r="H4" s="30"/>
      <c r="I4" s="11"/>
    </row>
    <row r="5" spans="1:9" ht="20.100000000000001" customHeight="1">
      <c r="A5" s="737" t="s">
        <v>410</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35" t="str">
        <f>'Attach 3(JV)'!A8</f>
        <v/>
      </c>
      <c r="B8" s="735"/>
      <c r="C8" s="735"/>
      <c r="D8" s="735"/>
      <c r="E8" s="12" t="str">
        <f>'Attach 3(JV)'!E8</f>
        <v>Contract Services</v>
      </c>
      <c r="H8" s="30"/>
      <c r="I8" s="11"/>
    </row>
    <row r="9" spans="1:9" ht="20.100000000000001" customHeight="1">
      <c r="A9" s="13" t="s">
        <v>351</v>
      </c>
      <c r="B9" s="739" t="str">
        <f>'Attach 3(JV)'!B9</f>
        <v/>
      </c>
      <c r="C9" s="739"/>
      <c r="D9" s="739"/>
      <c r="E9" s="12" t="str">
        <f>'Attach 3(JV)'!E9</f>
        <v>Power Grid Corporation of India Ltd.,</v>
      </c>
      <c r="H9" s="30"/>
      <c r="I9" s="11"/>
    </row>
    <row r="10" spans="1:9" ht="20.100000000000001" customHeight="1">
      <c r="A10" s="13" t="s">
        <v>353</v>
      </c>
      <c r="B10" s="739" t="str">
        <f>'Attach 3(JV)'!B10</f>
        <v/>
      </c>
      <c r="C10" s="739"/>
      <c r="D10" s="739"/>
      <c r="E10" s="12" t="str">
        <f>'Attach 3(JV)'!E10</f>
        <v>"Saudamini", Plot No. 2, Sector 29</v>
      </c>
      <c r="H10" s="30"/>
      <c r="I10" s="11"/>
    </row>
    <row r="11" spans="1:9" ht="20.100000000000001" customHeight="1">
      <c r="B11" s="739" t="str">
        <f>'Attach 3(JV)'!B11</f>
        <v/>
      </c>
      <c r="C11" s="739"/>
      <c r="D11" s="739"/>
      <c r="E11" s="12" t="str">
        <f>'Attach 3(JV)'!E11</f>
        <v>Gurgaon (Haryana) - 122001</v>
      </c>
    </row>
    <row r="12" spans="1:9" ht="20.100000000000001" customHeight="1">
      <c r="A12" s="32"/>
      <c r="B12" s="739" t="str">
        <f>'Attach 3(JV)'!B12</f>
        <v/>
      </c>
      <c r="C12" s="739"/>
      <c r="D12" s="739"/>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1078" t="s">
        <v>467</v>
      </c>
      <c r="B16" s="1078"/>
      <c r="C16" s="1078"/>
      <c r="D16" s="1078"/>
      <c r="E16" s="107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ib+demmZafT8Cjr1nmtXW1DolN3/ee4+M7KZd5XqqIBycuJeGIOGKWnS5f38cYbokVVvJHqkB9F27q5yqoqT0A==" saltValue="LLf3GtS4q5buLeebsTW5SQ==" spinCount="100000" sheet="1" formatColumns="0" formatRows="0" selectLockedCells="1"/>
  <customSheetViews>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1"/>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3"/>
      <headerFooter alignWithMargins="0">
        <oddFooter>&amp;R&amp;"Book Antiqua,Bold"&amp;8 Page &amp;P of &amp;N</oddFooter>
      </headerFooter>
    </customSheetView>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topLeftCell="A2" zoomScaleNormal="100" zoomScaleSheetLayoutView="100" workbookViewId="0">
      <selection activeCell="C5" sqref="C5:E5"/>
    </sheetView>
  </sheetViews>
  <sheetFormatPr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700" t="s">
        <v>9</v>
      </c>
      <c r="B1" s="703" t="s">
        <v>130</v>
      </c>
      <c r="C1" s="703"/>
      <c r="D1" s="703"/>
      <c r="E1" s="703"/>
      <c r="F1" s="700" t="str">
        <f>Basic!B2</f>
        <v>Tower Package- TW32B</v>
      </c>
      <c r="G1" s="446"/>
      <c r="H1" s="105"/>
      <c r="I1" s="105"/>
      <c r="J1" s="106"/>
      <c r="L1" s="107" t="s">
        <v>469</v>
      </c>
    </row>
    <row r="2" spans="1:12" ht="81.75" customHeight="1">
      <c r="A2" s="701"/>
      <c r="B2" s="704"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C2" s="705"/>
      <c r="D2" s="705"/>
      <c r="E2" s="706"/>
      <c r="F2" s="701"/>
      <c r="G2" s="105"/>
      <c r="H2" s="105"/>
      <c r="I2" s="105"/>
      <c r="J2" s="106"/>
    </row>
    <row r="3" spans="1:12" ht="21" customHeight="1">
      <c r="A3" s="701"/>
      <c r="B3" s="717" t="str">
        <f>"Specification No.: " &amp; Basic!B3</f>
        <v>Specification No.: CC/NT/W-TW/DOM/A04/24/14398</v>
      </c>
      <c r="C3" s="717"/>
      <c r="D3" s="717"/>
      <c r="E3" s="717"/>
      <c r="F3" s="701"/>
      <c r="G3" s="105"/>
      <c r="H3" s="105"/>
      <c r="I3" s="105"/>
      <c r="J3" s="106"/>
    </row>
    <row r="4" spans="1:12" s="117" customFormat="1" ht="27.75" customHeight="1">
      <c r="A4" s="701"/>
      <c r="B4" s="259">
        <v>1</v>
      </c>
      <c r="C4" s="714" t="s">
        <v>131</v>
      </c>
      <c r="D4" s="714"/>
      <c r="E4" s="714"/>
      <c r="F4" s="701"/>
      <c r="G4" s="115"/>
      <c r="H4" s="115"/>
      <c r="I4" s="114"/>
      <c r="J4" s="116"/>
    </row>
    <row r="5" spans="1:12" s="117" customFormat="1" ht="30.75" customHeight="1">
      <c r="A5" s="701"/>
      <c r="B5" s="260">
        <v>2</v>
      </c>
      <c r="C5" s="714" t="s">
        <v>708</v>
      </c>
      <c r="D5" s="714"/>
      <c r="E5" s="714"/>
      <c r="F5" s="701"/>
      <c r="G5" s="114"/>
      <c r="H5" s="114"/>
      <c r="I5" s="114"/>
      <c r="J5" s="116"/>
    </row>
    <row r="6" spans="1:12" s="117" customFormat="1" ht="18" customHeight="1">
      <c r="A6" s="701"/>
      <c r="B6" s="260">
        <v>3</v>
      </c>
      <c r="C6" s="716" t="s">
        <v>166</v>
      </c>
      <c r="D6" s="716"/>
      <c r="E6" s="716"/>
      <c r="F6" s="701"/>
      <c r="G6" s="114"/>
      <c r="H6" s="114"/>
      <c r="I6" s="114"/>
      <c r="J6" s="116"/>
    </row>
    <row r="7" spans="1:12" s="117" customFormat="1" ht="30.75" customHeight="1">
      <c r="A7" s="701"/>
      <c r="B7" s="260">
        <v>4</v>
      </c>
      <c r="C7" s="714" t="s">
        <v>165</v>
      </c>
      <c r="D7" s="714"/>
      <c r="E7" s="714"/>
      <c r="F7" s="701"/>
      <c r="G7" s="114"/>
      <c r="H7" s="114"/>
      <c r="I7" s="114"/>
      <c r="J7" s="116"/>
    </row>
    <row r="8" spans="1:12" s="117" customFormat="1" ht="40.5" customHeight="1">
      <c r="A8" s="701"/>
      <c r="B8" s="260">
        <v>5</v>
      </c>
      <c r="C8" s="714" t="s">
        <v>478</v>
      </c>
      <c r="D8" s="714"/>
      <c r="E8" s="714"/>
      <c r="F8" s="701"/>
      <c r="G8" s="114"/>
      <c r="H8" s="114"/>
      <c r="I8" s="114"/>
      <c r="J8" s="116"/>
    </row>
    <row r="9" spans="1:12" s="117" customFormat="1" ht="25.5" customHeight="1">
      <c r="A9" s="701"/>
      <c r="B9" s="261">
        <v>6</v>
      </c>
      <c r="C9" s="715" t="s">
        <v>468</v>
      </c>
      <c r="D9" s="715"/>
      <c r="E9" s="715"/>
      <c r="F9" s="701"/>
      <c r="G9" s="114"/>
      <c r="H9" s="114"/>
      <c r="I9" s="114"/>
      <c r="J9" s="116"/>
    </row>
    <row r="10" spans="1:12" s="117" customFormat="1" ht="33" customHeight="1">
      <c r="A10" s="701"/>
      <c r="B10" s="261">
        <v>7</v>
      </c>
      <c r="C10" s="715" t="s">
        <v>725</v>
      </c>
      <c r="D10" s="715"/>
      <c r="E10" s="715"/>
      <c r="F10" s="701"/>
      <c r="G10" s="114"/>
      <c r="H10" s="114"/>
      <c r="I10" s="114"/>
      <c r="J10" s="258"/>
    </row>
    <row r="11" spans="1:12" s="117" customFormat="1" ht="54" customHeight="1">
      <c r="A11" s="701"/>
      <c r="B11" s="455">
        <v>8</v>
      </c>
      <c r="C11" s="714" t="s">
        <v>740</v>
      </c>
      <c r="D11" s="714"/>
      <c r="E11" s="714"/>
      <c r="F11" s="701"/>
      <c r="G11" s="114"/>
      <c r="H11" s="114"/>
      <c r="I11" s="114"/>
      <c r="J11" s="258"/>
    </row>
    <row r="12" spans="1:12" s="117" customFormat="1" ht="12" customHeight="1">
      <c r="A12" s="701"/>
      <c r="B12" s="455"/>
      <c r="C12" s="456"/>
      <c r="D12" s="456"/>
      <c r="E12" s="456"/>
      <c r="F12" s="701"/>
      <c r="G12" s="114"/>
      <c r="H12" s="114"/>
      <c r="I12" s="114"/>
      <c r="J12" s="258"/>
    </row>
    <row r="13" spans="1:12" s="117" customFormat="1" ht="33" customHeight="1">
      <c r="A13" s="701"/>
      <c r="B13" s="262" t="s">
        <v>390</v>
      </c>
      <c r="C13" s="718" t="s">
        <v>480</v>
      </c>
      <c r="D13" s="718"/>
      <c r="E13" s="719"/>
      <c r="F13" s="701"/>
      <c r="G13" s="114"/>
      <c r="H13" s="114"/>
      <c r="I13" s="114"/>
      <c r="J13" s="116"/>
    </row>
    <row r="14" spans="1:12" ht="5.25" customHeight="1">
      <c r="A14" s="701"/>
      <c r="B14" s="263"/>
      <c r="C14" s="263"/>
      <c r="D14" s="263"/>
      <c r="E14" s="263"/>
      <c r="F14" s="701"/>
      <c r="G14" s="105"/>
      <c r="H14" s="105"/>
      <c r="I14" s="105"/>
      <c r="J14" s="106"/>
    </row>
    <row r="15" spans="1:12" ht="18" customHeight="1">
      <c r="A15" s="701"/>
      <c r="B15" s="713"/>
      <c r="C15" s="713"/>
      <c r="D15" s="713"/>
      <c r="E15" s="713"/>
      <c r="F15" s="701"/>
      <c r="G15" s="105"/>
      <c r="H15" s="105"/>
      <c r="I15" s="105"/>
      <c r="J15" s="106"/>
    </row>
    <row r="16" spans="1:12" ht="8.1" customHeight="1">
      <c r="A16" s="701"/>
      <c r="B16" s="109"/>
      <c r="C16" s="109"/>
      <c r="D16" s="109"/>
      <c r="E16" s="109"/>
      <c r="F16" s="701"/>
      <c r="G16" s="105"/>
      <c r="H16" s="105"/>
      <c r="I16" s="105"/>
      <c r="J16" s="106"/>
    </row>
    <row r="17" spans="1:10" ht="27.75" customHeight="1">
      <c r="A17" s="701"/>
      <c r="B17" s="449"/>
      <c r="C17" s="450"/>
      <c r="D17" s="707"/>
      <c r="E17" s="708"/>
      <c r="F17" s="701"/>
    </row>
    <row r="18" spans="1:10" ht="19.5" customHeight="1">
      <c r="A18" s="701"/>
      <c r="B18" s="451"/>
      <c r="C18" s="452"/>
      <c r="D18" s="709"/>
      <c r="E18" s="710"/>
      <c r="F18" s="701"/>
      <c r="G18" s="105"/>
      <c r="H18" s="105"/>
      <c r="I18" s="105"/>
      <c r="J18" s="106"/>
    </row>
    <row r="19" spans="1:10" ht="24" customHeight="1">
      <c r="A19" s="701"/>
      <c r="B19" s="451"/>
      <c r="C19" s="452"/>
      <c r="D19" s="709"/>
      <c r="E19" s="710"/>
      <c r="F19" s="701"/>
      <c r="G19" s="111"/>
      <c r="H19" s="111"/>
      <c r="I19" s="111"/>
      <c r="J19" s="111"/>
    </row>
    <row r="20" spans="1:10" ht="23.25" customHeight="1">
      <c r="A20" s="702"/>
      <c r="B20" s="453"/>
      <c r="C20" s="454"/>
      <c r="D20" s="711"/>
      <c r="E20" s="712"/>
      <c r="F20" s="702"/>
      <c r="G20" s="111"/>
      <c r="H20" s="111"/>
      <c r="I20" s="111"/>
      <c r="J20" s="111"/>
    </row>
    <row r="21" spans="1:10" ht="15.75">
      <c r="A21" s="108"/>
      <c r="B21" s="108"/>
      <c r="C21" s="108"/>
      <c r="D21" s="108"/>
      <c r="E21" s="108"/>
      <c r="F21" s="105"/>
      <c r="G21" s="105"/>
      <c r="H21" s="105"/>
      <c r="I21" s="105"/>
      <c r="J21" s="106"/>
    </row>
    <row r="22" spans="1:10" ht="15.75">
      <c r="A22" s="108"/>
      <c r="B22" s="108"/>
      <c r="C22" s="108"/>
      <c r="D22" s="108"/>
      <c r="E22" s="108"/>
      <c r="F22" s="105"/>
      <c r="G22" s="105"/>
      <c r="H22" s="105"/>
      <c r="I22" s="105"/>
      <c r="J22" s="106"/>
    </row>
  </sheetData>
  <sheetProtection algorithmName="SHA-512" hashValue="zakbtnFnYcDSg4FXhv86s9IMqs41iKoHUgUKQRZaZx8gc9gSYpPV4YP6wp9eXKs3j94trf4n81J9ihfveu0RNg==" saltValue="VpmNYsKZwTNFgFFXpeK5tQ==" spinCount="100000" sheet="1" formatColumns="0" formatRows="0" selectLockedCells="1"/>
  <customSheetViews>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79" zoomScaleNormal="100" zoomScaleSheetLayoutView="100" workbookViewId="0">
      <selection activeCell="A45" sqref="A45:I45"/>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7" customFormat="1" ht="32.1" customHeight="1">
      <c r="A1" s="1091" t="s">
        <v>481</v>
      </c>
      <c r="B1" s="1092"/>
      <c r="C1" s="1092"/>
      <c r="D1" s="1092"/>
      <c r="E1" s="1092"/>
      <c r="F1" s="1092"/>
      <c r="G1" s="1092"/>
      <c r="H1" s="1092"/>
      <c r="I1" s="1093"/>
    </row>
    <row r="2" spans="1:9" s="267" customFormat="1" ht="32.1" customHeight="1">
      <c r="A2" s="264" t="s">
        <v>482</v>
      </c>
      <c r="B2" s="1094" t="s">
        <v>483</v>
      </c>
      <c r="C2" s="1094"/>
      <c r="D2" s="1094"/>
      <c r="E2" s="1094"/>
      <c r="F2" s="1094"/>
      <c r="G2" s="1094"/>
      <c r="H2" s="1094"/>
      <c r="I2" s="1095"/>
    </row>
    <row r="3" spans="1:9" s="267" customFormat="1" ht="32.1" customHeight="1">
      <c r="A3" s="264" t="s">
        <v>484</v>
      </c>
      <c r="B3" s="1094" t="s">
        <v>485</v>
      </c>
      <c r="C3" s="1094"/>
      <c r="D3" s="1094"/>
      <c r="E3" s="1094"/>
      <c r="F3" s="1094"/>
      <c r="G3" s="1094"/>
      <c r="H3" s="1094"/>
      <c r="I3" s="1095"/>
    </row>
    <row r="4" spans="1:9" s="267" customFormat="1" ht="32.1" customHeight="1">
      <c r="A4" s="264" t="s">
        <v>486</v>
      </c>
      <c r="B4" s="1094" t="s">
        <v>487</v>
      </c>
      <c r="C4" s="1094"/>
      <c r="D4" s="1094"/>
      <c r="E4" s="1094"/>
      <c r="F4" s="1094"/>
      <c r="G4" s="1094"/>
      <c r="H4" s="1094"/>
      <c r="I4" s="1095"/>
    </row>
    <row r="5" spans="1:9" s="267" customFormat="1" ht="32.1" customHeight="1">
      <c r="A5" s="264" t="s">
        <v>488</v>
      </c>
      <c r="B5" s="1094" t="s">
        <v>489</v>
      </c>
      <c r="C5" s="1094"/>
      <c r="D5" s="1094"/>
      <c r="E5" s="1094"/>
      <c r="F5" s="1094"/>
      <c r="G5" s="1094"/>
      <c r="H5" s="1094"/>
      <c r="I5" s="1095"/>
    </row>
    <row r="6" spans="1:9" s="267" customFormat="1" ht="32.1" customHeight="1">
      <c r="A6" s="265" t="s">
        <v>490</v>
      </c>
      <c r="B6" s="1096" t="s">
        <v>607</v>
      </c>
      <c r="C6" s="1096"/>
      <c r="D6" s="1096"/>
      <c r="E6" s="1096"/>
      <c r="F6" s="1096"/>
      <c r="G6" s="1096"/>
      <c r="H6" s="1096"/>
      <c r="I6" s="1097"/>
    </row>
    <row r="7" spans="1:9" s="267" customFormat="1" ht="32.1" customHeight="1">
      <c r="A7" s="266"/>
      <c r="C7" s="266"/>
      <c r="D7" s="266"/>
      <c r="E7" s="266"/>
      <c r="F7" s="266"/>
      <c r="G7" s="266"/>
      <c r="H7" s="266"/>
      <c r="I7" s="266"/>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1099" t="s">
        <v>401</v>
      </c>
      <c r="B31" s="1099"/>
      <c r="C31" s="1099"/>
      <c r="D31" s="1099"/>
      <c r="E31" s="1099"/>
      <c r="F31" s="1099"/>
      <c r="G31" s="1099"/>
      <c r="H31" s="1099"/>
      <c r="I31" s="1099"/>
      <c r="J31" s="66"/>
    </row>
    <row r="32" spans="1:10" ht="15.75">
      <c r="A32" s="1090" t="s">
        <v>402</v>
      </c>
      <c r="B32" s="1090"/>
      <c r="C32" s="1090"/>
      <c r="D32" s="1090"/>
      <c r="E32" s="1090"/>
      <c r="F32" s="1090"/>
      <c r="G32" s="1090"/>
      <c r="H32" s="1090"/>
      <c r="I32" s="1090"/>
      <c r="J32" s="66"/>
    </row>
    <row r="33" spans="1:10" ht="18.75">
      <c r="A33" s="1100" t="s">
        <v>403</v>
      </c>
      <c r="B33" s="1100"/>
      <c r="C33" s="1100"/>
      <c r="D33" s="1100"/>
      <c r="E33" s="1100"/>
      <c r="F33" s="1100"/>
      <c r="G33" s="1100"/>
      <c r="H33" s="1100"/>
      <c r="I33" s="1100"/>
      <c r="J33" s="66"/>
    </row>
    <row r="34" spans="1:10" ht="36" customHeight="1">
      <c r="A34" s="1101" t="s">
        <v>618</v>
      </c>
      <c r="B34" s="1101"/>
      <c r="C34" s="1101"/>
      <c r="D34" s="1101"/>
      <c r="E34" s="1101"/>
      <c r="F34" s="1101"/>
      <c r="G34" s="1101"/>
      <c r="H34" s="1101"/>
      <c r="I34" s="1101"/>
      <c r="J34" s="66"/>
    </row>
    <row r="35" spans="1:10" ht="16.5">
      <c r="A35" s="1098" t="s">
        <v>535</v>
      </c>
      <c r="B35" s="1098"/>
      <c r="C35" s="1098"/>
      <c r="D35" s="1098"/>
      <c r="E35" s="1098"/>
      <c r="F35" s="1098"/>
      <c r="G35" s="1098"/>
      <c r="H35" s="1098"/>
      <c r="I35" s="1098"/>
      <c r="J35" s="66"/>
    </row>
    <row r="36" spans="1:10" ht="15.75">
      <c r="A36" s="1090" t="s">
        <v>404</v>
      </c>
      <c r="B36" s="1090"/>
      <c r="C36" s="1090"/>
      <c r="D36" s="1090"/>
      <c r="E36" s="1090"/>
      <c r="F36" s="1090"/>
      <c r="G36" s="1090"/>
      <c r="H36" s="1090"/>
      <c r="I36" s="1090"/>
      <c r="J36" s="66"/>
    </row>
    <row r="37" spans="1:10" ht="15.75">
      <c r="A37" s="1090">
        <f>'Names of Bidder'!D10</f>
        <v>0</v>
      </c>
      <c r="B37" s="1090"/>
      <c r="C37" s="1090"/>
      <c r="D37" s="1090"/>
      <c r="E37" s="1090"/>
      <c r="F37" s="1090"/>
      <c r="G37" s="1090"/>
      <c r="H37" s="1090"/>
      <c r="I37" s="1090"/>
      <c r="J37" s="66"/>
    </row>
    <row r="38" spans="1:10" ht="36.75" customHeight="1">
      <c r="A38" s="1089" t="str">
        <f>" having its Registered Office at " &amp; 'Names of Bidder'!D11 &amp; " " &amp; 'Names of Bidder'!D12 &amp; " " &amp; 'Names of Bidder'!D13</f>
        <v xml:space="preserve"> having its Registered Office at   </v>
      </c>
      <c r="B38" s="1089"/>
      <c r="C38" s="1089"/>
      <c r="D38" s="1089"/>
      <c r="E38" s="1089"/>
      <c r="F38" s="1089"/>
      <c r="G38" s="1089"/>
      <c r="H38" s="1089"/>
      <c r="I38" s="1089"/>
      <c r="J38" s="66"/>
    </row>
    <row r="39" spans="1:10" ht="15.75">
      <c r="A39" s="1090" t="str">
        <f>IF('Names of Bidder'!D6 = "Sole Bidder", " ", " and ")</f>
        <v xml:space="preserve"> and </v>
      </c>
      <c r="B39" s="1090"/>
      <c r="C39" s="1090"/>
      <c r="D39" s="1090"/>
      <c r="E39" s="1090"/>
      <c r="F39" s="1090"/>
      <c r="G39" s="1090"/>
      <c r="H39" s="1090"/>
      <c r="I39" s="1090"/>
      <c r="J39" s="66"/>
    </row>
    <row r="40" spans="1:10" ht="17.25" customHeight="1">
      <c r="A40" s="1089" t="str">
        <f>IF('Names of Bidder'!D6= "Sole Bidder", "", IF('Names of Bidder'!D7=1,'Names of Bidder'!D15,IF('Names of Bidder'!D7=2,'Names of Bidder'!D15&amp;" &amp; "&amp;'Names of Bidder'!D20,"")))</f>
        <v/>
      </c>
      <c r="B40" s="1089"/>
      <c r="C40" s="1089"/>
      <c r="D40" s="1089"/>
      <c r="E40" s="1089"/>
      <c r="F40" s="1089"/>
      <c r="G40" s="1089"/>
      <c r="H40" s="1089"/>
      <c r="I40" s="1089"/>
      <c r="J40" s="66"/>
    </row>
    <row r="41" spans="1:10" ht="39" customHeight="1">
      <c r="A41" s="108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having its Registered Office at FALSE</v>
      </c>
      <c r="B41" s="1089"/>
      <c r="C41" s="1089"/>
      <c r="D41" s="1089"/>
      <c r="E41" s="1089"/>
      <c r="F41" s="1089"/>
      <c r="G41" s="1089"/>
      <c r="H41" s="1089"/>
      <c r="I41" s="1089"/>
      <c r="J41" s="66"/>
    </row>
    <row r="42" spans="1:10" ht="15.75">
      <c r="A42" s="1090" t="s">
        <v>405</v>
      </c>
      <c r="B42" s="1090"/>
      <c r="C42" s="1090"/>
      <c r="D42" s="1090"/>
      <c r="E42" s="1090"/>
      <c r="F42" s="1090"/>
      <c r="G42" s="1090"/>
      <c r="H42" s="1090"/>
      <c r="I42" s="1090"/>
      <c r="J42" s="66"/>
    </row>
    <row r="43" spans="1:10" ht="16.5">
      <c r="A43" s="1098" t="s">
        <v>406</v>
      </c>
      <c r="B43" s="1098"/>
      <c r="C43" s="1098"/>
      <c r="D43" s="1098"/>
      <c r="E43" s="1098"/>
      <c r="F43" s="1098"/>
      <c r="G43" s="1098"/>
      <c r="H43" s="1098"/>
      <c r="I43" s="1098"/>
      <c r="J43" s="66"/>
    </row>
    <row r="44" spans="1:10" ht="16.5">
      <c r="A44" s="1098" t="s">
        <v>407</v>
      </c>
      <c r="B44" s="1098"/>
      <c r="C44" s="1098"/>
      <c r="D44" s="1098"/>
      <c r="E44" s="1098"/>
      <c r="F44" s="1098"/>
      <c r="G44" s="1098"/>
      <c r="H44" s="1098"/>
      <c r="I44" s="1098"/>
      <c r="J44" s="66"/>
    </row>
    <row r="45" spans="1:10" ht="136.5" customHeight="1">
      <c r="A45" s="1079" t="str">
        <f>"POWERGRID intends to award, under laid-down organisational procedures, contract(s) for " &amp; Basic!B1</f>
        <v>POWERGRID intends to award, under laid-down organisational procedures, contract(s) for 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45" s="1079"/>
      <c r="C45" s="1079"/>
      <c r="D45" s="1079"/>
      <c r="E45" s="1079"/>
      <c r="F45" s="1079"/>
      <c r="G45" s="1079"/>
      <c r="H45" s="1079"/>
      <c r="I45" s="1079"/>
      <c r="J45" s="66"/>
    </row>
    <row r="46" spans="1:10" ht="16.5" customHeight="1">
      <c r="A46" s="225"/>
      <c r="B46" s="227"/>
      <c r="C46" s="227"/>
      <c r="D46" s="227"/>
      <c r="E46" s="227"/>
      <c r="F46" s="225"/>
      <c r="G46" s="227"/>
      <c r="H46" s="227"/>
      <c r="I46" s="227"/>
      <c r="J46" s="66"/>
    </row>
    <row r="47" spans="1:10" ht="21" customHeight="1">
      <c r="A47" s="940" t="s">
        <v>408</v>
      </c>
      <c r="B47" s="940"/>
      <c r="C47" s="940"/>
      <c r="D47" s="940"/>
      <c r="E47" s="1083" t="s">
        <v>408</v>
      </c>
      <c r="F47" s="1083"/>
      <c r="G47" s="1083"/>
      <c r="H47" s="1083"/>
      <c r="I47" s="1083"/>
      <c r="J47" s="66"/>
    </row>
    <row r="48" spans="1:10" ht="32.25" customHeight="1">
      <c r="A48" s="1084" t="s">
        <v>491</v>
      </c>
      <c r="B48" s="1084"/>
      <c r="C48" s="1084"/>
      <c r="D48" s="1084"/>
      <c r="E48" s="1085" t="s">
        <v>695</v>
      </c>
      <c r="F48" s="1085"/>
      <c r="G48" s="1085"/>
      <c r="H48" s="1085"/>
      <c r="I48" s="1085"/>
      <c r="J48" s="66"/>
    </row>
    <row r="49" spans="1:10" ht="18.75" customHeight="1">
      <c r="A49" s="228" t="s">
        <v>410</v>
      </c>
      <c r="B49" s="228"/>
      <c r="C49" s="228"/>
      <c r="D49" s="228"/>
      <c r="E49" s="228"/>
      <c r="F49" s="228"/>
      <c r="G49" s="228"/>
      <c r="H49" s="228"/>
      <c r="I49" s="229" t="s">
        <v>411</v>
      </c>
      <c r="J49" s="66"/>
    </row>
    <row r="50" spans="1:10" ht="159" customHeight="1">
      <c r="A50" s="1079" t="str">
        <f>Basic!B1 &amp; " Package and Specification Number " &amp;  Basic!B3 &amp; " POWERGRID values full compliance with all relevant laws of the land, rules,  regulations, economic use of resources, and of fairness /  transparency in its relations with its Bidders/ Contractors."</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 Package and Specification Number CC/NT/W-TW/DOM/A04/24/14398 POWERGRID values full compliance with all relevant laws of the land, rules,  regulations, economic use of resources, and of fairness /  transparency in its relations with its Bidders/ Contractors.</v>
      </c>
      <c r="B50" s="1079"/>
      <c r="C50" s="1079"/>
      <c r="D50" s="1079"/>
      <c r="E50" s="1079"/>
      <c r="F50" s="1079"/>
      <c r="G50" s="1079"/>
      <c r="H50" s="1079"/>
      <c r="I50" s="1079"/>
    </row>
    <row r="51" spans="1:10" ht="33" customHeight="1">
      <c r="A51" s="230"/>
      <c r="B51" s="148"/>
      <c r="C51" s="148"/>
      <c r="D51" s="148"/>
      <c r="E51" s="148"/>
      <c r="F51" s="148"/>
      <c r="G51" s="148"/>
      <c r="H51" s="148"/>
      <c r="I51" s="148"/>
    </row>
    <row r="52" spans="1:10" ht="35.25" customHeight="1">
      <c r="A52" s="1079" t="s">
        <v>412</v>
      </c>
      <c r="B52" s="1079"/>
      <c r="C52" s="1079"/>
      <c r="D52" s="1079"/>
      <c r="E52" s="1079"/>
      <c r="F52" s="1079"/>
      <c r="G52" s="1079"/>
      <c r="H52" s="1079"/>
      <c r="I52" s="1079"/>
    </row>
    <row r="53" spans="1:10" ht="8.1" customHeight="1">
      <c r="A53" s="231"/>
      <c r="B53" s="148"/>
      <c r="C53" s="148"/>
      <c r="D53" s="148"/>
      <c r="E53" s="148"/>
      <c r="F53" s="148"/>
      <c r="G53" s="148"/>
      <c r="H53" s="148"/>
      <c r="I53" s="148"/>
    </row>
    <row r="54" spans="1:10" ht="15.75">
      <c r="A54" s="1088" t="s">
        <v>413</v>
      </c>
      <c r="B54" s="1088"/>
      <c r="C54" s="1088"/>
      <c r="D54" s="1088"/>
      <c r="E54" s="1088"/>
      <c r="F54" s="1088"/>
      <c r="G54" s="1088"/>
      <c r="H54" s="1088"/>
      <c r="I54" s="1088"/>
    </row>
    <row r="55" spans="1:10" ht="8.1" customHeight="1">
      <c r="A55" s="231"/>
      <c r="B55" s="148"/>
      <c r="C55" s="148"/>
      <c r="D55" s="148"/>
      <c r="E55" s="148"/>
      <c r="F55" s="148"/>
      <c r="G55" s="148"/>
      <c r="H55" s="148"/>
      <c r="I55" s="148"/>
    </row>
    <row r="56" spans="1:10" ht="16.5">
      <c r="A56" s="1086" t="s">
        <v>414</v>
      </c>
      <c r="B56" s="1086"/>
      <c r="C56" s="1086"/>
      <c r="D56" s="1086"/>
      <c r="E56" s="1086"/>
      <c r="F56" s="1086"/>
      <c r="G56" s="1086"/>
      <c r="H56" s="1086"/>
      <c r="I56" s="1086"/>
    </row>
    <row r="57" spans="1:10" ht="8.1" customHeight="1">
      <c r="A57" s="232"/>
      <c r="B57" s="148"/>
      <c r="C57" s="148"/>
      <c r="D57" s="148"/>
      <c r="E57" s="148"/>
      <c r="F57" s="148"/>
      <c r="G57" s="148"/>
      <c r="H57" s="148"/>
      <c r="I57" s="148"/>
    </row>
    <row r="58" spans="1:10" ht="37.5" customHeight="1">
      <c r="A58" s="233" t="s">
        <v>415</v>
      </c>
      <c r="B58" s="940" t="s">
        <v>416</v>
      </c>
      <c r="C58" s="940"/>
      <c r="D58" s="940"/>
      <c r="E58" s="940"/>
      <c r="F58" s="940"/>
      <c r="G58" s="940"/>
      <c r="H58" s="940"/>
      <c r="I58" s="940"/>
    </row>
    <row r="59" spans="1:10" ht="8.1" customHeight="1">
      <c r="A59" s="231"/>
      <c r="B59" s="148"/>
      <c r="C59" s="148"/>
      <c r="D59" s="148"/>
      <c r="E59" s="148"/>
      <c r="F59" s="148"/>
      <c r="G59" s="148"/>
      <c r="H59" s="148"/>
      <c r="I59" s="148"/>
    </row>
    <row r="60" spans="1:10" ht="67.5" customHeight="1">
      <c r="A60" s="148"/>
      <c r="B60" s="233" t="s">
        <v>417</v>
      </c>
      <c r="C60" s="940" t="s">
        <v>418</v>
      </c>
      <c r="D60" s="940"/>
      <c r="E60" s="940"/>
      <c r="F60" s="940"/>
      <c r="G60" s="940"/>
      <c r="H60" s="940"/>
      <c r="I60" s="940"/>
    </row>
    <row r="61" spans="1:10" ht="8.1" customHeight="1">
      <c r="A61" s="148"/>
      <c r="B61" s="233"/>
      <c r="C61" s="225"/>
      <c r="D61" s="225"/>
      <c r="E61" s="225"/>
      <c r="F61" s="225"/>
      <c r="G61" s="225"/>
      <c r="H61" s="225"/>
      <c r="I61" s="225"/>
    </row>
    <row r="62" spans="1:10" ht="83.25" customHeight="1">
      <c r="A62" s="148"/>
      <c r="B62" s="233" t="s">
        <v>419</v>
      </c>
      <c r="C62" s="940" t="s">
        <v>647</v>
      </c>
      <c r="D62" s="940"/>
      <c r="E62" s="940"/>
      <c r="F62" s="940"/>
      <c r="G62" s="940"/>
      <c r="H62" s="940"/>
      <c r="I62" s="940"/>
    </row>
    <row r="63" spans="1:10" ht="8.1" customHeight="1">
      <c r="A63" s="148"/>
      <c r="B63" s="233"/>
      <c r="C63" s="225"/>
      <c r="D63" s="225"/>
      <c r="E63" s="225"/>
      <c r="F63" s="225"/>
      <c r="G63" s="225"/>
      <c r="H63" s="225"/>
      <c r="I63" s="225"/>
    </row>
    <row r="64" spans="1:10" ht="50.25" customHeight="1">
      <c r="A64" s="148"/>
      <c r="B64" s="233" t="s">
        <v>420</v>
      </c>
      <c r="C64" s="940" t="s">
        <v>648</v>
      </c>
      <c r="D64" s="940"/>
      <c r="E64" s="940"/>
      <c r="F64" s="940"/>
      <c r="G64" s="940"/>
      <c r="H64" s="940"/>
      <c r="I64" s="940"/>
    </row>
    <row r="65" spans="1:10" ht="8.1" customHeight="1">
      <c r="A65" s="148"/>
      <c r="B65" s="233"/>
      <c r="C65" s="225"/>
      <c r="D65" s="225"/>
      <c r="E65" s="225"/>
      <c r="F65" s="225"/>
      <c r="G65" s="225"/>
      <c r="H65" s="225"/>
      <c r="I65" s="225"/>
    </row>
    <row r="66" spans="1:10" ht="69" customHeight="1">
      <c r="A66" s="233" t="s">
        <v>421</v>
      </c>
      <c r="B66" s="940" t="s">
        <v>649</v>
      </c>
      <c r="C66" s="940"/>
      <c r="D66" s="940"/>
      <c r="E66" s="940"/>
      <c r="F66" s="940"/>
      <c r="G66" s="940"/>
      <c r="H66" s="940"/>
      <c r="I66" s="940"/>
    </row>
    <row r="67" spans="1:10" ht="8.1" customHeight="1">
      <c r="A67" s="148"/>
      <c r="B67" s="233"/>
      <c r="C67" s="225"/>
      <c r="D67" s="225"/>
      <c r="E67" s="225"/>
      <c r="F67" s="225"/>
      <c r="G67" s="225"/>
      <c r="H67" s="225"/>
      <c r="I67" s="225"/>
    </row>
    <row r="68" spans="1:10" ht="16.5">
      <c r="A68" s="1086" t="s">
        <v>422</v>
      </c>
      <c r="B68" s="1086"/>
      <c r="C68" s="1086"/>
      <c r="D68" s="1086"/>
      <c r="E68" s="1086"/>
      <c r="F68" s="1086"/>
      <c r="G68" s="1086"/>
      <c r="H68" s="1086"/>
      <c r="I68" s="1086"/>
    </row>
    <row r="69" spans="1:10" ht="8.1" customHeight="1">
      <c r="A69" s="148"/>
      <c r="B69" s="233"/>
      <c r="C69" s="225"/>
      <c r="D69" s="225"/>
      <c r="E69" s="225"/>
      <c r="F69" s="225"/>
      <c r="G69" s="225"/>
      <c r="H69" s="225"/>
      <c r="I69" s="225"/>
    </row>
    <row r="70" spans="1:10" ht="49.5" customHeight="1">
      <c r="A70" s="233" t="s">
        <v>415</v>
      </c>
      <c r="B70" s="940" t="s">
        <v>650</v>
      </c>
      <c r="C70" s="940"/>
      <c r="D70" s="940"/>
      <c r="E70" s="940"/>
      <c r="F70" s="940"/>
      <c r="G70" s="940"/>
      <c r="H70" s="940"/>
      <c r="I70" s="940"/>
    </row>
    <row r="71" spans="1:10" ht="24" customHeight="1">
      <c r="A71" s="225"/>
      <c r="B71" s="228"/>
      <c r="C71" s="228"/>
      <c r="D71" s="228"/>
      <c r="E71" s="228"/>
      <c r="F71" s="225"/>
      <c r="G71" s="228"/>
      <c r="H71" s="228"/>
      <c r="I71" s="228"/>
      <c r="J71" s="66"/>
    </row>
    <row r="72" spans="1:10" ht="21" customHeight="1">
      <c r="A72" s="940" t="s">
        <v>408</v>
      </c>
      <c r="B72" s="940"/>
      <c r="C72" s="940"/>
      <c r="D72" s="940"/>
      <c r="E72" s="1083" t="s">
        <v>408</v>
      </c>
      <c r="F72" s="1083"/>
      <c r="G72" s="1083"/>
      <c r="H72" s="1083"/>
      <c r="I72" s="1083"/>
      <c r="J72" s="66"/>
    </row>
    <row r="73" spans="1:10" ht="33" customHeight="1">
      <c r="A73" s="1084" t="s">
        <v>409</v>
      </c>
      <c r="B73" s="1084"/>
      <c r="C73" s="1084"/>
      <c r="D73" s="1084"/>
      <c r="E73" s="1085" t="s">
        <v>695</v>
      </c>
      <c r="F73" s="1085"/>
      <c r="G73" s="1085"/>
      <c r="H73" s="1085"/>
      <c r="I73" s="1085"/>
      <c r="J73" s="66"/>
    </row>
    <row r="74" spans="1:10" ht="15.75">
      <c r="A74" s="228" t="s">
        <v>410</v>
      </c>
      <c r="B74" s="228"/>
      <c r="C74" s="228"/>
      <c r="D74" s="228"/>
      <c r="E74" s="228"/>
      <c r="F74" s="228"/>
      <c r="G74" s="228"/>
      <c r="H74" s="228"/>
      <c r="I74" s="229" t="s">
        <v>423</v>
      </c>
      <c r="J74" s="66"/>
    </row>
    <row r="75" spans="1:10" ht="99" customHeight="1">
      <c r="A75" s="148"/>
      <c r="B75" s="233" t="s">
        <v>424</v>
      </c>
      <c r="C75" s="940" t="s">
        <v>651</v>
      </c>
      <c r="D75" s="940"/>
      <c r="E75" s="940"/>
      <c r="F75" s="940"/>
      <c r="G75" s="940"/>
      <c r="H75" s="940"/>
      <c r="I75" s="940"/>
    </row>
    <row r="76" spans="1:10" ht="9.9499999999999993" customHeight="1">
      <c r="A76" s="148"/>
      <c r="B76" s="124"/>
      <c r="C76" s="231"/>
      <c r="D76" s="231"/>
      <c r="E76" s="231"/>
      <c r="F76" s="231"/>
      <c r="G76" s="231"/>
      <c r="H76" s="231"/>
      <c r="I76" s="231"/>
    </row>
    <row r="77" spans="1:10" ht="84.75" customHeight="1">
      <c r="A77" s="148"/>
      <c r="B77" s="233" t="s">
        <v>419</v>
      </c>
      <c r="C77" s="940" t="s">
        <v>652</v>
      </c>
      <c r="D77" s="940"/>
      <c r="E77" s="940"/>
      <c r="F77" s="940"/>
      <c r="G77" s="940"/>
      <c r="H77" s="940"/>
      <c r="I77" s="940"/>
    </row>
    <row r="78" spans="1:10" ht="9.9499999999999993" customHeight="1">
      <c r="A78" s="148"/>
      <c r="B78" s="233"/>
      <c r="C78" s="234"/>
      <c r="D78" s="234"/>
      <c r="E78" s="234"/>
      <c r="F78" s="234"/>
      <c r="G78" s="234"/>
      <c r="H78" s="234"/>
      <c r="I78" s="234"/>
    </row>
    <row r="79" spans="1:10" ht="63" customHeight="1">
      <c r="A79" s="148"/>
      <c r="B79" s="233" t="s">
        <v>420</v>
      </c>
      <c r="C79" s="940" t="s">
        <v>653</v>
      </c>
      <c r="D79" s="940"/>
      <c r="E79" s="940"/>
      <c r="F79" s="940"/>
      <c r="G79" s="940"/>
      <c r="H79" s="940"/>
      <c r="I79" s="940"/>
    </row>
    <row r="80" spans="1:10" ht="9.9499999999999993" customHeight="1">
      <c r="A80" s="148"/>
      <c r="B80" s="233"/>
      <c r="C80" s="234"/>
      <c r="D80" s="234"/>
      <c r="E80" s="234"/>
      <c r="F80" s="234"/>
      <c r="G80" s="234"/>
      <c r="H80" s="234"/>
      <c r="I80" s="234"/>
    </row>
    <row r="81" spans="1:10" ht="80.25" customHeight="1">
      <c r="A81" s="148"/>
      <c r="B81" s="233" t="s">
        <v>425</v>
      </c>
      <c r="C81" s="940" t="s">
        <v>426</v>
      </c>
      <c r="D81" s="940"/>
      <c r="E81" s="940"/>
      <c r="F81" s="940"/>
      <c r="G81" s="940"/>
      <c r="H81" s="940"/>
      <c r="I81" s="940"/>
    </row>
    <row r="82" spans="1:10" ht="9.9499999999999993" customHeight="1">
      <c r="A82" s="148"/>
      <c r="B82" s="233"/>
      <c r="C82" s="234"/>
      <c r="D82" s="234"/>
      <c r="E82" s="234"/>
      <c r="F82" s="234"/>
      <c r="G82" s="234"/>
      <c r="H82" s="234"/>
      <c r="I82" s="234"/>
    </row>
    <row r="83" spans="1:10" ht="66" customHeight="1">
      <c r="A83" s="148"/>
      <c r="B83" s="233" t="s">
        <v>427</v>
      </c>
      <c r="C83" s="940" t="s">
        <v>654</v>
      </c>
      <c r="D83" s="940"/>
      <c r="E83" s="940"/>
      <c r="F83" s="940"/>
      <c r="G83" s="940"/>
      <c r="H83" s="940"/>
      <c r="I83" s="940"/>
    </row>
    <row r="84" spans="1:10" ht="9.9499999999999993" customHeight="1">
      <c r="A84" s="148"/>
      <c r="B84" s="233"/>
      <c r="C84" s="234"/>
      <c r="D84" s="234"/>
      <c r="E84" s="234"/>
      <c r="F84" s="234"/>
      <c r="G84" s="234"/>
      <c r="H84" s="234"/>
      <c r="I84" s="234"/>
    </row>
    <row r="85" spans="1:10" ht="50.25" customHeight="1">
      <c r="A85" s="148"/>
      <c r="B85" s="233" t="s">
        <v>428</v>
      </c>
      <c r="C85" s="940" t="s">
        <v>655</v>
      </c>
      <c r="D85" s="940"/>
      <c r="E85" s="940"/>
      <c r="F85" s="940"/>
      <c r="G85" s="940"/>
      <c r="H85" s="940"/>
      <c r="I85" s="940"/>
    </row>
    <row r="86" spans="1:10" ht="36" customHeight="1">
      <c r="A86" s="148"/>
      <c r="B86" s="233" t="s">
        <v>656</v>
      </c>
      <c r="C86" s="940" t="s">
        <v>657</v>
      </c>
      <c r="D86" s="940"/>
      <c r="E86" s="940"/>
      <c r="F86" s="940"/>
      <c r="G86" s="940"/>
      <c r="H86" s="940"/>
      <c r="I86" s="940"/>
    </row>
    <row r="87" spans="1:10" ht="8.1" customHeight="1">
      <c r="A87" s="148"/>
      <c r="B87" s="234"/>
      <c r="C87" s="234"/>
      <c r="D87" s="234"/>
      <c r="E87" s="234"/>
      <c r="F87" s="234"/>
      <c r="G87" s="234"/>
      <c r="H87" s="234"/>
      <c r="I87" s="234"/>
    </row>
    <row r="88" spans="1:10" ht="37.5" customHeight="1">
      <c r="A88" s="233" t="s">
        <v>421</v>
      </c>
      <c r="B88" s="940" t="s">
        <v>429</v>
      </c>
      <c r="C88" s="940"/>
      <c r="D88" s="940"/>
      <c r="E88" s="940"/>
      <c r="F88" s="940"/>
      <c r="G88" s="940"/>
      <c r="H88" s="940"/>
      <c r="I88" s="940"/>
    </row>
    <row r="89" spans="1:10" ht="36" customHeight="1">
      <c r="A89" s="225"/>
      <c r="B89" s="228"/>
      <c r="C89" s="228"/>
      <c r="D89" s="228"/>
      <c r="E89" s="228"/>
      <c r="F89" s="225"/>
      <c r="G89" s="228"/>
      <c r="H89" s="228"/>
      <c r="I89" s="228"/>
      <c r="J89" s="66"/>
    </row>
    <row r="90" spans="1:10" ht="21" customHeight="1">
      <c r="A90" s="940" t="s">
        <v>408</v>
      </c>
      <c r="B90" s="940"/>
      <c r="C90" s="940"/>
      <c r="D90" s="940"/>
      <c r="E90" s="1083" t="s">
        <v>408</v>
      </c>
      <c r="F90" s="1083"/>
      <c r="G90" s="1083"/>
      <c r="H90" s="1083"/>
      <c r="I90" s="1083"/>
      <c r="J90" s="66"/>
    </row>
    <row r="91" spans="1:10" ht="33" customHeight="1">
      <c r="A91" s="1084" t="s">
        <v>409</v>
      </c>
      <c r="B91" s="1084"/>
      <c r="C91" s="1084"/>
      <c r="D91" s="1084"/>
      <c r="E91" s="1085" t="s">
        <v>695</v>
      </c>
      <c r="F91" s="1085"/>
      <c r="G91" s="1085"/>
      <c r="H91" s="1085"/>
      <c r="I91" s="1085"/>
      <c r="J91" s="66"/>
    </row>
    <row r="92" spans="1:10" ht="15.75">
      <c r="A92" s="228" t="s">
        <v>410</v>
      </c>
      <c r="B92" s="228"/>
      <c r="C92" s="228"/>
      <c r="D92" s="228"/>
      <c r="E92" s="228"/>
      <c r="F92" s="228"/>
      <c r="G92" s="228"/>
      <c r="H92" s="228"/>
      <c r="I92" s="229" t="s">
        <v>430</v>
      </c>
      <c r="J92" s="66"/>
    </row>
    <row r="93" spans="1:10" ht="15.75">
      <c r="A93" s="228"/>
      <c r="B93" s="228"/>
      <c r="C93" s="228"/>
      <c r="D93" s="228"/>
      <c r="E93" s="228"/>
      <c r="F93" s="228"/>
      <c r="G93" s="228"/>
      <c r="H93" s="228"/>
      <c r="I93" s="229"/>
      <c r="J93" s="66"/>
    </row>
    <row r="94" spans="1:10" ht="16.5">
      <c r="A94" s="1086" t="s">
        <v>431</v>
      </c>
      <c r="B94" s="1086"/>
      <c r="C94" s="1086"/>
      <c r="D94" s="1086"/>
      <c r="E94" s="1086"/>
      <c r="F94" s="1086"/>
      <c r="G94" s="1086"/>
      <c r="H94" s="1086"/>
      <c r="I94" s="1086"/>
    </row>
    <row r="95" spans="1:10" ht="8.1" customHeight="1">
      <c r="A95" s="148"/>
      <c r="B95" s="234"/>
      <c r="C95" s="234"/>
      <c r="D95" s="234"/>
      <c r="E95" s="234"/>
      <c r="F95" s="234"/>
      <c r="G95" s="234"/>
      <c r="H95" s="234"/>
      <c r="I95" s="234"/>
    </row>
    <row r="96" spans="1:10" ht="80.25" customHeight="1">
      <c r="A96" s="233" t="s">
        <v>415</v>
      </c>
      <c r="B96" s="940" t="s">
        <v>658</v>
      </c>
      <c r="C96" s="940"/>
      <c r="D96" s="940"/>
      <c r="E96" s="940"/>
      <c r="F96" s="940"/>
      <c r="G96" s="940"/>
      <c r="H96" s="940"/>
      <c r="I96" s="940"/>
    </row>
    <row r="97" spans="1:10" ht="8.1" customHeight="1">
      <c r="A97" s="148"/>
      <c r="B97" s="234"/>
      <c r="C97" s="234"/>
      <c r="D97" s="234"/>
      <c r="E97" s="234"/>
      <c r="F97" s="234"/>
      <c r="G97" s="234"/>
      <c r="H97" s="234"/>
      <c r="I97" s="234"/>
    </row>
    <row r="98" spans="1:10" ht="160.5" customHeight="1">
      <c r="A98" s="233" t="s">
        <v>421</v>
      </c>
      <c r="B98" s="940" t="s">
        <v>659</v>
      </c>
      <c r="C98" s="940"/>
      <c r="D98" s="940"/>
      <c r="E98" s="940"/>
      <c r="F98" s="940"/>
      <c r="G98" s="940"/>
      <c r="H98" s="940"/>
      <c r="I98" s="940"/>
    </row>
    <row r="99" spans="1:10" ht="8.1" customHeight="1">
      <c r="A99" s="148"/>
      <c r="B99" s="234"/>
      <c r="C99" s="234"/>
      <c r="D99" s="234"/>
      <c r="E99" s="234"/>
      <c r="F99" s="234"/>
      <c r="G99" s="234"/>
      <c r="H99" s="234"/>
      <c r="I99" s="234"/>
    </row>
    <row r="100" spans="1:10" ht="51.75" customHeight="1">
      <c r="A100" s="233" t="s">
        <v>432</v>
      </c>
      <c r="B100" s="940" t="s">
        <v>660</v>
      </c>
      <c r="C100" s="940"/>
      <c r="D100" s="940"/>
      <c r="E100" s="940"/>
      <c r="F100" s="940"/>
      <c r="G100" s="940"/>
      <c r="H100" s="940"/>
      <c r="I100" s="940"/>
    </row>
    <row r="101" spans="1:10" ht="15" customHeight="1">
      <c r="A101" s="231"/>
      <c r="B101" s="148"/>
      <c r="C101" s="148"/>
      <c r="D101" s="148"/>
      <c r="E101" s="148"/>
      <c r="F101" s="148"/>
      <c r="G101" s="148"/>
      <c r="H101" s="148"/>
      <c r="I101" s="148"/>
    </row>
    <row r="102" spans="1:10" ht="16.5">
      <c r="A102" s="1086" t="s">
        <v>433</v>
      </c>
      <c r="B102" s="1086"/>
      <c r="C102" s="1086"/>
      <c r="D102" s="1086"/>
      <c r="E102" s="1086"/>
      <c r="F102" s="1086"/>
      <c r="G102" s="1086"/>
      <c r="H102" s="1086"/>
      <c r="I102" s="1086"/>
    </row>
    <row r="103" spans="1:10" ht="8.1" customHeight="1">
      <c r="A103" s="148"/>
      <c r="B103" s="234"/>
      <c r="C103" s="234"/>
      <c r="D103" s="234"/>
      <c r="E103" s="234"/>
      <c r="F103" s="234"/>
      <c r="G103" s="234"/>
      <c r="H103" s="234"/>
      <c r="I103" s="234"/>
    </row>
    <row r="104" spans="1:10" ht="40.5" customHeight="1">
      <c r="A104" s="233" t="s">
        <v>415</v>
      </c>
      <c r="B104" s="1079" t="s">
        <v>661</v>
      </c>
      <c r="C104" s="1079"/>
      <c r="D104" s="1079"/>
      <c r="E104" s="1079"/>
      <c r="F104" s="1079"/>
      <c r="G104" s="1079"/>
      <c r="H104" s="1079"/>
      <c r="I104" s="1079"/>
    </row>
    <row r="105" spans="1:10" ht="8.1" customHeight="1">
      <c r="A105" s="148"/>
      <c r="B105" s="234"/>
      <c r="C105" s="234"/>
      <c r="D105" s="234"/>
      <c r="E105" s="234"/>
      <c r="F105" s="234"/>
      <c r="G105" s="234"/>
      <c r="H105" s="234"/>
      <c r="I105" s="234"/>
    </row>
    <row r="106" spans="1:10" ht="66" customHeight="1">
      <c r="A106" s="233" t="s">
        <v>421</v>
      </c>
      <c r="B106" s="1079" t="s">
        <v>662</v>
      </c>
      <c r="C106" s="1079"/>
      <c r="D106" s="1079"/>
      <c r="E106" s="1079"/>
      <c r="F106" s="1079"/>
      <c r="G106" s="1079"/>
      <c r="H106" s="1079"/>
      <c r="I106" s="1079"/>
    </row>
    <row r="107" spans="1:10" ht="8.1" customHeight="1">
      <c r="A107" s="148"/>
      <c r="B107" s="234"/>
      <c r="C107" s="234"/>
      <c r="D107" s="234"/>
      <c r="E107" s="234"/>
      <c r="F107" s="234"/>
      <c r="G107" s="234"/>
      <c r="H107" s="234"/>
      <c r="I107" s="234"/>
    </row>
    <row r="108" spans="1:10" ht="16.5">
      <c r="A108" s="1086" t="s">
        <v>434</v>
      </c>
      <c r="B108" s="1086"/>
      <c r="C108" s="1086"/>
      <c r="D108" s="1086"/>
      <c r="E108" s="1086"/>
      <c r="F108" s="1086"/>
      <c r="G108" s="1086"/>
      <c r="H108" s="1086"/>
      <c r="I108" s="1086"/>
    </row>
    <row r="109" spans="1:10" ht="15" customHeight="1">
      <c r="A109" s="232"/>
      <c r="B109" s="148"/>
      <c r="C109" s="148"/>
      <c r="D109" s="148"/>
      <c r="E109" s="148"/>
      <c r="F109" s="148"/>
      <c r="G109" s="148"/>
      <c r="H109" s="148"/>
      <c r="I109" s="148"/>
    </row>
    <row r="110" spans="1:10" ht="51.75" customHeight="1">
      <c r="A110" s="233" t="s">
        <v>415</v>
      </c>
      <c r="B110" s="1079" t="s">
        <v>663</v>
      </c>
      <c r="C110" s="1079"/>
      <c r="D110" s="1079"/>
      <c r="E110" s="1079"/>
      <c r="F110" s="1079"/>
      <c r="G110" s="1079"/>
      <c r="H110" s="1079"/>
      <c r="I110" s="1079"/>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940" t="s">
        <v>408</v>
      </c>
      <c r="B113" s="940"/>
      <c r="C113" s="940"/>
      <c r="D113" s="940"/>
      <c r="E113" s="1083" t="s">
        <v>408</v>
      </c>
      <c r="F113" s="1083"/>
      <c r="G113" s="1083"/>
      <c r="H113" s="1083"/>
      <c r="I113" s="1083"/>
      <c r="J113" s="66"/>
    </row>
    <row r="114" spans="1:10" ht="33" customHeight="1">
      <c r="A114" s="1084" t="s">
        <v>409</v>
      </c>
      <c r="B114" s="1084"/>
      <c r="C114" s="1084"/>
      <c r="D114" s="1084"/>
      <c r="E114" s="1085" t="s">
        <v>695</v>
      </c>
      <c r="F114" s="1085"/>
      <c r="G114" s="1085"/>
      <c r="H114" s="1085"/>
      <c r="I114" s="1085"/>
      <c r="J114" s="66"/>
    </row>
    <row r="115" spans="1:10" ht="15.75">
      <c r="A115" s="228" t="s">
        <v>410</v>
      </c>
      <c r="B115" s="228"/>
      <c r="C115" s="228"/>
      <c r="D115" s="228"/>
      <c r="E115" s="228"/>
      <c r="F115" s="228"/>
      <c r="G115" s="228"/>
      <c r="H115" s="228"/>
      <c r="I115" s="229" t="s">
        <v>435</v>
      </c>
      <c r="J115" s="66"/>
    </row>
    <row r="116" spans="1:10" ht="15.95" customHeight="1">
      <c r="A116" s="231"/>
      <c r="B116" s="148"/>
      <c r="C116" s="148"/>
      <c r="D116" s="148"/>
      <c r="E116" s="148"/>
      <c r="F116" s="148"/>
      <c r="G116" s="148"/>
      <c r="H116" s="148"/>
      <c r="I116" s="148"/>
    </row>
    <row r="117" spans="1:10" ht="50.25" customHeight="1">
      <c r="A117" s="233" t="s">
        <v>421</v>
      </c>
      <c r="B117" s="1079" t="s">
        <v>664</v>
      </c>
      <c r="C117" s="1079"/>
      <c r="D117" s="1079"/>
      <c r="E117" s="1079"/>
      <c r="F117" s="1079"/>
      <c r="G117" s="1079"/>
      <c r="H117" s="1079"/>
      <c r="I117" s="1079"/>
    </row>
    <row r="118" spans="1:10" ht="12" customHeight="1">
      <c r="A118" s="231"/>
      <c r="B118" s="148"/>
      <c r="C118" s="148"/>
      <c r="D118" s="148"/>
      <c r="E118" s="148"/>
      <c r="F118" s="148"/>
      <c r="G118" s="148"/>
      <c r="H118" s="148"/>
      <c r="I118" s="148"/>
    </row>
    <row r="119" spans="1:10" ht="16.5">
      <c r="A119" s="1086" t="s">
        <v>436</v>
      </c>
      <c r="B119" s="1086"/>
      <c r="C119" s="1086"/>
      <c r="D119" s="1086"/>
      <c r="E119" s="1086"/>
      <c r="F119" s="1086"/>
      <c r="G119" s="1086"/>
      <c r="H119" s="1086"/>
      <c r="I119" s="1086"/>
    </row>
    <row r="120" spans="1:10" ht="15.95" customHeight="1">
      <c r="A120" s="231"/>
      <c r="B120" s="148"/>
      <c r="C120" s="148"/>
      <c r="D120" s="148"/>
      <c r="E120" s="148"/>
      <c r="F120" s="148"/>
      <c r="G120" s="148"/>
      <c r="H120" s="148"/>
      <c r="I120" s="148"/>
    </row>
    <row r="121" spans="1:10" ht="38.25" customHeight="1">
      <c r="A121" s="233" t="s">
        <v>415</v>
      </c>
      <c r="B121" s="1079" t="s">
        <v>437</v>
      </c>
      <c r="C121" s="1079"/>
      <c r="D121" s="1079"/>
      <c r="E121" s="1079"/>
      <c r="F121" s="1079"/>
      <c r="G121" s="1079"/>
      <c r="H121" s="1079"/>
      <c r="I121" s="1079"/>
    </row>
    <row r="122" spans="1:10" ht="8.1" customHeight="1">
      <c r="A122" s="148"/>
      <c r="B122" s="234"/>
      <c r="C122" s="234"/>
      <c r="D122" s="234"/>
      <c r="E122" s="234"/>
      <c r="F122" s="234"/>
      <c r="G122" s="234"/>
      <c r="H122" s="234"/>
      <c r="I122" s="234"/>
    </row>
    <row r="123" spans="1:10" ht="34.5" customHeight="1">
      <c r="A123" s="233" t="s">
        <v>421</v>
      </c>
      <c r="B123" s="1088" t="s">
        <v>438</v>
      </c>
      <c r="C123" s="1088"/>
      <c r="D123" s="1088"/>
      <c r="E123" s="1088"/>
      <c r="F123" s="1088"/>
      <c r="G123" s="1088"/>
      <c r="H123" s="1088"/>
      <c r="I123" s="1088"/>
    </row>
    <row r="124" spans="1:10" ht="12" customHeight="1">
      <c r="A124" s="231"/>
      <c r="B124" s="148"/>
      <c r="C124" s="148"/>
      <c r="D124" s="148"/>
      <c r="E124" s="148"/>
      <c r="F124" s="148"/>
      <c r="G124" s="148"/>
      <c r="H124" s="148"/>
      <c r="I124" s="148"/>
    </row>
    <row r="125" spans="1:10" ht="16.5">
      <c r="A125" s="1086" t="s">
        <v>439</v>
      </c>
      <c r="B125" s="1086"/>
      <c r="C125" s="1086"/>
      <c r="D125" s="1086"/>
      <c r="E125" s="1086"/>
      <c r="F125" s="1086"/>
      <c r="G125" s="1086"/>
      <c r="H125" s="1086"/>
      <c r="I125" s="1086"/>
    </row>
    <row r="126" spans="1:10" ht="15.95" customHeight="1">
      <c r="A126" s="231"/>
      <c r="B126" s="148"/>
      <c r="C126" s="148"/>
      <c r="D126" s="148"/>
      <c r="E126" s="148"/>
      <c r="F126" s="148"/>
      <c r="G126" s="148"/>
      <c r="H126" s="148"/>
      <c r="I126" s="148"/>
    </row>
    <row r="127" spans="1:10" ht="82.5" customHeight="1">
      <c r="A127" s="1079" t="s">
        <v>665</v>
      </c>
      <c r="B127" s="1079"/>
      <c r="C127" s="1079"/>
      <c r="D127" s="1079"/>
      <c r="E127" s="1079"/>
      <c r="F127" s="1079"/>
      <c r="G127" s="1079"/>
      <c r="H127" s="1079"/>
      <c r="I127" s="1079"/>
    </row>
    <row r="128" spans="1:10" ht="12" customHeight="1">
      <c r="A128" s="231"/>
      <c r="B128" s="148"/>
      <c r="C128" s="148"/>
      <c r="D128" s="148"/>
      <c r="E128" s="148"/>
      <c r="F128" s="148"/>
      <c r="G128" s="148"/>
      <c r="H128" s="148"/>
      <c r="I128" s="148"/>
    </row>
    <row r="129" spans="1:10" ht="21.75" customHeight="1">
      <c r="A129" s="1086" t="s">
        <v>440</v>
      </c>
      <c r="B129" s="1086"/>
      <c r="C129" s="1086"/>
      <c r="D129" s="1086"/>
      <c r="E129" s="1086"/>
      <c r="F129" s="1086"/>
      <c r="G129" s="1086"/>
      <c r="H129" s="1086"/>
      <c r="I129" s="1086"/>
    </row>
    <row r="130" spans="1:10" ht="15.95" customHeight="1">
      <c r="A130" s="232"/>
      <c r="B130" s="148"/>
      <c r="C130" s="148"/>
      <c r="D130" s="148"/>
      <c r="E130" s="148"/>
      <c r="F130" s="148"/>
      <c r="G130" s="148"/>
      <c r="H130" s="148"/>
      <c r="I130" s="148"/>
    </row>
    <row r="131" spans="1:10" ht="69" customHeight="1">
      <c r="A131" s="233" t="s">
        <v>415</v>
      </c>
      <c r="B131" s="1079" t="s">
        <v>666</v>
      </c>
      <c r="C131" s="1079"/>
      <c r="D131" s="1079"/>
      <c r="E131" s="1079"/>
      <c r="F131" s="1079"/>
      <c r="G131" s="1079"/>
      <c r="H131" s="1079"/>
      <c r="I131" s="1079"/>
    </row>
    <row r="132" spans="1:10" ht="8.1" customHeight="1">
      <c r="A132" s="148"/>
      <c r="B132" s="234"/>
      <c r="C132" s="234"/>
      <c r="D132" s="234"/>
      <c r="E132" s="234"/>
      <c r="F132" s="234"/>
      <c r="G132" s="234"/>
      <c r="H132" s="234"/>
      <c r="I132" s="234"/>
    </row>
    <row r="133" spans="1:10" ht="121.5" customHeight="1">
      <c r="A133" s="233" t="s">
        <v>421</v>
      </c>
      <c r="B133" s="1079" t="s">
        <v>667</v>
      </c>
      <c r="C133" s="1079"/>
      <c r="D133" s="1079"/>
      <c r="E133" s="1079"/>
      <c r="F133" s="1079"/>
      <c r="G133" s="1079"/>
      <c r="H133" s="1079"/>
      <c r="I133" s="1079"/>
    </row>
    <row r="134" spans="1:10" ht="28.5" customHeight="1">
      <c r="A134" s="233"/>
      <c r="B134" s="226"/>
      <c r="C134" s="226"/>
      <c r="D134" s="226"/>
      <c r="E134" s="226"/>
      <c r="F134" s="226"/>
      <c r="G134" s="226"/>
      <c r="H134" s="226"/>
      <c r="I134" s="226"/>
    </row>
    <row r="135" spans="1:10" ht="24.95" customHeight="1">
      <c r="A135" s="233"/>
      <c r="B135" s="226"/>
      <c r="C135" s="226"/>
      <c r="D135" s="226"/>
      <c r="E135" s="226"/>
      <c r="F135" s="226"/>
      <c r="G135" s="226"/>
      <c r="H135" s="226"/>
      <c r="I135" s="226"/>
    </row>
    <row r="136" spans="1:10" ht="21" customHeight="1">
      <c r="A136" s="940" t="s">
        <v>408</v>
      </c>
      <c r="B136" s="940"/>
      <c r="C136" s="940"/>
      <c r="D136" s="940"/>
      <c r="E136" s="1083" t="s">
        <v>408</v>
      </c>
      <c r="F136" s="1083"/>
      <c r="G136" s="1083"/>
      <c r="H136" s="1083"/>
      <c r="I136" s="1083"/>
      <c r="J136" s="66"/>
    </row>
    <row r="137" spans="1:10" ht="33" customHeight="1">
      <c r="A137" s="1084" t="s">
        <v>409</v>
      </c>
      <c r="B137" s="1084"/>
      <c r="C137" s="1084"/>
      <c r="D137" s="1084"/>
      <c r="E137" s="1085" t="s">
        <v>695</v>
      </c>
      <c r="F137" s="1085"/>
      <c r="G137" s="1085"/>
      <c r="H137" s="1085"/>
      <c r="I137" s="1085"/>
      <c r="J137" s="66"/>
    </row>
    <row r="138" spans="1:10" ht="15.75">
      <c r="A138" s="228" t="s">
        <v>410</v>
      </c>
      <c r="B138" s="228"/>
      <c r="C138" s="228"/>
      <c r="D138" s="228"/>
      <c r="E138" s="228"/>
      <c r="F138" s="228"/>
      <c r="G138" s="228"/>
      <c r="H138" s="228"/>
      <c r="I138" s="229" t="s">
        <v>441</v>
      </c>
      <c r="J138" s="66"/>
    </row>
    <row r="139" spans="1:10" ht="15.75">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432</v>
      </c>
      <c r="B141" s="1079" t="s">
        <v>668</v>
      </c>
      <c r="C141" s="1079"/>
      <c r="D141" s="1079"/>
      <c r="E141" s="1079"/>
      <c r="F141" s="1079"/>
      <c r="G141" s="1079"/>
      <c r="H141" s="1079"/>
      <c r="I141" s="1079"/>
    </row>
    <row r="142" spans="1:10" ht="12" customHeight="1">
      <c r="A142" s="233"/>
      <c r="B142" s="1079"/>
      <c r="C142" s="1079"/>
      <c r="D142" s="1079"/>
      <c r="E142" s="1079"/>
      <c r="F142" s="1079"/>
      <c r="G142" s="1079"/>
      <c r="H142" s="1079"/>
      <c r="I142" s="1079"/>
    </row>
    <row r="143" spans="1:10" ht="124.5" customHeight="1">
      <c r="A143" s="233" t="s">
        <v>442</v>
      </c>
      <c r="B143" s="1079" t="s">
        <v>669</v>
      </c>
      <c r="C143" s="1079"/>
      <c r="D143" s="1079"/>
      <c r="E143" s="1079"/>
      <c r="F143" s="1079"/>
      <c r="G143" s="1079"/>
      <c r="H143" s="1079"/>
      <c r="I143" s="1079"/>
    </row>
    <row r="144" spans="1:10" ht="12" customHeight="1">
      <c r="A144" s="233"/>
      <c r="B144" s="1079"/>
      <c r="C144" s="1079"/>
      <c r="D144" s="1079"/>
      <c r="E144" s="1079"/>
      <c r="F144" s="1079"/>
      <c r="G144" s="1079"/>
      <c r="H144" s="1079"/>
      <c r="I144" s="1079"/>
    </row>
    <row r="145" spans="1:10" ht="99" customHeight="1">
      <c r="A145" s="233" t="s">
        <v>443</v>
      </c>
      <c r="B145" s="1079" t="s">
        <v>670</v>
      </c>
      <c r="C145" s="1079"/>
      <c r="D145" s="1079"/>
      <c r="E145" s="1079"/>
      <c r="F145" s="1079"/>
      <c r="G145" s="1079"/>
      <c r="H145" s="1079"/>
      <c r="I145" s="1079"/>
    </row>
    <row r="146" spans="1:10" ht="12" customHeight="1">
      <c r="A146" s="233"/>
      <c r="B146" s="1079"/>
      <c r="C146" s="1079"/>
      <c r="D146" s="1079"/>
      <c r="E146" s="1079"/>
      <c r="F146" s="1079"/>
      <c r="G146" s="1079"/>
      <c r="H146" s="1079"/>
      <c r="I146" s="1079"/>
    </row>
    <row r="147" spans="1:10" ht="145.5" customHeight="1">
      <c r="A147" s="233" t="s">
        <v>444</v>
      </c>
      <c r="B147" s="1079" t="s">
        <v>671</v>
      </c>
      <c r="C147" s="1079"/>
      <c r="D147" s="1079"/>
      <c r="E147" s="1079"/>
      <c r="F147" s="1079"/>
      <c r="G147" s="1079"/>
      <c r="H147" s="1079"/>
      <c r="I147" s="1079"/>
    </row>
    <row r="148" spans="1:10" ht="12" customHeight="1">
      <c r="A148" s="233"/>
      <c r="B148" s="1079"/>
      <c r="C148" s="1079"/>
      <c r="D148" s="1079"/>
      <c r="E148" s="1079"/>
      <c r="F148" s="1079"/>
      <c r="G148" s="1079"/>
      <c r="H148" s="1079"/>
      <c r="I148" s="1079"/>
    </row>
    <row r="149" spans="1:10" ht="70.5" customHeight="1">
      <c r="A149" s="233" t="s">
        <v>445</v>
      </c>
      <c r="B149" s="1079" t="s">
        <v>446</v>
      </c>
      <c r="C149" s="1079"/>
      <c r="D149" s="1079"/>
      <c r="E149" s="1079"/>
      <c r="F149" s="1079"/>
      <c r="G149" s="1079"/>
      <c r="H149" s="1079"/>
      <c r="I149" s="1079"/>
    </row>
    <row r="150" spans="1:10" ht="12" customHeight="1">
      <c r="A150" s="233"/>
      <c r="B150" s="1079"/>
      <c r="C150" s="1079"/>
      <c r="D150" s="1079"/>
      <c r="E150" s="1079"/>
      <c r="F150" s="1079"/>
      <c r="G150" s="1079"/>
      <c r="H150" s="1079"/>
      <c r="I150" s="1079"/>
    </row>
    <row r="151" spans="1:10" ht="102.75" customHeight="1">
      <c r="A151" s="233" t="s">
        <v>447</v>
      </c>
      <c r="B151" s="1079" t="s">
        <v>672</v>
      </c>
      <c r="C151" s="1079"/>
      <c r="D151" s="1079"/>
      <c r="E151" s="1079"/>
      <c r="F151" s="1079"/>
      <c r="G151" s="1079"/>
      <c r="H151" s="1079"/>
      <c r="I151" s="1079"/>
    </row>
    <row r="152" spans="1:10" ht="51" customHeight="1">
      <c r="A152" s="233"/>
      <c r="B152" s="226"/>
      <c r="C152" s="226"/>
      <c r="D152" s="226"/>
      <c r="E152" s="226"/>
      <c r="F152" s="226"/>
      <c r="G152" s="226"/>
      <c r="H152" s="226"/>
      <c r="I152" s="226"/>
    </row>
    <row r="153" spans="1:10" ht="24.95" customHeight="1">
      <c r="A153" s="233"/>
      <c r="B153" s="226"/>
      <c r="C153" s="226"/>
      <c r="D153" s="226"/>
      <c r="E153" s="226"/>
      <c r="F153" s="226"/>
      <c r="G153" s="226"/>
      <c r="H153" s="226"/>
      <c r="I153" s="226"/>
    </row>
    <row r="154" spans="1:10" ht="21" customHeight="1">
      <c r="A154" s="940" t="s">
        <v>408</v>
      </c>
      <c r="B154" s="940"/>
      <c r="C154" s="940"/>
      <c r="D154" s="940"/>
      <c r="E154" s="1083" t="s">
        <v>408</v>
      </c>
      <c r="F154" s="1083"/>
      <c r="G154" s="1083"/>
      <c r="H154" s="1083"/>
      <c r="I154" s="1083"/>
      <c r="J154" s="66"/>
    </row>
    <row r="155" spans="1:10" ht="33" customHeight="1">
      <c r="A155" s="1084" t="s">
        <v>409</v>
      </c>
      <c r="B155" s="1084"/>
      <c r="C155" s="1084"/>
      <c r="D155" s="1084"/>
      <c r="E155" s="1085" t="s">
        <v>695</v>
      </c>
      <c r="F155" s="1085"/>
      <c r="G155" s="1085"/>
      <c r="H155" s="1085"/>
      <c r="I155" s="1085"/>
      <c r="J155" s="66"/>
    </row>
    <row r="156" spans="1:10" ht="15.75">
      <c r="A156" s="228" t="s">
        <v>410</v>
      </c>
      <c r="B156" s="228"/>
      <c r="C156" s="228"/>
      <c r="D156" s="228"/>
      <c r="E156" s="228"/>
      <c r="F156" s="228"/>
      <c r="G156" s="228"/>
      <c r="H156" s="228"/>
      <c r="I156" s="229" t="s">
        <v>448</v>
      </c>
      <c r="J156" s="66"/>
    </row>
    <row r="157" spans="1:10" ht="15.75">
      <c r="A157" s="228"/>
      <c r="B157" s="228"/>
      <c r="C157" s="228"/>
      <c r="D157" s="228"/>
      <c r="E157" s="228"/>
      <c r="F157" s="228"/>
      <c r="G157" s="228"/>
      <c r="H157" s="228"/>
      <c r="I157" s="229"/>
      <c r="J157" s="66"/>
    </row>
    <row r="158" spans="1:10" ht="57.75" customHeight="1">
      <c r="A158" s="233" t="s">
        <v>449</v>
      </c>
      <c r="B158" s="1079" t="s">
        <v>674</v>
      </c>
      <c r="C158" s="1079"/>
      <c r="D158" s="1079"/>
      <c r="E158" s="1079"/>
      <c r="F158" s="1079"/>
      <c r="G158" s="1079"/>
      <c r="H158" s="1079"/>
      <c r="I158" s="1079"/>
      <c r="J158" s="66"/>
    </row>
    <row r="159" spans="1:10" ht="21" customHeight="1">
      <c r="A159" s="233" t="s">
        <v>673</v>
      </c>
      <c r="B159" s="1079" t="s">
        <v>450</v>
      </c>
      <c r="C159" s="1079"/>
      <c r="D159" s="1079"/>
      <c r="E159" s="1079"/>
      <c r="F159" s="1079"/>
      <c r="G159" s="1079"/>
      <c r="H159" s="1079"/>
      <c r="I159" s="1079"/>
    </row>
    <row r="160" spans="1:10" ht="8.1" customHeight="1">
      <c r="A160" s="233"/>
      <c r="B160" s="148"/>
      <c r="C160" s="148"/>
      <c r="D160" s="148"/>
      <c r="E160" s="148"/>
      <c r="F160" s="148"/>
      <c r="G160" s="148"/>
      <c r="H160" s="148"/>
      <c r="I160" s="148"/>
    </row>
    <row r="161" spans="1:9" ht="74.25" customHeight="1">
      <c r="A161" s="233" t="s">
        <v>451</v>
      </c>
      <c r="B161" s="1079" t="s">
        <v>452</v>
      </c>
      <c r="C161" s="1079"/>
      <c r="D161" s="1079"/>
      <c r="E161" s="1079"/>
      <c r="F161" s="1079"/>
      <c r="G161" s="1079"/>
      <c r="H161" s="1079"/>
      <c r="I161" s="1079"/>
    </row>
    <row r="162" spans="1:9" ht="8.1" customHeight="1">
      <c r="A162" s="231"/>
      <c r="B162" s="148"/>
      <c r="C162" s="148"/>
      <c r="D162" s="148"/>
      <c r="E162" s="148"/>
      <c r="F162" s="148"/>
      <c r="G162" s="148"/>
      <c r="H162" s="148"/>
      <c r="I162" s="148"/>
    </row>
    <row r="163" spans="1:9" ht="16.5">
      <c r="A163" s="1086" t="s">
        <v>453</v>
      </c>
      <c r="B163" s="1086"/>
      <c r="C163" s="1086"/>
      <c r="D163" s="1086"/>
      <c r="E163" s="1086"/>
      <c r="F163" s="1086"/>
      <c r="G163" s="1086"/>
      <c r="H163" s="1086"/>
      <c r="I163" s="1086"/>
    </row>
    <row r="164" spans="1:9" ht="8.1" customHeight="1">
      <c r="A164" s="231"/>
      <c r="B164" s="148"/>
      <c r="C164" s="148"/>
      <c r="D164" s="148"/>
      <c r="E164" s="148"/>
      <c r="F164" s="148"/>
      <c r="G164" s="148"/>
      <c r="H164" s="148"/>
      <c r="I164" s="148"/>
    </row>
    <row r="165" spans="1:9" ht="54.75" customHeight="1">
      <c r="A165" s="1079" t="s">
        <v>454</v>
      </c>
      <c r="B165" s="1079"/>
      <c r="C165" s="1079"/>
      <c r="D165" s="1079"/>
      <c r="E165" s="1079"/>
      <c r="F165" s="1079"/>
      <c r="G165" s="1079"/>
      <c r="H165" s="1079"/>
      <c r="I165" s="1079"/>
    </row>
    <row r="166" spans="1:9" ht="8.1" customHeight="1">
      <c r="A166" s="232"/>
      <c r="B166" s="148"/>
      <c r="C166" s="148"/>
      <c r="D166" s="148"/>
      <c r="E166" s="148"/>
      <c r="F166" s="148"/>
      <c r="G166" s="148"/>
      <c r="H166" s="148"/>
      <c r="I166" s="148"/>
    </row>
    <row r="167" spans="1:9" ht="16.5">
      <c r="A167" s="1086" t="s">
        <v>455</v>
      </c>
      <c r="B167" s="1086"/>
      <c r="C167" s="1086"/>
      <c r="D167" s="1086"/>
      <c r="E167" s="1086"/>
      <c r="F167" s="1086"/>
      <c r="G167" s="1086"/>
      <c r="H167" s="1086"/>
      <c r="I167" s="1086"/>
    </row>
    <row r="168" spans="1:9" ht="8.1" customHeight="1">
      <c r="A168" s="231"/>
      <c r="B168" s="148"/>
      <c r="C168" s="148"/>
      <c r="D168" s="148"/>
      <c r="E168" s="148"/>
      <c r="F168" s="148"/>
      <c r="G168" s="148"/>
      <c r="H168" s="148"/>
      <c r="I168" s="148"/>
    </row>
    <row r="169" spans="1:9" ht="70.5" customHeight="1">
      <c r="A169" s="233" t="s">
        <v>415</v>
      </c>
      <c r="B169" s="1079" t="s">
        <v>727</v>
      </c>
      <c r="C169" s="1079"/>
      <c r="D169" s="1079"/>
      <c r="E169" s="1079"/>
      <c r="F169" s="1079"/>
      <c r="G169" s="1079"/>
      <c r="H169" s="1079"/>
      <c r="I169" s="1079"/>
    </row>
    <row r="170" spans="1:9" ht="8.1" customHeight="1">
      <c r="A170" s="124"/>
      <c r="B170" s="148"/>
      <c r="C170" s="148"/>
      <c r="D170" s="148"/>
      <c r="E170" s="148"/>
      <c r="F170" s="148"/>
      <c r="G170" s="148"/>
      <c r="H170" s="148"/>
      <c r="I170" s="148"/>
    </row>
    <row r="171" spans="1:9" ht="39.75" customHeight="1">
      <c r="A171" s="233" t="s">
        <v>421</v>
      </c>
      <c r="B171" s="1079" t="s">
        <v>675</v>
      </c>
      <c r="C171" s="1079"/>
      <c r="D171" s="1079"/>
      <c r="E171" s="1079"/>
      <c r="F171" s="1079"/>
      <c r="G171" s="1079"/>
      <c r="H171" s="1079"/>
      <c r="I171" s="1079"/>
    </row>
    <row r="172" spans="1:9" ht="8.1" customHeight="1">
      <c r="A172" s="124"/>
      <c r="B172" s="148"/>
      <c r="C172" s="148"/>
      <c r="D172" s="148"/>
      <c r="E172" s="148"/>
      <c r="F172" s="148"/>
      <c r="G172" s="148"/>
      <c r="H172" s="148"/>
      <c r="I172" s="148"/>
    </row>
    <row r="173" spans="1:9" ht="52.5" customHeight="1">
      <c r="A173" s="233" t="s">
        <v>432</v>
      </c>
      <c r="B173" s="1079" t="s">
        <v>456</v>
      </c>
      <c r="C173" s="1079"/>
      <c r="D173" s="1079"/>
      <c r="E173" s="1079"/>
      <c r="F173" s="1079"/>
      <c r="G173" s="1079"/>
      <c r="H173" s="1079"/>
      <c r="I173" s="1079"/>
    </row>
    <row r="174" spans="1:9" ht="8.1" customHeight="1">
      <c r="A174" s="233"/>
      <c r="B174" s="148"/>
      <c r="C174" s="148"/>
      <c r="D174" s="148"/>
      <c r="E174" s="148"/>
      <c r="F174" s="148"/>
      <c r="G174" s="148"/>
      <c r="H174" s="148"/>
      <c r="I174" s="148"/>
    </row>
    <row r="175" spans="1:9" ht="49.5" customHeight="1">
      <c r="A175" s="233" t="s">
        <v>442</v>
      </c>
      <c r="B175" s="1079" t="s">
        <v>457</v>
      </c>
      <c r="C175" s="1079"/>
      <c r="D175" s="1079"/>
      <c r="E175" s="1079"/>
      <c r="F175" s="1079"/>
      <c r="G175" s="1079"/>
      <c r="H175" s="1079"/>
      <c r="I175" s="1079"/>
    </row>
    <row r="176" spans="1:9" ht="8.1" customHeight="1">
      <c r="A176" s="233"/>
      <c r="B176" s="148"/>
      <c r="C176" s="148"/>
      <c r="D176" s="148"/>
      <c r="E176" s="148"/>
      <c r="F176" s="148"/>
      <c r="G176" s="148"/>
      <c r="H176" s="148"/>
      <c r="I176" s="148"/>
    </row>
    <row r="177" spans="1:10" ht="30" customHeight="1">
      <c r="A177" s="233" t="s">
        <v>443</v>
      </c>
      <c r="B177" s="1087" t="s">
        <v>676</v>
      </c>
      <c r="C177" s="1087"/>
      <c r="D177" s="1087"/>
      <c r="E177" s="1087"/>
      <c r="F177" s="1087"/>
      <c r="G177" s="1087"/>
      <c r="H177" s="1087"/>
      <c r="I177" s="1087"/>
    </row>
    <row r="178" spans="1:10" ht="88.5" customHeight="1">
      <c r="A178" s="233" t="s">
        <v>444</v>
      </c>
      <c r="B178" s="1079" t="s">
        <v>728</v>
      </c>
      <c r="C178" s="1079"/>
      <c r="D178" s="1079"/>
      <c r="E178" s="1079"/>
      <c r="F178" s="1079"/>
      <c r="G178" s="1079"/>
      <c r="H178" s="1079"/>
      <c r="I178" s="1079"/>
    </row>
    <row r="179" spans="1:10" ht="8.1" customHeight="1">
      <c r="A179" s="233"/>
      <c r="B179" s="148"/>
      <c r="C179" s="148"/>
      <c r="D179" s="148"/>
      <c r="E179" s="148"/>
      <c r="F179" s="148"/>
      <c r="G179" s="148"/>
      <c r="H179" s="148"/>
      <c r="I179" s="148"/>
    </row>
    <row r="180" spans="1:10" ht="72" customHeight="1">
      <c r="A180" s="233" t="s">
        <v>458</v>
      </c>
      <c r="B180" s="1079" t="s">
        <v>459</v>
      </c>
      <c r="C180" s="1079"/>
      <c r="D180" s="1079"/>
      <c r="E180" s="1079"/>
      <c r="F180" s="1079"/>
      <c r="G180" s="1079"/>
      <c r="H180" s="1079"/>
      <c r="I180" s="1079"/>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940" t="s">
        <v>408</v>
      </c>
      <c r="B183" s="940"/>
      <c r="C183" s="940"/>
      <c r="D183" s="940"/>
      <c r="E183" s="1083" t="s">
        <v>408</v>
      </c>
      <c r="F183" s="1083"/>
      <c r="G183" s="1083"/>
      <c r="H183" s="1083"/>
      <c r="I183" s="1083"/>
      <c r="J183" s="66"/>
    </row>
    <row r="184" spans="1:10" ht="33" customHeight="1">
      <c r="A184" s="1084" t="s">
        <v>409</v>
      </c>
      <c r="B184" s="1084"/>
      <c r="C184" s="1084"/>
      <c r="D184" s="1084"/>
      <c r="E184" s="1085" t="s">
        <v>695</v>
      </c>
      <c r="F184" s="1085"/>
      <c r="G184" s="1085"/>
      <c r="H184" s="1085"/>
      <c r="I184" s="1085"/>
      <c r="J184" s="66"/>
    </row>
    <row r="185" spans="1:10" ht="15.75">
      <c r="A185" s="228" t="s">
        <v>410</v>
      </c>
      <c r="B185" s="228"/>
      <c r="C185" s="228"/>
      <c r="D185" s="228"/>
      <c r="E185" s="228"/>
      <c r="F185" s="228"/>
      <c r="G185" s="228"/>
      <c r="H185" s="228"/>
      <c r="I185" s="229" t="s">
        <v>460</v>
      </c>
      <c r="J185" s="66"/>
    </row>
    <row r="186" spans="1:10" ht="15.75">
      <c r="A186" s="228"/>
      <c r="B186" s="228"/>
      <c r="C186" s="228"/>
      <c r="D186" s="228"/>
      <c r="E186" s="228"/>
      <c r="F186" s="228"/>
      <c r="G186" s="228"/>
      <c r="H186" s="228"/>
      <c r="I186" s="229"/>
      <c r="J186" s="66"/>
    </row>
    <row r="187" spans="1:10" ht="53.25" customHeight="1">
      <c r="A187" s="233" t="s">
        <v>445</v>
      </c>
      <c r="B187" s="1079" t="s">
        <v>461</v>
      </c>
      <c r="C187" s="1079"/>
      <c r="D187" s="1079"/>
      <c r="E187" s="1079"/>
      <c r="F187" s="1079"/>
      <c r="G187" s="1079"/>
      <c r="H187" s="1079"/>
      <c r="I187" s="1079"/>
    </row>
    <row r="188" spans="1:10" ht="15.75">
      <c r="A188" s="231"/>
      <c r="B188" s="148"/>
      <c r="C188" s="148"/>
      <c r="D188" s="148"/>
      <c r="E188" s="148"/>
      <c r="F188" s="148"/>
      <c r="G188" s="148"/>
      <c r="H188" s="148"/>
      <c r="I188" s="148"/>
    </row>
    <row r="189" spans="1:10" ht="21.95" customHeight="1">
      <c r="A189" s="148"/>
      <c r="B189" s="225"/>
      <c r="C189" s="148"/>
      <c r="D189" s="148"/>
      <c r="E189" s="148"/>
      <c r="F189" s="225"/>
      <c r="G189" s="148"/>
      <c r="H189" s="148"/>
      <c r="I189" s="148"/>
    </row>
    <row r="190" spans="1:10" ht="21.95" customHeight="1">
      <c r="A190" s="148"/>
      <c r="B190" s="235" t="s">
        <v>462</v>
      </c>
      <c r="C190" s="235"/>
      <c r="D190" s="235"/>
      <c r="E190" s="235"/>
      <c r="F190" s="235" t="s">
        <v>462</v>
      </c>
      <c r="G190" s="235"/>
      <c r="H190" s="235"/>
      <c r="I190" s="235"/>
    </row>
    <row r="191" spans="1:10" ht="35.25" customHeight="1">
      <c r="A191" s="148"/>
      <c r="B191" s="1080" t="s">
        <v>409</v>
      </c>
      <c r="C191" s="1080"/>
      <c r="D191" s="1080"/>
      <c r="E191" s="1080"/>
      <c r="F191" s="1080" t="s">
        <v>695</v>
      </c>
      <c r="G191" s="1080"/>
      <c r="H191" s="1080"/>
      <c r="I191" s="1080"/>
    </row>
    <row r="192" spans="1:10" ht="21.95" customHeight="1">
      <c r="A192" s="148"/>
      <c r="B192" s="236"/>
      <c r="C192" s="231"/>
      <c r="D192" s="231"/>
      <c r="E192" s="231"/>
      <c r="F192" s="237"/>
      <c r="G192" s="237"/>
      <c r="H192" s="237"/>
      <c r="I192" s="237"/>
    </row>
    <row r="193" spans="1:9" ht="21.95" customHeight="1">
      <c r="A193" s="148"/>
      <c r="B193" s="940" t="s">
        <v>463</v>
      </c>
      <c r="C193" s="940"/>
      <c r="D193" s="940"/>
      <c r="E193" s="940"/>
      <c r="F193" s="940" t="s">
        <v>463</v>
      </c>
      <c r="G193" s="940"/>
      <c r="H193" s="940"/>
      <c r="I193" s="940"/>
    </row>
    <row r="194" spans="1:9" ht="21.95" customHeight="1">
      <c r="A194" s="148"/>
      <c r="B194" s="225"/>
      <c r="C194" s="231"/>
      <c r="D194" s="231"/>
      <c r="E194" s="231"/>
      <c r="F194" s="225"/>
      <c r="G194" s="231"/>
      <c r="H194" s="231"/>
      <c r="I194" s="231"/>
    </row>
    <row r="195" spans="1:9" ht="21.95" customHeight="1">
      <c r="A195" s="148"/>
      <c r="B195" s="225"/>
      <c r="C195" s="231"/>
      <c r="D195" s="231"/>
      <c r="E195" s="231"/>
      <c r="F195" s="225"/>
      <c r="G195" s="231"/>
      <c r="H195" s="231"/>
      <c r="I195" s="231"/>
    </row>
    <row r="196" spans="1:9" ht="24.75" customHeight="1">
      <c r="A196" s="148"/>
      <c r="B196" s="228" t="s">
        <v>464</v>
      </c>
      <c r="C196" s="238"/>
      <c r="D196" s="228"/>
      <c r="E196" s="228"/>
      <c r="F196" s="1081" t="s">
        <v>464</v>
      </c>
      <c r="G196" s="1082"/>
      <c r="H196" s="1082"/>
      <c r="I196" s="1082"/>
    </row>
    <row r="197" spans="1:9" ht="21.95" customHeight="1">
      <c r="A197" s="148"/>
      <c r="B197" s="228" t="s">
        <v>5</v>
      </c>
      <c r="C197" s="238"/>
      <c r="D197" s="228"/>
      <c r="E197" s="228"/>
      <c r="F197" s="1081" t="s">
        <v>5</v>
      </c>
      <c r="G197" s="1082"/>
      <c r="H197" s="1082"/>
      <c r="I197" s="1082"/>
    </row>
    <row r="198" spans="1:9" ht="21.95" customHeight="1">
      <c r="A198" s="148"/>
      <c r="B198" s="235"/>
      <c r="C198" s="231"/>
      <c r="D198" s="231"/>
      <c r="E198" s="231"/>
      <c r="F198" s="235"/>
      <c r="G198" s="231"/>
      <c r="H198" s="231"/>
      <c r="I198" s="231"/>
    </row>
    <row r="199" spans="1:9" ht="21.95" customHeight="1">
      <c r="A199" s="148"/>
      <c r="B199" s="940" t="s">
        <v>465</v>
      </c>
      <c r="C199" s="940"/>
      <c r="D199" s="940"/>
      <c r="E199" s="940"/>
      <c r="F199" s="940" t="s">
        <v>465</v>
      </c>
      <c r="G199" s="940"/>
      <c r="H199" s="940"/>
      <c r="I199" s="940"/>
    </row>
    <row r="200" spans="1:9" ht="21.95" customHeight="1">
      <c r="A200" s="148"/>
      <c r="B200" s="228" t="s">
        <v>464</v>
      </c>
      <c r="C200" s="228"/>
      <c r="D200" s="228"/>
      <c r="E200" s="228"/>
      <c r="F200" s="228" t="s">
        <v>464</v>
      </c>
      <c r="G200" s="235"/>
      <c r="H200" s="235"/>
      <c r="I200" s="235"/>
    </row>
    <row r="201" spans="1:9" ht="21.95" customHeight="1">
      <c r="A201" s="148"/>
      <c r="B201" s="228" t="s">
        <v>5</v>
      </c>
      <c r="C201" s="228"/>
      <c r="D201" s="228"/>
      <c r="E201" s="228"/>
      <c r="F201" s="228" t="s">
        <v>5</v>
      </c>
      <c r="G201" s="148"/>
      <c r="H201" s="148"/>
      <c r="I201" s="148"/>
    </row>
    <row r="202" spans="1:9" ht="21.95" customHeight="1">
      <c r="A202" s="148"/>
      <c r="B202" s="148"/>
      <c r="C202" s="148"/>
      <c r="D202" s="148"/>
      <c r="E202" s="148"/>
      <c r="F202" s="148"/>
      <c r="G202" s="148"/>
      <c r="H202" s="148"/>
      <c r="I202" s="148"/>
    </row>
    <row r="203" spans="1:9" ht="21.95" customHeight="1">
      <c r="A203" s="148"/>
      <c r="B203" s="940" t="s">
        <v>606</v>
      </c>
      <c r="C203" s="940"/>
      <c r="D203" s="940"/>
      <c r="E203" s="940"/>
      <c r="F203" s="940" t="s">
        <v>606</v>
      </c>
      <c r="G203" s="940"/>
      <c r="H203" s="940"/>
      <c r="I203" s="940"/>
    </row>
    <row r="204" spans="1:9" ht="21.95" customHeight="1">
      <c r="A204" s="148"/>
      <c r="B204" s="228" t="s">
        <v>464</v>
      </c>
      <c r="C204" s="228"/>
      <c r="D204" s="228"/>
      <c r="E204" s="228"/>
      <c r="F204" s="228" t="s">
        <v>464</v>
      </c>
      <c r="G204" s="235"/>
      <c r="H204" s="235"/>
      <c r="I204" s="235"/>
    </row>
    <row r="205" spans="1:9" ht="21.95" customHeight="1">
      <c r="A205" s="148"/>
      <c r="B205" s="228" t="s">
        <v>5</v>
      </c>
      <c r="C205" s="228"/>
      <c r="D205" s="228"/>
      <c r="E205" s="228"/>
      <c r="F205" s="228" t="s">
        <v>5</v>
      </c>
      <c r="G205" s="148"/>
      <c r="H205" s="148"/>
      <c r="I205" s="148"/>
    </row>
    <row r="206" spans="1:9" ht="21.95" customHeight="1">
      <c r="A206" s="148"/>
      <c r="B206" s="228"/>
      <c r="C206" s="228"/>
      <c r="D206" s="228"/>
      <c r="E206" s="228"/>
      <c r="F206" s="228"/>
      <c r="G206" s="148"/>
      <c r="H206" s="148"/>
      <c r="I206" s="148"/>
    </row>
    <row r="207" spans="1:9" ht="21.95" customHeight="1">
      <c r="A207" s="148"/>
      <c r="B207" s="228"/>
      <c r="C207" s="228"/>
      <c r="D207" s="228"/>
      <c r="E207" s="228"/>
      <c r="F207" s="228"/>
      <c r="G207" s="148"/>
      <c r="H207" s="148"/>
      <c r="I207" s="148"/>
    </row>
    <row r="208" spans="1:9" ht="21.95" customHeight="1">
      <c r="A208" s="148"/>
      <c r="B208" s="228"/>
      <c r="C208" s="228"/>
      <c r="D208" s="228"/>
      <c r="E208" s="228"/>
      <c r="F208" s="228"/>
      <c r="G208" s="148"/>
      <c r="H208" s="148"/>
      <c r="I208" s="148"/>
    </row>
    <row r="209" spans="1:9" ht="21.95" customHeight="1">
      <c r="A209" s="148"/>
      <c r="B209" s="228"/>
      <c r="C209" s="228"/>
      <c r="D209" s="228"/>
      <c r="E209" s="228"/>
      <c r="F209" s="228"/>
      <c r="G209" s="148"/>
      <c r="H209" s="148"/>
      <c r="I209" s="148"/>
    </row>
    <row r="210" spans="1:9" ht="21.95" customHeight="1">
      <c r="A210" s="148"/>
      <c r="B210" s="228"/>
      <c r="C210" s="228"/>
      <c r="D210" s="228"/>
      <c r="E210" s="228"/>
      <c r="F210" s="228"/>
      <c r="G210" s="148"/>
      <c r="H210" s="148"/>
      <c r="I210" s="148"/>
    </row>
    <row r="211" spans="1:9" ht="21.95" customHeight="1">
      <c r="A211" s="148"/>
      <c r="B211" s="228"/>
      <c r="C211" s="228"/>
      <c r="D211" s="228"/>
      <c r="E211" s="228"/>
      <c r="F211" s="228"/>
      <c r="G211" s="148"/>
      <c r="H211" s="148"/>
      <c r="I211" s="148"/>
    </row>
    <row r="212" spans="1:9" ht="21.95" customHeight="1">
      <c r="A212" s="148"/>
      <c r="B212" s="228"/>
      <c r="C212" s="228"/>
      <c r="D212" s="228"/>
      <c r="E212" s="228"/>
      <c r="F212" s="228"/>
      <c r="G212" s="148"/>
      <c r="H212" s="148"/>
      <c r="I212" s="148"/>
    </row>
    <row r="213" spans="1:9" ht="21.95" customHeight="1">
      <c r="A213" s="148"/>
      <c r="B213" s="228"/>
      <c r="C213" s="228"/>
      <c r="D213" s="228"/>
      <c r="E213" s="228"/>
      <c r="F213" s="228"/>
      <c r="G213" s="148"/>
      <c r="H213" s="148"/>
      <c r="I213" s="148"/>
    </row>
    <row r="214" spans="1:9" ht="21.95" customHeight="1">
      <c r="A214" s="148"/>
      <c r="B214" s="228"/>
      <c r="C214" s="228"/>
      <c r="D214" s="228"/>
      <c r="E214" s="228"/>
      <c r="F214" s="228"/>
      <c r="G214" s="148"/>
      <c r="H214" s="148"/>
      <c r="I214" s="148"/>
    </row>
    <row r="215" spans="1:9" ht="21.95" customHeight="1">
      <c r="A215" s="148"/>
      <c r="B215" s="228"/>
      <c r="C215" s="228"/>
      <c r="D215" s="228"/>
      <c r="E215" s="228"/>
      <c r="F215" s="228"/>
      <c r="G215" s="148"/>
      <c r="H215" s="148"/>
      <c r="I215" s="148"/>
    </row>
    <row r="216" spans="1:9" ht="21.95" customHeight="1">
      <c r="A216" s="148"/>
      <c r="B216" s="228"/>
      <c r="C216" s="228"/>
      <c r="D216" s="228"/>
      <c r="E216" s="228"/>
      <c r="F216" s="228"/>
      <c r="G216" s="148"/>
      <c r="H216" s="148"/>
      <c r="I216" s="148"/>
    </row>
    <row r="217" spans="1:9" ht="21.95"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75">
      <c r="A219" s="239"/>
      <c r="B219" s="239"/>
      <c r="C219" s="239"/>
      <c r="D219" s="239"/>
      <c r="E219" s="239"/>
      <c r="F219" s="239"/>
      <c r="G219" s="239"/>
      <c r="H219" s="239"/>
      <c r="I219" s="239"/>
    </row>
    <row r="220" spans="1:9" ht="15.75">
      <c r="A220" s="228" t="s">
        <v>410</v>
      </c>
      <c r="B220" s="228"/>
      <c r="C220" s="228"/>
      <c r="D220" s="228"/>
      <c r="E220" s="228"/>
      <c r="F220" s="228"/>
      <c r="G220" s="228"/>
      <c r="H220" s="228"/>
      <c r="I220" s="229" t="s">
        <v>466</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N60Og0QHqmNoCWQN3Y3Hr/tMJuVoDtPnxHHPHOLi7P2pnD4xKYZMUJ2TpWQFGNOkfu8ye8FJb0cZ7CegVsnebw==" saltValue="kkenGM7W5ca682TJCM68gA==" spinCount="100000" sheet="1" objects="1" scenarios="1" formatColumns="0" formatRows="0" selectLockedCells="1" selectUnlockedCells="1"/>
  <customSheetViews>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1"/>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12" zoomScaleNormal="100" zoomScaleSheetLayoutView="100" workbookViewId="0">
      <selection activeCell="E20" sqref="E20"/>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18.75" customHeight="1">
      <c r="A1" s="938" t="str">
        <f>'Attach 3(JV)'!A1</f>
        <v>Specification No. :CC/NT/W-TW/DOM/A04/24/14398</v>
      </c>
      <c r="B1" s="938"/>
      <c r="C1" s="938"/>
      <c r="D1" s="938"/>
      <c r="E1" s="311"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79.5" customHeight="1">
      <c r="A3" s="1011"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1117" t="s">
        <v>718</v>
      </c>
      <c r="B5" s="1117"/>
      <c r="C5" s="1117"/>
      <c r="D5" s="1117"/>
      <c r="E5" s="1117"/>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735" t="str">
        <f>'Attach 3(JV)'!A7</f>
        <v>Bidder’s Name and Address :</v>
      </c>
      <c r="B8" s="735"/>
      <c r="C8" s="735"/>
      <c r="D8" s="735"/>
      <c r="E8" s="12" t="str">
        <f>'Attach 3(JV)'!E8</f>
        <v>Contract Services</v>
      </c>
      <c r="F8" s="189"/>
      <c r="G8" s="189"/>
      <c r="H8" s="189"/>
      <c r="I8" s="189"/>
      <c r="J8" s="189"/>
      <c r="K8" s="488"/>
      <c r="L8" s="189"/>
      <c r="M8" s="189"/>
      <c r="N8" s="189"/>
      <c r="O8" s="189"/>
      <c r="P8" s="189"/>
      <c r="Q8" s="189"/>
      <c r="R8" s="189"/>
      <c r="S8" s="189"/>
      <c r="T8" s="189"/>
      <c r="U8" s="189"/>
      <c r="V8" s="189"/>
      <c r="W8" s="189"/>
      <c r="X8" s="189"/>
      <c r="Y8" s="189"/>
      <c r="Z8" s="189"/>
      <c r="AA8" s="189"/>
      <c r="AB8" s="189"/>
      <c r="AC8" s="189"/>
      <c r="AD8" s="189"/>
      <c r="AE8" s="189"/>
    </row>
    <row r="9" spans="1:31" ht="36" customHeight="1">
      <c r="A9" s="992" t="str">
        <f>'Attach 3(JV)'!A8</f>
        <v/>
      </c>
      <c r="B9" s="992"/>
      <c r="C9" s="992"/>
      <c r="D9" s="992"/>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351</v>
      </c>
      <c r="B10" s="1118" t="str">
        <f>'Attach 3(JV)'!B9:D9</f>
        <v/>
      </c>
      <c r="C10" s="1118"/>
      <c r="D10" s="1118"/>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353</v>
      </c>
      <c r="B11" s="739" t="str">
        <f>'Attach 3(JV)'!B10:D10</f>
        <v/>
      </c>
      <c r="C11" s="739"/>
      <c r="D11" s="739"/>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739" t="str">
        <f>'Attach 3(JV)'!B11:D11</f>
        <v/>
      </c>
      <c r="C12" s="739"/>
      <c r="D12" s="739"/>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739" t="str">
        <f>'Attach 3(JV)'!B12</f>
        <v/>
      </c>
      <c r="C13" s="739"/>
      <c r="D13" s="739"/>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739"/>
      <c r="C14" s="739"/>
      <c r="D14" s="73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346</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394</v>
      </c>
      <c r="B17" s="1112" t="s">
        <v>395</v>
      </c>
      <c r="C17" s="1112"/>
      <c r="D17" s="1112"/>
      <c r="E17" s="1112"/>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1116" t="s">
        <v>479</v>
      </c>
      <c r="C18" s="1116"/>
      <c r="D18" s="1116"/>
      <c r="E18" s="1116"/>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8" t="s">
        <v>396</v>
      </c>
      <c r="C20" s="269"/>
      <c r="D20" s="270"/>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71"/>
      <c r="B21" s="268" t="s">
        <v>397</v>
      </c>
      <c r="C21" s="269"/>
      <c r="D21" s="270"/>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hidden="1" customHeight="1">
      <c r="A22" s="1113"/>
      <c r="B22" s="1114"/>
      <c r="C22" s="1114"/>
      <c r="D22" s="1114"/>
      <c r="E22" s="1114"/>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hidden="1" customHeight="1">
      <c r="A23" s="194"/>
      <c r="B23" s="483" t="s">
        <v>715</v>
      </c>
      <c r="C23" s="269"/>
      <c r="D23" s="270"/>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hidden="1"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1115"/>
      <c r="C25" s="1115"/>
      <c r="D25" s="1115"/>
      <c r="E25" s="1115"/>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398</v>
      </c>
      <c r="B26" s="1112" t="s">
        <v>132</v>
      </c>
      <c r="C26" s="1112"/>
      <c r="D26" s="1112"/>
      <c r="E26" s="1112"/>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1102" t="s">
        <v>133</v>
      </c>
      <c r="C27" s="1102"/>
      <c r="D27" s="1102"/>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1103" t="s">
        <v>134</v>
      </c>
      <c r="C28" s="1103"/>
      <c r="D28" s="1103"/>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1103" t="s">
        <v>135</v>
      </c>
      <c r="C29" s="1103"/>
      <c r="D29" s="1103"/>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1103"/>
      <c r="C30" s="1103"/>
      <c r="D30" s="1103"/>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1103"/>
      <c r="C31" s="1103"/>
      <c r="D31" s="1103"/>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1103" t="s">
        <v>136</v>
      </c>
      <c r="C32" s="1103"/>
      <c r="D32" s="1103"/>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1103"/>
      <c r="C33" s="1103"/>
      <c r="D33" s="1103"/>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1103"/>
      <c r="C34" s="1103"/>
      <c r="D34" s="1103"/>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1103" t="s">
        <v>137</v>
      </c>
      <c r="C35" s="1103"/>
      <c r="D35" s="1103"/>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1103"/>
      <c r="C36" s="1103"/>
      <c r="D36" s="1103"/>
      <c r="E36" s="167"/>
      <c r="F36" s="189"/>
      <c r="G36" s="189"/>
      <c r="H36" s="189"/>
      <c r="I36" s="189"/>
      <c r="J36" s="84" t="s">
        <v>608</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1119"/>
      <c r="C37" s="1119"/>
      <c r="D37" s="1119"/>
      <c r="E37" s="168"/>
      <c r="F37" s="189"/>
      <c r="G37" s="189"/>
      <c r="H37" s="189"/>
      <c r="I37" s="189"/>
      <c r="J37" s="84" t="s">
        <v>476</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990" t="s">
        <v>635</v>
      </c>
      <c r="B38" s="1124" t="s">
        <v>138</v>
      </c>
      <c r="C38" s="1124"/>
      <c r="D38" s="1124"/>
      <c r="E38" s="1125"/>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990"/>
      <c r="B39" s="1127" t="s">
        <v>139</v>
      </c>
      <c r="C39" s="1128"/>
      <c r="D39" s="1129"/>
      <c r="E39" s="1126"/>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636</v>
      </c>
      <c r="B40" s="1023" t="s">
        <v>637</v>
      </c>
      <c r="C40" s="1123"/>
      <c r="D40" s="1024"/>
      <c r="E40" s="442"/>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638</v>
      </c>
      <c r="B41" s="1023" t="s">
        <v>639</v>
      </c>
      <c r="C41" s="1123"/>
      <c r="D41" s="1024"/>
      <c r="E41" s="441"/>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640</v>
      </c>
      <c r="B42" s="1023" t="s">
        <v>641</v>
      </c>
      <c r="C42" s="1123"/>
      <c r="D42" s="1024"/>
      <c r="E42" s="443"/>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1044" t="s">
        <v>140</v>
      </c>
      <c r="C43" s="1044"/>
      <c r="D43" s="1044"/>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6" t="s">
        <v>159</v>
      </c>
      <c r="B44" s="1122" t="s">
        <v>514</v>
      </c>
      <c r="C44" s="1122"/>
      <c r="D44" s="1122"/>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6" t="s">
        <v>515</v>
      </c>
      <c r="B45" s="1122" t="s">
        <v>516</v>
      </c>
      <c r="C45" s="1122"/>
      <c r="D45" s="1122"/>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6"/>
      <c r="B46" s="1122" t="s">
        <v>517</v>
      </c>
      <c r="C46" s="1122"/>
      <c r="D46" s="1122"/>
      <c r="E46" s="317" t="s">
        <v>518</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6" t="s">
        <v>519</v>
      </c>
      <c r="B47" s="988"/>
      <c r="C47" s="1107"/>
      <c r="D47" s="989"/>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6" t="s">
        <v>28</v>
      </c>
      <c r="B48" s="988"/>
      <c r="C48" s="1107"/>
      <c r="D48" s="989"/>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6" t="s">
        <v>470</v>
      </c>
      <c r="B49" s="988"/>
      <c r="C49" s="1107"/>
      <c r="D49" s="989"/>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6" t="s">
        <v>472</v>
      </c>
      <c r="B50" s="1122" t="s">
        <v>520</v>
      </c>
      <c r="C50" s="1122"/>
      <c r="D50" s="1122"/>
      <c r="E50" s="318"/>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6"/>
      <c r="B51" s="1122" t="s">
        <v>517</v>
      </c>
      <c r="C51" s="1122"/>
      <c r="D51" s="1122"/>
      <c r="E51" s="317" t="s">
        <v>518</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6" t="s">
        <v>519</v>
      </c>
      <c r="B52" s="988"/>
      <c r="C52" s="1107"/>
      <c r="D52" s="989"/>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6" t="s">
        <v>28</v>
      </c>
      <c r="B53" s="988"/>
      <c r="C53" s="1107"/>
      <c r="D53" s="989"/>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6" t="s">
        <v>470</v>
      </c>
      <c r="B54" s="988"/>
      <c r="C54" s="1107"/>
      <c r="D54" s="989"/>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9" t="s">
        <v>521</v>
      </c>
      <c r="B55" s="988"/>
      <c r="C55" s="1107"/>
      <c r="D55" s="989"/>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6" t="s">
        <v>471</v>
      </c>
      <c r="B56" s="988"/>
      <c r="C56" s="1107"/>
      <c r="D56" s="989"/>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9" t="s">
        <v>477</v>
      </c>
      <c r="B57" s="988"/>
      <c r="C57" s="1107"/>
      <c r="D57" s="989"/>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677</v>
      </c>
      <c r="B58" s="1044" t="s">
        <v>141</v>
      </c>
      <c r="C58" s="1044"/>
      <c r="D58" s="1044"/>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678</v>
      </c>
      <c r="B59" s="1103" t="s">
        <v>142</v>
      </c>
      <c r="C59" s="1103"/>
      <c r="D59" s="1103"/>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1103"/>
      <c r="C60" s="1103"/>
      <c r="D60" s="1103"/>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1119"/>
      <c r="C61" s="1119"/>
      <c r="D61" s="1119"/>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679</v>
      </c>
      <c r="B62" s="1121" t="s">
        <v>143</v>
      </c>
      <c r="C62" s="1121"/>
      <c r="D62" s="1121"/>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1103" t="s">
        <v>173</v>
      </c>
      <c r="C63" s="1103"/>
      <c r="D63" s="1103"/>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680</v>
      </c>
      <c r="B64" s="1108" t="s">
        <v>153</v>
      </c>
      <c r="C64" s="1109"/>
      <c r="D64" s="1110"/>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1103" t="s">
        <v>144</v>
      </c>
      <c r="C65" s="1103"/>
      <c r="D65" s="1103"/>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1103" t="s">
        <v>145</v>
      </c>
      <c r="C66" s="1103"/>
      <c r="D66" s="1103"/>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1119" t="s">
        <v>146</v>
      </c>
      <c r="C67" s="1119"/>
      <c r="D67" s="1119"/>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1120" t="s">
        <v>147</v>
      </c>
      <c r="C68" s="1120"/>
      <c r="D68" s="1120"/>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1103" t="s">
        <v>148</v>
      </c>
      <c r="C69" s="1103"/>
      <c r="D69" s="1103"/>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1103" t="s">
        <v>149</v>
      </c>
      <c r="C70" s="1103"/>
      <c r="D70" s="1103"/>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1103"/>
      <c r="C71" s="1103"/>
      <c r="D71" s="1103"/>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1103"/>
      <c r="C72" s="1103"/>
      <c r="D72" s="1103"/>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1103" t="s">
        <v>150</v>
      </c>
      <c r="C73" s="1103"/>
      <c r="D73" s="1103"/>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1103" t="s">
        <v>151</v>
      </c>
      <c r="C74" s="1103"/>
      <c r="D74" s="1103"/>
      <c r="E74" s="167"/>
      <c r="Z74" s="99"/>
      <c r="AA74" s="99"/>
      <c r="AB74" s="99"/>
    </row>
    <row r="75" spans="1:31" ht="18.95" customHeight="1">
      <c r="A75" s="118"/>
      <c r="B75" s="1104" t="s">
        <v>151</v>
      </c>
      <c r="C75" s="1105"/>
      <c r="D75" s="1106"/>
      <c r="E75" s="118" t="str">
        <f>IF(H72=1,"Saving Account","Current Account")</f>
        <v>Current Account</v>
      </c>
      <c r="Z75" s="99"/>
      <c r="AA75" s="99"/>
      <c r="AB75" s="99"/>
    </row>
    <row r="76" spans="1:31" ht="33" customHeight="1">
      <c r="A76" s="92" t="s">
        <v>161</v>
      </c>
      <c r="B76" s="1102" t="s">
        <v>152</v>
      </c>
      <c r="C76" s="1102"/>
      <c r="D76" s="1102"/>
      <c r="E76" s="87"/>
    </row>
    <row r="77" spans="1:31" ht="48" customHeight="1">
      <c r="A77" s="92" t="s">
        <v>162</v>
      </c>
      <c r="B77" s="1102" t="s">
        <v>164</v>
      </c>
      <c r="C77" s="1102"/>
      <c r="D77" s="1102"/>
      <c r="E77" s="87"/>
    </row>
    <row r="78" spans="1:31" ht="50.25" customHeight="1">
      <c r="A78" s="694" t="s">
        <v>163</v>
      </c>
      <c r="B78" s="694"/>
      <c r="C78" s="694"/>
      <c r="D78" s="694"/>
      <c r="E78" s="694"/>
    </row>
    <row r="79" spans="1:31" ht="23.25" customHeight="1">
      <c r="A79" s="163"/>
      <c r="B79" s="163"/>
      <c r="C79" s="163"/>
      <c r="D79" s="163"/>
      <c r="E79" s="163"/>
    </row>
    <row r="80" spans="1:31" ht="13.5" customHeight="1">
      <c r="A80" s="1111" t="s">
        <v>681</v>
      </c>
      <c r="B80" s="1111"/>
      <c r="C80" s="1111"/>
      <c r="D80" s="1111"/>
      <c r="E80" s="1111"/>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35"/>
      <c r="B81" s="435"/>
      <c r="C81" s="435"/>
      <c r="D81" s="435"/>
      <c r="E81" s="435"/>
    </row>
    <row r="82" spans="1:5" ht="16.5" customHeight="1">
      <c r="A82" s="942" t="s">
        <v>682</v>
      </c>
      <c r="B82" s="942"/>
      <c r="C82" s="942"/>
      <c r="D82" s="942"/>
      <c r="E82" s="942"/>
    </row>
    <row r="83" spans="1:5" ht="4.5" customHeight="1">
      <c r="A83" s="435"/>
      <c r="B83" s="435"/>
      <c r="C83" s="435"/>
      <c r="D83" s="435"/>
      <c r="E83" s="435"/>
    </row>
    <row r="84" spans="1:5" ht="16.5" customHeight="1">
      <c r="A84" s="942" t="s">
        <v>683</v>
      </c>
      <c r="B84" s="942"/>
      <c r="C84" s="942"/>
      <c r="D84" s="942"/>
      <c r="E84" s="942"/>
    </row>
    <row r="85" spans="1:5" ht="9.75" customHeight="1">
      <c r="A85" s="435"/>
      <c r="B85" s="435"/>
      <c r="C85" s="435"/>
      <c r="D85" s="435"/>
      <c r="E85" s="435"/>
    </row>
    <row r="86" spans="1:5" ht="16.5" customHeight="1">
      <c r="A86" s="942" t="s">
        <v>684</v>
      </c>
      <c r="B86" s="942"/>
      <c r="C86" s="942"/>
      <c r="D86" s="942"/>
      <c r="E86" s="942"/>
    </row>
    <row r="87" spans="1:5" ht="9" customHeight="1">
      <c r="A87" s="435"/>
      <c r="B87" s="435"/>
      <c r="C87" s="435"/>
      <c r="D87" s="435"/>
      <c r="E87" s="435"/>
    </row>
    <row r="88" spans="1:5" ht="16.5" customHeight="1">
      <c r="A88" s="942" t="s">
        <v>685</v>
      </c>
      <c r="B88" s="942"/>
      <c r="C88" s="942"/>
      <c r="D88" s="942"/>
      <c r="E88" s="942"/>
    </row>
    <row r="89" spans="1:5" ht="9" customHeight="1">
      <c r="A89" s="435"/>
      <c r="B89" s="435"/>
      <c r="C89" s="435"/>
      <c r="D89" s="435"/>
      <c r="E89" s="435"/>
    </row>
    <row r="90" spans="1:5" ht="42" customHeight="1">
      <c r="A90" s="942" t="s">
        <v>686</v>
      </c>
      <c r="B90" s="942"/>
      <c r="C90" s="942"/>
      <c r="D90" s="942"/>
      <c r="E90" s="942"/>
    </row>
    <row r="91" spans="1:5" ht="10.5" customHeight="1">
      <c r="D91" s="58"/>
    </row>
    <row r="92" spans="1:5" ht="24.95"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1euUrPLWkgLFai22xtfb0ipp5LJwYmFXwFN/55qDh6p3YKIaHV2qfzMIUTtqi0nE7N7JElgL7aYOrWfMuorkXA==" saltValue="4B20timf4buLIRZfv5ifag==" spinCount="100000" sheet="1" formatColumns="0" formatRows="0" selectLockedCells="1"/>
  <customSheetViews>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38:A39"/>
    <mergeCell ref="B38:D38"/>
    <mergeCell ref="E38:E39"/>
    <mergeCell ref="B39:D39"/>
    <mergeCell ref="B40:D40"/>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41:D41"/>
    <mergeCell ref="A3:E3"/>
    <mergeCell ref="A5:E5"/>
    <mergeCell ref="A8:D8"/>
    <mergeCell ref="B10:D10"/>
    <mergeCell ref="B11:D11"/>
    <mergeCell ref="A9:D9"/>
    <mergeCell ref="A88:E88"/>
    <mergeCell ref="A90:E90"/>
    <mergeCell ref="B17:E17"/>
    <mergeCell ref="A22:E22"/>
    <mergeCell ref="B25:E25"/>
    <mergeCell ref="B18:E18"/>
    <mergeCell ref="B34:D34"/>
    <mergeCell ref="B35:D35"/>
    <mergeCell ref="B31:D31"/>
    <mergeCell ref="B26:E26"/>
    <mergeCell ref="B27:D27"/>
    <mergeCell ref="B32:D32"/>
    <mergeCell ref="B33:D33"/>
    <mergeCell ref="B28:D28"/>
    <mergeCell ref="B29:D29"/>
    <mergeCell ref="B30:D30"/>
    <mergeCell ref="A80:E80"/>
    <mergeCell ref="A82:E82"/>
    <mergeCell ref="A84:E84"/>
    <mergeCell ref="A86:E86"/>
    <mergeCell ref="B14:D14"/>
    <mergeCell ref="B61:D61"/>
    <mergeCell ref="B43:D43"/>
    <mergeCell ref="B36:D36"/>
    <mergeCell ref="B37:D37"/>
    <mergeCell ref="A78:E78"/>
    <mergeCell ref="B67:D67"/>
    <mergeCell ref="B68:D68"/>
    <mergeCell ref="B69:D69"/>
    <mergeCell ref="B70:D70"/>
    <mergeCell ref="B76:D76"/>
    <mergeCell ref="B71:D71"/>
    <mergeCell ref="B12:D12"/>
    <mergeCell ref="B13:D13"/>
    <mergeCell ref="B77:D77"/>
    <mergeCell ref="B66:D66"/>
    <mergeCell ref="B75:D75"/>
    <mergeCell ref="B52:D52"/>
    <mergeCell ref="B58:D58"/>
    <mergeCell ref="B64:D64"/>
    <mergeCell ref="B65:D65"/>
    <mergeCell ref="B59:D59"/>
    <mergeCell ref="B49:D49"/>
    <mergeCell ref="B57:D57"/>
    <mergeCell ref="B72:D72"/>
    <mergeCell ref="B73:D73"/>
    <mergeCell ref="B74:D74"/>
    <mergeCell ref="B63:D63"/>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81" zoomScaleSheetLayoutView="100" workbookViewId="0">
      <selection activeCell="A8" sqref="A8:F8"/>
    </sheetView>
  </sheetViews>
  <sheetFormatPr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ht="28.5" customHeight="1">
      <c r="A1" s="938" t="str">
        <f>'Attach 3(JV)'!A1</f>
        <v>Specification No. :CC/NT/W-TW/DOM/A04/24/14398</v>
      </c>
      <c r="B1" s="938"/>
      <c r="C1" s="938"/>
      <c r="D1" s="938"/>
      <c r="E1" s="938"/>
      <c r="F1" s="938"/>
      <c r="G1" s="938"/>
      <c r="H1" s="950" t="str">
        <f>"Attachment-16 " &amp; 'Attach 3(JV)'!AT1</f>
        <v xml:space="preserve">Attachment-16 </v>
      </c>
      <c r="I1" s="950"/>
      <c r="J1" s="950"/>
      <c r="K1" s="950"/>
      <c r="L1" s="950"/>
    </row>
    <row r="2" spans="1:26" ht="11.25" customHeight="1">
      <c r="Z2" s="137">
        <f>'Attach 3(JV)'!Z2</f>
        <v>0</v>
      </c>
    </row>
    <row r="3" spans="1:26" ht="84.75"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1012"/>
      <c r="G3" s="1012"/>
      <c r="H3" s="1012"/>
      <c r="I3" s="1012"/>
      <c r="J3" s="1012"/>
      <c r="K3" s="1012"/>
      <c r="L3" s="1012"/>
    </row>
    <row r="4" spans="1:26" ht="15.95" customHeight="1">
      <c r="A4" s="28"/>
      <c r="H4" s="30"/>
      <c r="I4" s="11"/>
    </row>
    <row r="5" spans="1:26" ht="20.100000000000001" customHeight="1">
      <c r="A5" s="737" t="s">
        <v>8</v>
      </c>
      <c r="B5" s="737"/>
      <c r="C5" s="737"/>
      <c r="D5" s="737"/>
      <c r="E5" s="737"/>
      <c r="F5" s="737"/>
      <c r="G5" s="737"/>
      <c r="H5" s="737"/>
      <c r="I5" s="737"/>
      <c r="J5" s="737"/>
      <c r="K5" s="737"/>
      <c r="L5" s="737"/>
    </row>
    <row r="6" spans="1:26" ht="15.95" customHeight="1">
      <c r="A6" s="32"/>
      <c r="H6" s="30"/>
      <c r="I6" s="11"/>
    </row>
    <row r="7" spans="1:26" ht="20.100000000000001" customHeight="1">
      <c r="A7" s="33" t="str">
        <f>'Attach 3(JV)'!A7</f>
        <v>Bidder’s Name and Address :</v>
      </c>
      <c r="G7" s="15" t="str">
        <f>'Attach 3(JV)'!E7</f>
        <v>To:</v>
      </c>
      <c r="I7" s="11"/>
    </row>
    <row r="8" spans="1:26" ht="36" customHeight="1">
      <c r="A8" s="735" t="str">
        <f>'Attach 15'!A9</f>
        <v/>
      </c>
      <c r="B8" s="735"/>
      <c r="C8" s="735"/>
      <c r="D8" s="735"/>
      <c r="E8" s="735"/>
      <c r="F8" s="735"/>
      <c r="G8" s="12" t="str">
        <f>'Attach 3(JV)'!E8</f>
        <v>Contract Services</v>
      </c>
      <c r="I8" s="11"/>
    </row>
    <row r="9" spans="1:26" ht="20.100000000000001" customHeight="1">
      <c r="A9" s="13" t="s">
        <v>351</v>
      </c>
      <c r="B9" s="739" t="str">
        <f>'Attach 3(JV)'!B9</f>
        <v/>
      </c>
      <c r="C9" s="739"/>
      <c r="D9" s="739"/>
      <c r="E9" s="739"/>
      <c r="F9" s="739"/>
      <c r="G9" s="12" t="str">
        <f>'Attach 3(JV)'!E9</f>
        <v>Power Grid Corporation of India Ltd.,</v>
      </c>
      <c r="I9" s="11"/>
    </row>
    <row r="10" spans="1:26" ht="20.100000000000001" customHeight="1">
      <c r="A10" s="13" t="s">
        <v>353</v>
      </c>
      <c r="B10" s="739" t="str">
        <f>'Attach 3(JV)'!B10</f>
        <v/>
      </c>
      <c r="C10" s="739"/>
      <c r="D10" s="739"/>
      <c r="E10" s="739"/>
      <c r="F10" s="739"/>
      <c r="G10" s="12" t="str">
        <f>'Attach 3(JV)'!E10</f>
        <v>"Saudamini", Plot No. 2, Sector 29</v>
      </c>
      <c r="I10" s="11"/>
    </row>
    <row r="11" spans="1:26" ht="20.100000000000001" customHeight="1">
      <c r="B11" s="739" t="str">
        <f>'Attach 3(JV)'!B11</f>
        <v/>
      </c>
      <c r="C11" s="739"/>
      <c r="D11" s="739"/>
      <c r="E11" s="739"/>
      <c r="F11" s="739"/>
      <c r="G11" s="12" t="str">
        <f>'Attach 3(JV)'!E11</f>
        <v>Gurgaon (Haryana) - 122001</v>
      </c>
    </row>
    <row r="12" spans="1:26" ht="20.100000000000001" customHeight="1">
      <c r="A12" s="32"/>
      <c r="B12" s="739" t="str">
        <f>'Attach 3(JV)'!B12</f>
        <v/>
      </c>
      <c r="C12" s="739"/>
      <c r="D12" s="739"/>
      <c r="E12" s="739"/>
      <c r="F12" s="739"/>
      <c r="G12" s="12"/>
    </row>
    <row r="13" spans="1:26" ht="15.95" customHeight="1">
      <c r="A13" s="32"/>
      <c r="B13" s="123"/>
      <c r="C13" s="123"/>
      <c r="D13" s="123"/>
      <c r="E13" s="123"/>
      <c r="F13" s="123"/>
    </row>
    <row r="14" spans="1:26" ht="20.100000000000001" customHeight="1">
      <c r="A14" s="29" t="s">
        <v>346</v>
      </c>
    </row>
    <row r="15" spans="1:26" ht="20.100000000000001" customHeight="1">
      <c r="A15" s="32"/>
    </row>
    <row r="16" spans="1:26" ht="57.75" customHeight="1">
      <c r="A16" s="694" t="s">
        <v>11</v>
      </c>
      <c r="B16" s="694"/>
      <c r="C16" s="694"/>
      <c r="D16" s="694"/>
      <c r="E16" s="694"/>
      <c r="F16" s="694"/>
      <c r="G16" s="694"/>
      <c r="H16" s="694"/>
      <c r="I16" s="694"/>
      <c r="J16" s="694"/>
      <c r="K16" s="694"/>
      <c r="L16" s="694"/>
    </row>
    <row r="17" spans="1:12" ht="20.100000000000001" customHeight="1">
      <c r="A17" s="88">
        <v>1</v>
      </c>
      <c r="B17" s="89" t="s">
        <v>12</v>
      </c>
    </row>
    <row r="18" spans="1:12" ht="82.5" customHeight="1">
      <c r="A18" s="52"/>
      <c r="B18" s="1135" t="s">
        <v>13</v>
      </c>
      <c r="C18" s="1135"/>
      <c r="D18" s="1135"/>
      <c r="E18" s="1135"/>
      <c r="F18" s="1135"/>
      <c r="G18" s="1135"/>
      <c r="H18" s="1135"/>
      <c r="I18" s="1135"/>
      <c r="J18" s="1135"/>
      <c r="K18" s="1135"/>
      <c r="L18" s="1135"/>
    </row>
    <row r="19" spans="1:12" ht="60.75" customHeight="1">
      <c r="A19" s="53">
        <v>1.1000000000000001</v>
      </c>
      <c r="B19" s="1131" t="s">
        <v>14</v>
      </c>
      <c r="C19" s="1131"/>
      <c r="D19" s="1131"/>
      <c r="E19" s="1131"/>
      <c r="F19" s="1131"/>
      <c r="G19" s="1131"/>
      <c r="H19" s="1131"/>
      <c r="I19" s="1131"/>
      <c r="J19" s="1131"/>
      <c r="K19" s="1131"/>
      <c r="L19" s="1131"/>
    </row>
    <row r="20" spans="1:12" ht="33" customHeight="1">
      <c r="A20" s="52"/>
      <c r="B20" s="1134" t="str">
        <f>IF('Names of Bidder'!I6="Sole Bidder","Name of the Bidder (Sole Bidder)", "Name of Bidder (Lead Partner)")</f>
        <v>Name of Bidder (Lead Partner)</v>
      </c>
      <c r="C20" s="1134"/>
      <c r="D20" s="1134"/>
      <c r="E20" s="1134"/>
      <c r="F20" s="1134"/>
      <c r="G20" s="1134"/>
      <c r="H20" s="1132" t="str">
        <f>B9</f>
        <v/>
      </c>
      <c r="I20" s="1132"/>
      <c r="J20" s="1132"/>
      <c r="K20" s="1132"/>
      <c r="L20" s="1132"/>
    </row>
    <row r="21" spans="1:12" ht="33" customHeight="1">
      <c r="A21" s="35"/>
      <c r="B21" s="1134" t="s">
        <v>15</v>
      </c>
      <c r="C21" s="1134"/>
      <c r="D21" s="1134"/>
      <c r="E21" s="1134"/>
      <c r="F21" s="1134"/>
      <c r="G21" s="1134"/>
      <c r="H21" s="1133" t="s">
        <v>56</v>
      </c>
      <c r="I21" s="1133"/>
      <c r="J21" s="1133"/>
      <c r="K21" s="1133"/>
      <c r="L21" s="1133"/>
    </row>
    <row r="22" spans="1:12" ht="33" customHeight="1">
      <c r="A22" s="35"/>
      <c r="B22" s="1134" t="s">
        <v>16</v>
      </c>
      <c r="C22" s="1134"/>
      <c r="D22" s="1134"/>
      <c r="E22" s="1134"/>
      <c r="F22" s="1134"/>
      <c r="G22" s="1134"/>
      <c r="H22" s="1133"/>
      <c r="I22" s="1133"/>
      <c r="J22" s="1133"/>
      <c r="K22" s="1133"/>
      <c r="L22" s="1133"/>
    </row>
    <row r="23" spans="1:12" ht="33" customHeight="1">
      <c r="A23" s="35"/>
      <c r="B23" s="1134" t="s">
        <v>17</v>
      </c>
      <c r="C23" s="1134"/>
      <c r="D23" s="1134"/>
      <c r="E23" s="1134"/>
      <c r="F23" s="1134"/>
      <c r="G23" s="1134"/>
      <c r="H23" s="1133"/>
      <c r="I23" s="1133"/>
      <c r="J23" s="1133"/>
      <c r="K23" s="1133"/>
      <c r="L23" s="1133"/>
    </row>
    <row r="24" spans="1:12" ht="33" customHeight="1">
      <c r="A24" s="35"/>
      <c r="B24" s="1134" t="s">
        <v>18</v>
      </c>
      <c r="C24" s="1134"/>
      <c r="D24" s="1134"/>
      <c r="E24" s="1134"/>
      <c r="F24" s="1134"/>
      <c r="G24" s="1134"/>
      <c r="H24" s="1133"/>
      <c r="I24" s="1133"/>
      <c r="J24" s="1133"/>
      <c r="K24" s="1133"/>
      <c r="L24" s="1133"/>
    </row>
    <row r="25" spans="1:12" ht="6" customHeight="1">
      <c r="A25" s="35"/>
      <c r="B25" s="163"/>
      <c r="C25" s="163"/>
      <c r="D25" s="163"/>
      <c r="E25" s="163"/>
      <c r="F25" s="163"/>
      <c r="G25" s="163"/>
      <c r="H25" s="164"/>
      <c r="I25" s="164"/>
      <c r="J25" s="164"/>
      <c r="K25" s="164"/>
      <c r="L25" s="164"/>
    </row>
    <row r="26" spans="1:12" ht="18.95" customHeight="1">
      <c r="A26" s="53">
        <v>1.2</v>
      </c>
      <c r="B26" s="1130" t="s">
        <v>175</v>
      </c>
      <c r="C26" s="1130"/>
      <c r="D26" s="1130"/>
      <c r="E26" s="1130"/>
      <c r="F26" s="1130"/>
      <c r="G26" s="1130"/>
      <c r="H26" s="1130"/>
      <c r="I26" s="1130"/>
      <c r="J26" s="1130"/>
      <c r="K26" s="1130"/>
      <c r="L26" s="1130"/>
    </row>
    <row r="27" spans="1:12" ht="18.95" customHeight="1">
      <c r="A27" s="56" t="s">
        <v>19</v>
      </c>
      <c r="B27" s="29" t="s">
        <v>20</v>
      </c>
      <c r="D27" s="90"/>
      <c r="E27" s="90"/>
    </row>
    <row r="28" spans="1:12" ht="18.95" customHeight="1">
      <c r="A28" s="35"/>
      <c r="B28" s="1044" t="s">
        <v>21</v>
      </c>
      <c r="C28" s="1044"/>
      <c r="D28" s="1017"/>
      <c r="E28" s="1017"/>
      <c r="F28" s="1017"/>
      <c r="G28" s="1017"/>
      <c r="H28" s="1017"/>
      <c r="I28" s="1017"/>
      <c r="J28" s="1017"/>
      <c r="K28" s="1017"/>
      <c r="L28" s="1017"/>
    </row>
    <row r="29" spans="1:12" ht="18.95" customHeight="1">
      <c r="A29" s="35"/>
      <c r="B29" s="1139" t="s">
        <v>22</v>
      </c>
      <c r="C29" s="1140"/>
      <c r="D29" s="1142"/>
      <c r="E29" s="1142"/>
      <c r="F29" s="1142"/>
      <c r="G29" s="1142"/>
      <c r="H29" s="1142"/>
      <c r="I29" s="1142"/>
      <c r="J29" s="1142"/>
      <c r="K29" s="1142"/>
      <c r="L29" s="1142"/>
    </row>
    <row r="30" spans="1:12" ht="18.95" customHeight="1">
      <c r="A30" s="35"/>
      <c r="B30" s="93"/>
      <c r="C30" s="54"/>
      <c r="D30" s="1137"/>
      <c r="E30" s="1137"/>
      <c r="F30" s="1137"/>
      <c r="G30" s="1137"/>
      <c r="H30" s="1137"/>
      <c r="I30" s="1137"/>
      <c r="J30" s="1137"/>
      <c r="K30" s="1137"/>
      <c r="L30" s="1137"/>
    </row>
    <row r="31" spans="1:12" ht="18.95" customHeight="1">
      <c r="A31" s="35"/>
      <c r="B31" s="93"/>
      <c r="C31" s="54"/>
      <c r="D31" s="1137"/>
      <c r="E31" s="1137"/>
      <c r="F31" s="1137"/>
      <c r="G31" s="1137"/>
      <c r="H31" s="1137"/>
      <c r="I31" s="1137"/>
      <c r="J31" s="1137"/>
      <c r="K31" s="1137"/>
      <c r="L31" s="1137"/>
    </row>
    <row r="32" spans="1:12" ht="18.95" customHeight="1">
      <c r="A32" s="35"/>
      <c r="B32" s="94"/>
      <c r="C32" s="55"/>
      <c r="D32" s="1138"/>
      <c r="E32" s="1138"/>
      <c r="F32" s="1138"/>
      <c r="G32" s="1138"/>
      <c r="H32" s="1138"/>
      <c r="I32" s="1138"/>
      <c r="J32" s="1138"/>
      <c r="K32" s="1138"/>
      <c r="L32" s="1138"/>
    </row>
    <row r="33" spans="1:54" ht="18.95" customHeight="1">
      <c r="A33" s="35"/>
      <c r="B33" s="1044" t="s">
        <v>23</v>
      </c>
      <c r="C33" s="1044"/>
      <c r="D33" s="1017"/>
      <c r="E33" s="1017"/>
      <c r="F33" s="1017"/>
      <c r="G33" s="1017"/>
      <c r="H33" s="1017"/>
      <c r="I33" s="1017"/>
      <c r="J33" s="1017"/>
      <c r="K33" s="1017"/>
      <c r="L33" s="1017"/>
    </row>
    <row r="34" spans="1:54" ht="18.95" customHeight="1">
      <c r="A34" s="35"/>
      <c r="B34" s="1044" t="s">
        <v>24</v>
      </c>
      <c r="C34" s="1044"/>
      <c r="D34" s="1017"/>
      <c r="E34" s="1017"/>
      <c r="F34" s="1017"/>
      <c r="G34" s="1017"/>
      <c r="H34" s="1017"/>
      <c r="I34" s="1017"/>
      <c r="J34" s="1017"/>
      <c r="K34" s="1017"/>
      <c r="L34" s="1017"/>
    </row>
    <row r="35" spans="1:54" ht="18.95" customHeight="1">
      <c r="A35" s="35"/>
      <c r="B35" s="1044" t="s">
        <v>25</v>
      </c>
      <c r="C35" s="1044"/>
      <c r="D35" s="1017"/>
      <c r="E35" s="1017"/>
      <c r="F35" s="1017"/>
      <c r="G35" s="1017"/>
      <c r="H35" s="1017"/>
      <c r="I35" s="1017"/>
      <c r="J35" s="1017"/>
      <c r="K35" s="1017"/>
      <c r="L35" s="1017"/>
    </row>
    <row r="36" spans="1:54" ht="18.95" customHeight="1">
      <c r="A36" s="35"/>
      <c r="B36" s="1044" t="s">
        <v>26</v>
      </c>
      <c r="C36" s="1044"/>
      <c r="D36" s="1017"/>
      <c r="E36" s="1017"/>
      <c r="F36" s="1017"/>
      <c r="G36" s="1017"/>
      <c r="H36" s="1017"/>
      <c r="I36" s="1017"/>
      <c r="J36" s="1017"/>
      <c r="K36" s="1017"/>
      <c r="L36" s="1017"/>
    </row>
    <row r="37" spans="1:54" ht="8.1" customHeight="1">
      <c r="A37" s="35"/>
      <c r="B37" s="95"/>
      <c r="C37" s="95"/>
      <c r="D37" s="96"/>
      <c r="E37" s="96"/>
      <c r="F37" s="96"/>
      <c r="G37" s="96"/>
      <c r="H37" s="96"/>
      <c r="I37" s="96"/>
      <c r="J37" s="96"/>
      <c r="K37" s="96"/>
      <c r="L37" s="96"/>
    </row>
    <row r="38" spans="1:54" ht="61.5" customHeight="1">
      <c r="A38" s="57" t="s">
        <v>28</v>
      </c>
      <c r="B38" s="1135" t="s">
        <v>27</v>
      </c>
      <c r="C38" s="1135"/>
      <c r="D38" s="1135"/>
      <c r="E38" s="1135"/>
      <c r="F38" s="1135"/>
      <c r="G38" s="1135"/>
      <c r="H38" s="1135"/>
      <c r="I38" s="1135"/>
      <c r="J38" s="1135"/>
      <c r="K38" s="1135"/>
      <c r="L38" s="1135"/>
    </row>
    <row r="39" spans="1:54" ht="33.75" customHeight="1">
      <c r="A39" s="35"/>
      <c r="B39" s="92" t="s">
        <v>349</v>
      </c>
      <c r="C39" s="1136" t="s">
        <v>29</v>
      </c>
      <c r="D39" s="1136"/>
      <c r="E39" s="1136"/>
      <c r="F39" s="1136"/>
      <c r="G39" s="1136" t="s">
        <v>30</v>
      </c>
      <c r="H39" s="1136"/>
      <c r="I39" s="1136" t="s">
        <v>31</v>
      </c>
      <c r="J39" s="1136"/>
      <c r="K39" s="1136"/>
      <c r="L39" s="1136"/>
    </row>
    <row r="40" spans="1:54" ht="38.1" customHeight="1">
      <c r="B40" s="102"/>
      <c r="C40" s="1017"/>
      <c r="D40" s="1017"/>
      <c r="E40" s="1017"/>
      <c r="F40" s="1017"/>
      <c r="G40" s="1141"/>
      <c r="H40" s="1141"/>
      <c r="I40" s="1017"/>
      <c r="J40" s="1017"/>
      <c r="K40" s="1017"/>
      <c r="L40" s="1017"/>
    </row>
    <row r="41" spans="1:54" ht="38.1" customHeight="1">
      <c r="A41" s="35"/>
      <c r="B41" s="102"/>
      <c r="C41" s="1017"/>
      <c r="D41" s="1017"/>
      <c r="E41" s="1017"/>
      <c r="F41" s="1017"/>
      <c r="G41" s="1141"/>
      <c r="H41" s="1141"/>
      <c r="I41" s="1017"/>
      <c r="J41" s="1017"/>
      <c r="K41" s="1017"/>
      <c r="L41" s="1017"/>
    </row>
    <row r="42" spans="1:54" ht="20.100000000000001" customHeight="1">
      <c r="A42" s="88">
        <v>2</v>
      </c>
      <c r="B42" s="97" t="s">
        <v>32</v>
      </c>
    </row>
    <row r="43" spans="1:54" ht="78.75" customHeight="1">
      <c r="B43" s="1135" t="s">
        <v>33</v>
      </c>
      <c r="C43" s="1135"/>
      <c r="D43" s="1135"/>
      <c r="E43" s="1135"/>
      <c r="F43" s="1135"/>
      <c r="G43" s="1135"/>
      <c r="H43" s="1135"/>
      <c r="I43" s="1135"/>
      <c r="J43" s="1135"/>
      <c r="K43" s="1135"/>
      <c r="L43" s="1135"/>
    </row>
    <row r="44" spans="1:54" s="24" customFormat="1" ht="34.5" customHeight="1">
      <c r="A44" s="53">
        <v>2.1</v>
      </c>
      <c r="B44" s="1135" t="s">
        <v>34</v>
      </c>
      <c r="C44" s="1135"/>
      <c r="D44" s="1135"/>
      <c r="E44" s="1135"/>
      <c r="F44" s="1135"/>
      <c r="G44" s="1135"/>
      <c r="H44" s="1135"/>
      <c r="I44" s="1135"/>
      <c r="J44" s="1135"/>
      <c r="K44" s="1135"/>
      <c r="L44" s="113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1136" t="s">
        <v>36</v>
      </c>
      <c r="D45" s="1136"/>
      <c r="E45" s="1136"/>
      <c r="F45" s="1136"/>
      <c r="G45" s="1136" t="s">
        <v>37</v>
      </c>
      <c r="H45" s="1136"/>
      <c r="I45" s="1136" t="s">
        <v>116</v>
      </c>
      <c r="J45" s="1136"/>
      <c r="K45" s="1136" t="s">
        <v>117</v>
      </c>
      <c r="L45" s="1136"/>
    </row>
    <row r="46" spans="1:54" ht="27.95" customHeight="1">
      <c r="A46" s="35"/>
      <c r="B46" s="102">
        <v>1</v>
      </c>
      <c r="C46" s="1017"/>
      <c r="D46" s="1017"/>
      <c r="E46" s="1017"/>
      <c r="F46" s="1017"/>
      <c r="G46" s="1141"/>
      <c r="H46" s="1141"/>
      <c r="I46" s="1141"/>
      <c r="J46" s="1141"/>
      <c r="K46" s="1143"/>
      <c r="L46" s="1143"/>
    </row>
    <row r="47" spans="1:54" ht="27.95" customHeight="1">
      <c r="A47" s="35"/>
      <c r="B47" s="102">
        <v>2</v>
      </c>
      <c r="C47" s="1017"/>
      <c r="D47" s="1017"/>
      <c r="E47" s="1017"/>
      <c r="F47" s="1017"/>
      <c r="G47" s="1141"/>
      <c r="H47" s="1141"/>
      <c r="I47" s="1141"/>
      <c r="J47" s="1141"/>
      <c r="K47" s="1143"/>
      <c r="L47" s="1143"/>
    </row>
    <row r="48" spans="1:54" ht="27.95" customHeight="1">
      <c r="A48" s="35"/>
      <c r="B48" s="102">
        <v>3</v>
      </c>
      <c r="C48" s="1017"/>
      <c r="D48" s="1017"/>
      <c r="E48" s="1017"/>
      <c r="F48" s="1017"/>
      <c r="G48" s="1141"/>
      <c r="H48" s="1141"/>
      <c r="I48" s="1141"/>
      <c r="J48" s="1141"/>
      <c r="K48" s="1143"/>
      <c r="L48" s="1143"/>
    </row>
    <row r="49" spans="1:54" ht="27.95" customHeight="1">
      <c r="A49" s="35"/>
      <c r="B49" s="102">
        <v>4</v>
      </c>
      <c r="C49" s="1017"/>
      <c r="D49" s="1017"/>
      <c r="E49" s="1017"/>
      <c r="F49" s="1017"/>
      <c r="G49" s="1141"/>
      <c r="H49" s="1141"/>
      <c r="I49" s="1141"/>
      <c r="J49" s="1141"/>
      <c r="K49" s="1143"/>
      <c r="L49" s="1143"/>
    </row>
    <row r="50" spans="1:54" ht="27.95" customHeight="1">
      <c r="A50" s="35"/>
      <c r="B50" s="102">
        <v>5</v>
      </c>
      <c r="C50" s="1017"/>
      <c r="D50" s="1017"/>
      <c r="E50" s="1017"/>
      <c r="F50" s="1017"/>
      <c r="G50" s="1141"/>
      <c r="H50" s="1141"/>
      <c r="I50" s="1141"/>
      <c r="J50" s="1141"/>
      <c r="K50" s="1143"/>
      <c r="L50" s="1143"/>
    </row>
    <row r="51" spans="1:54" ht="21" customHeight="1">
      <c r="A51" s="88">
        <v>3</v>
      </c>
      <c r="B51" s="97" t="s">
        <v>642</v>
      </c>
      <c r="D51" s="96"/>
      <c r="E51" s="96"/>
      <c r="F51" s="96"/>
    </row>
    <row r="52" spans="1:54" ht="55.5" customHeight="1">
      <c r="A52" s="88"/>
      <c r="B52" s="1150" t="s">
        <v>643</v>
      </c>
      <c r="C52" s="1150"/>
      <c r="D52" s="1150"/>
      <c r="E52" s="1150"/>
      <c r="F52" s="1150"/>
      <c r="G52" s="1150"/>
      <c r="H52" s="1150"/>
      <c r="I52" s="1150"/>
      <c r="J52" s="1150"/>
      <c r="K52" s="1150"/>
      <c r="L52" s="1150"/>
    </row>
    <row r="53" spans="1:54" ht="10.5" customHeight="1">
      <c r="A53" s="88"/>
      <c r="B53" s="97"/>
      <c r="D53" s="96"/>
      <c r="E53" s="96"/>
      <c r="F53" s="96"/>
    </row>
    <row r="54" spans="1:54" ht="21.75" customHeight="1">
      <c r="A54" s="98">
        <v>3.1</v>
      </c>
      <c r="B54" s="1151" t="s">
        <v>644</v>
      </c>
      <c r="C54" s="1151"/>
      <c r="D54" s="1151"/>
      <c r="E54" s="1151"/>
      <c r="F54" s="1151"/>
      <c r="G54" s="1151"/>
      <c r="H54" s="1151"/>
      <c r="I54" s="1151"/>
      <c r="J54" s="1151"/>
      <c r="K54" s="1151"/>
      <c r="L54" s="1151"/>
    </row>
    <row r="55" spans="1:54" ht="9" customHeight="1">
      <c r="A55" s="35"/>
      <c r="B55" s="1135"/>
      <c r="C55" s="1135"/>
      <c r="D55" s="1135"/>
      <c r="E55" s="1135"/>
      <c r="F55" s="1135"/>
      <c r="G55" s="1135"/>
      <c r="H55" s="1135"/>
      <c r="I55" s="1135"/>
      <c r="J55" s="1135"/>
      <c r="K55" s="1135"/>
      <c r="L55" s="1135"/>
    </row>
    <row r="56" spans="1:54" s="24" customFormat="1" ht="40.5" customHeight="1">
      <c r="A56" s="35"/>
      <c r="B56" s="990" t="s">
        <v>35</v>
      </c>
      <c r="C56" s="990"/>
      <c r="D56" s="990"/>
      <c r="E56" s="947" t="s">
        <v>645</v>
      </c>
      <c r="F56" s="1145"/>
      <c r="G56" s="1145"/>
      <c r="H56" s="948"/>
      <c r="I56" s="990" t="s">
        <v>646</v>
      </c>
      <c r="J56" s="990"/>
      <c r="K56" s="990"/>
      <c r="L56" s="990"/>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1017"/>
      <c r="C57" s="1017"/>
      <c r="D57" s="1017"/>
      <c r="E57" s="1141"/>
      <c r="F57" s="1141"/>
      <c r="G57" s="1141"/>
      <c r="H57" s="1141"/>
      <c r="I57" s="1141"/>
      <c r="J57" s="1141"/>
      <c r="K57" s="1141"/>
      <c r="L57" s="1141"/>
    </row>
    <row r="58" spans="1:54" ht="20.100000000000001" customHeight="1">
      <c r="A58" s="35"/>
      <c r="B58" s="1017"/>
      <c r="C58" s="1017"/>
      <c r="D58" s="1017"/>
      <c r="E58" s="1141"/>
      <c r="F58" s="1141"/>
      <c r="G58" s="1141"/>
      <c r="H58" s="1141"/>
      <c r="I58" s="1141"/>
      <c r="J58" s="1141"/>
      <c r="K58" s="1141"/>
      <c r="L58" s="1141"/>
    </row>
    <row r="59" spans="1:54" ht="20.100000000000001" customHeight="1">
      <c r="A59" s="35"/>
      <c r="B59" s="1017"/>
      <c r="C59" s="1017"/>
      <c r="D59" s="1017"/>
      <c r="E59" s="1141"/>
      <c r="F59" s="1141"/>
      <c r="G59" s="1141"/>
      <c r="H59" s="1141"/>
      <c r="I59" s="1141"/>
      <c r="J59" s="1141"/>
      <c r="K59" s="1141"/>
      <c r="L59" s="1141"/>
    </row>
    <row r="60" spans="1:54" ht="20.100000000000001" customHeight="1">
      <c r="A60" s="35"/>
      <c r="B60" s="1017"/>
      <c r="C60" s="1017"/>
      <c r="D60" s="1017"/>
      <c r="E60" s="1141"/>
      <c r="F60" s="1141"/>
      <c r="G60" s="1141"/>
      <c r="H60" s="1141"/>
      <c r="I60" s="1141"/>
      <c r="J60" s="1141"/>
      <c r="K60" s="1141"/>
      <c r="L60" s="1141"/>
    </row>
    <row r="61" spans="1:54" ht="20.100000000000001" customHeight="1">
      <c r="A61" s="35"/>
      <c r="B61" s="1017"/>
      <c r="C61" s="1017"/>
      <c r="D61" s="1017"/>
      <c r="E61" s="1141"/>
      <c r="F61" s="1141"/>
      <c r="G61" s="1141"/>
      <c r="H61" s="1141"/>
      <c r="I61" s="1141"/>
      <c r="J61" s="1141"/>
      <c r="K61" s="1141"/>
      <c r="L61" s="1141"/>
    </row>
    <row r="62" spans="1:54" ht="20.100000000000001" customHeight="1">
      <c r="A62" s="35"/>
      <c r="B62" s="1017"/>
      <c r="C62" s="1017"/>
      <c r="D62" s="1017"/>
      <c r="E62" s="1141"/>
      <c r="F62" s="1141"/>
      <c r="G62" s="1141"/>
      <c r="H62" s="1141"/>
      <c r="I62" s="1141"/>
      <c r="J62" s="1141"/>
      <c r="K62" s="1141"/>
      <c r="L62" s="1141"/>
    </row>
    <row r="63" spans="1:54" ht="20.100000000000001" customHeight="1">
      <c r="A63" s="35"/>
      <c r="B63" s="35"/>
      <c r="C63" s="35"/>
      <c r="D63" s="35"/>
      <c r="E63" s="35"/>
      <c r="F63" s="35"/>
      <c r="G63" s="35"/>
      <c r="H63" s="35"/>
      <c r="I63" s="35"/>
      <c r="J63" s="35"/>
      <c r="K63" s="35"/>
      <c r="L63" s="35"/>
    </row>
    <row r="64" spans="1:54" ht="21" customHeight="1">
      <c r="A64" s="88">
        <v>4</v>
      </c>
      <c r="B64" s="97" t="s">
        <v>38</v>
      </c>
      <c r="D64" s="96"/>
      <c r="E64" s="96"/>
      <c r="F64" s="96"/>
    </row>
    <row r="65" spans="1:54" ht="18" customHeight="1">
      <c r="A65" s="98">
        <v>4.0999999999999996</v>
      </c>
      <c r="B65" s="1144" t="s">
        <v>39</v>
      </c>
      <c r="C65" s="1144"/>
      <c r="D65" s="1144"/>
      <c r="E65" s="1144"/>
      <c r="F65" s="1144"/>
      <c r="G65" s="1144"/>
      <c r="H65" s="1144"/>
      <c r="I65" s="1144"/>
      <c r="J65" s="1144"/>
      <c r="K65" s="1144"/>
      <c r="L65" s="1144"/>
    </row>
    <row r="66" spans="1:54" ht="67.5" customHeight="1">
      <c r="A66" s="35"/>
      <c r="B66" s="1135" t="s">
        <v>40</v>
      </c>
      <c r="C66" s="1135"/>
      <c r="D66" s="1135"/>
      <c r="E66" s="1135"/>
      <c r="F66" s="1135"/>
      <c r="G66" s="1135"/>
      <c r="H66" s="1135"/>
      <c r="I66" s="1135"/>
      <c r="J66" s="1135"/>
      <c r="K66" s="1135"/>
      <c r="L66" s="1135"/>
    </row>
    <row r="67" spans="1:54" s="24" customFormat="1" ht="35.25" customHeight="1">
      <c r="A67" s="35"/>
      <c r="B67" s="990" t="s">
        <v>41</v>
      </c>
      <c r="C67" s="990"/>
      <c r="D67" s="990"/>
      <c r="E67" s="947" t="s">
        <v>42</v>
      </c>
      <c r="F67" s="1145"/>
      <c r="G67" s="1145"/>
      <c r="H67" s="948"/>
      <c r="I67" s="990" t="s">
        <v>43</v>
      </c>
      <c r="J67" s="990"/>
      <c r="K67" s="990"/>
      <c r="L67" s="990"/>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1017"/>
      <c r="C68" s="1017"/>
      <c r="D68" s="1017"/>
      <c r="E68" s="1141"/>
      <c r="F68" s="1141"/>
      <c r="G68" s="1141"/>
      <c r="H68" s="1141"/>
      <c r="I68" s="1141"/>
      <c r="J68" s="1141"/>
      <c r="K68" s="1141"/>
      <c r="L68" s="1141"/>
    </row>
    <row r="69" spans="1:54" ht="20.100000000000001" customHeight="1">
      <c r="A69" s="35"/>
      <c r="B69" s="1017"/>
      <c r="C69" s="1017"/>
      <c r="D69" s="1017"/>
      <c r="E69" s="1141"/>
      <c r="F69" s="1141"/>
      <c r="G69" s="1141"/>
      <c r="H69" s="1141"/>
      <c r="I69" s="1141"/>
      <c r="J69" s="1141"/>
      <c r="K69" s="1141"/>
      <c r="L69" s="1141"/>
    </row>
    <row r="70" spans="1:54" ht="20.100000000000001" customHeight="1">
      <c r="A70" s="35"/>
      <c r="B70" s="1017"/>
      <c r="C70" s="1017"/>
      <c r="D70" s="1017"/>
      <c r="E70" s="1141"/>
      <c r="F70" s="1141"/>
      <c r="G70" s="1141"/>
      <c r="H70" s="1141"/>
      <c r="I70" s="1141"/>
      <c r="J70" s="1141"/>
      <c r="K70" s="1141"/>
      <c r="L70" s="1141"/>
    </row>
    <row r="71" spans="1:54" ht="20.100000000000001" customHeight="1">
      <c r="A71" s="35"/>
      <c r="B71" s="1017"/>
      <c r="C71" s="1017"/>
      <c r="D71" s="1017"/>
      <c r="E71" s="1141"/>
      <c r="F71" s="1141"/>
      <c r="G71" s="1141"/>
      <c r="H71" s="1141"/>
      <c r="I71" s="1141"/>
      <c r="J71" s="1141"/>
      <c r="K71" s="1141"/>
      <c r="L71" s="1141"/>
    </row>
    <row r="72" spans="1:54" ht="20.100000000000001" customHeight="1">
      <c r="A72" s="35"/>
      <c r="B72" s="1017"/>
      <c r="C72" s="1017"/>
      <c r="D72" s="1017"/>
      <c r="E72" s="1141"/>
      <c r="F72" s="1141"/>
      <c r="G72" s="1141"/>
      <c r="H72" s="1141"/>
      <c r="I72" s="1141"/>
      <c r="J72" s="1141"/>
      <c r="K72" s="1141"/>
      <c r="L72" s="1141"/>
    </row>
    <row r="73" spans="1:54" ht="20.100000000000001" customHeight="1">
      <c r="A73" s="35"/>
      <c r="B73" s="1017"/>
      <c r="C73" s="1017"/>
      <c r="D73" s="1017"/>
      <c r="E73" s="1141"/>
      <c r="F73" s="1141"/>
      <c r="G73" s="1141"/>
      <c r="H73" s="1141"/>
      <c r="I73" s="1141"/>
      <c r="J73" s="1141"/>
      <c r="K73" s="1141"/>
      <c r="L73" s="1141"/>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990" t="s">
        <v>119</v>
      </c>
      <c r="D76" s="990"/>
      <c r="E76" s="990"/>
      <c r="F76" s="990"/>
      <c r="G76" s="990"/>
      <c r="H76" s="947" t="s">
        <v>45</v>
      </c>
      <c r="I76" s="1145"/>
      <c r="J76" s="1145"/>
      <c r="K76" s="1145"/>
      <c r="L76" s="948"/>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623</v>
      </c>
      <c r="D77" s="87" t="s">
        <v>533</v>
      </c>
      <c r="E77" s="87" t="s">
        <v>509</v>
      </c>
      <c r="F77" s="87" t="s">
        <v>508</v>
      </c>
      <c r="G77" s="87" t="s">
        <v>505</v>
      </c>
      <c r="H77" s="87" t="s">
        <v>703</v>
      </c>
      <c r="I77" s="87" t="s">
        <v>704</v>
      </c>
      <c r="J77" s="87" t="s">
        <v>711</v>
      </c>
      <c r="K77" s="87" t="s">
        <v>716</v>
      </c>
      <c r="L77" s="87" t="s">
        <v>724</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5">
        <v>5</v>
      </c>
      <c r="B85" s="1148" t="s">
        <v>507</v>
      </c>
      <c r="C85" s="1148"/>
      <c r="D85" s="1148"/>
      <c r="E85" s="1148"/>
      <c r="F85" s="1148"/>
      <c r="G85" s="1148"/>
      <c r="H85" s="1133" t="s">
        <v>56</v>
      </c>
      <c r="I85" s="1133"/>
      <c r="J85" s="1133"/>
      <c r="K85" s="1133"/>
      <c r="L85" s="1133"/>
    </row>
    <row r="86" spans="1:54">
      <c r="A86" s="52"/>
      <c r="B86" s="1135"/>
      <c r="C86" s="1135"/>
      <c r="D86" s="1135"/>
      <c r="E86" s="1135"/>
      <c r="F86" s="1135"/>
      <c r="G86" s="1135"/>
      <c r="H86" s="1135"/>
      <c r="I86" s="1135"/>
      <c r="J86" s="1135"/>
      <c r="K86" s="1135"/>
      <c r="L86" s="1135"/>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1149" t="str">
        <f>'Attach 3(JV)'!B24</f>
        <v>--</v>
      </c>
      <c r="C89" s="1149"/>
      <c r="D89" s="1149"/>
      <c r="E89" s="25"/>
      <c r="G89" s="58" t="s">
        <v>4</v>
      </c>
      <c r="H89" s="1146" t="str">
        <f>'Attach 3(JV)'!E24</f>
        <v/>
      </c>
      <c r="I89" s="1147"/>
      <c r="J89" s="1147"/>
      <c r="K89" s="1147"/>
      <c r="L89" s="1147"/>
    </row>
    <row r="90" spans="1:54" ht="24" customHeight="1">
      <c r="A90" s="36" t="s">
        <v>7</v>
      </c>
      <c r="B90" s="942" t="str">
        <f>'Attach 3(JV)'!B25</f>
        <v/>
      </c>
      <c r="C90" s="942"/>
      <c r="D90" s="942"/>
      <c r="E90" s="25"/>
      <c r="G90" s="58" t="s">
        <v>5</v>
      </c>
      <c r="H90" s="1146" t="str">
        <f>'Attach 3(JV)'!E25</f>
        <v/>
      </c>
      <c r="I90" s="1147"/>
      <c r="J90" s="1147"/>
      <c r="K90" s="1147"/>
      <c r="L90" s="1147"/>
    </row>
  </sheetData>
  <sheetProtection formatColumns="0" formatRows="0" selectLockedCells="1"/>
  <customSheetViews>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8" sqref="A8:C8"/>
    </sheetView>
  </sheetViews>
  <sheetFormatPr defaultRowHeight="16.5"/>
  <cols>
    <col min="1" max="1" width="16.28515625" style="278" customWidth="1"/>
    <col min="2" max="2" width="31.28515625" style="278" customWidth="1"/>
    <col min="3" max="3" width="34.85546875" style="278" customWidth="1"/>
    <col min="4" max="4" width="18.85546875" style="278" customWidth="1"/>
    <col min="5" max="5" width="21.28515625" style="278" customWidth="1"/>
    <col min="6" max="8" width="9.140625" style="276"/>
    <col min="9" max="16384" width="9.140625" style="277"/>
  </cols>
  <sheetData>
    <row r="1" spans="1:26" ht="15">
      <c r="A1" s="1160" t="str">
        <f>'Attach 3(JV)'!A1</f>
        <v>Specification No. :CC/NT/W-TW/DOM/A04/24/14398</v>
      </c>
      <c r="B1" s="1160"/>
      <c r="C1" s="1160"/>
      <c r="D1" s="1159" t="str">
        <f>"Attachment-17 "&amp;'Attach 3(JV)'!AT1</f>
        <v xml:space="preserve">Attachment-17 </v>
      </c>
      <c r="E1" s="1159"/>
    </row>
    <row r="2" spans="1:26" ht="10.5" customHeight="1">
      <c r="Z2" s="279">
        <f>'[6]Attach 3(JV)'!Z2</f>
        <v>0</v>
      </c>
    </row>
    <row r="3" spans="1:26" ht="81"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280"/>
      <c r="G3" s="281"/>
      <c r="H3" s="280"/>
    </row>
    <row r="4" spans="1:26" ht="6.75" customHeight="1">
      <c r="A4" s="282"/>
      <c r="H4" s="30"/>
      <c r="I4" s="11"/>
    </row>
    <row r="5" spans="1:26" ht="19.5" customHeight="1">
      <c r="A5" s="1161" t="s">
        <v>492</v>
      </c>
      <c r="B5" s="1161"/>
      <c r="C5" s="1161"/>
      <c r="D5" s="1161"/>
      <c r="E5" s="1161"/>
      <c r="F5" s="283"/>
      <c r="H5" s="30"/>
      <c r="I5" s="11"/>
    </row>
    <row r="6" spans="1:26" ht="7.5" customHeight="1">
      <c r="A6" s="284"/>
      <c r="H6" s="30"/>
      <c r="I6" s="11"/>
    </row>
    <row r="7" spans="1:26" ht="19.5" customHeight="1">
      <c r="A7" s="285" t="str">
        <f>'Attach 3(JV)'!A7</f>
        <v>Bidder’s Name and Address :</v>
      </c>
      <c r="B7" s="284"/>
      <c r="C7" s="284"/>
      <c r="D7" s="15" t="str">
        <f>'[6]Attach 3(JV)'!E7</f>
        <v>To:</v>
      </c>
      <c r="H7" s="30"/>
      <c r="I7" s="11"/>
    </row>
    <row r="8" spans="1:26" ht="26.25" customHeight="1">
      <c r="A8" s="1162" t="str">
        <f>'Attach 3(JV)'!A8</f>
        <v/>
      </c>
      <c r="B8" s="1162"/>
      <c r="C8" s="1162"/>
      <c r="D8" s="12" t="str">
        <f>'[6]Attach 3(JV)'!E8</f>
        <v>Contract Services</v>
      </c>
      <c r="H8" s="30"/>
      <c r="I8" s="11"/>
    </row>
    <row r="9" spans="1:26" ht="19.5" customHeight="1">
      <c r="A9" s="13" t="s">
        <v>351</v>
      </c>
      <c r="B9" s="739" t="str">
        <f>'Attach 3(JV)'!B9</f>
        <v/>
      </c>
      <c r="C9" s="739"/>
      <c r="D9" s="12" t="str">
        <f>'[6]Attach 3(JV)'!E9</f>
        <v>Power Grid Corporation of India Ltd.,</v>
      </c>
      <c r="H9" s="30"/>
      <c r="I9" s="11"/>
    </row>
    <row r="10" spans="1:26" ht="19.5" customHeight="1">
      <c r="A10" s="13" t="s">
        <v>353</v>
      </c>
      <c r="B10" s="739" t="str">
        <f>'Attach 3(JV)'!B10</f>
        <v/>
      </c>
      <c r="C10" s="739"/>
      <c r="D10" s="12" t="str">
        <f>'[6]Attach 3(JV)'!E10</f>
        <v>"Saudamini", Plot No. 2, Sector 29</v>
      </c>
      <c r="H10" s="30"/>
      <c r="I10" s="11"/>
    </row>
    <row r="11" spans="1:26" ht="19.5" customHeight="1">
      <c r="B11" s="739" t="str">
        <f>'Attach 3(JV)'!B11</f>
        <v/>
      </c>
      <c r="C11" s="739"/>
      <c r="D11" s="12" t="str">
        <f>'[6]Attach 3(JV)'!E11</f>
        <v>Gurgaon (Haryana) - 122001</v>
      </c>
    </row>
    <row r="12" spans="1:26" ht="14.25" customHeight="1">
      <c r="A12" s="284"/>
      <c r="B12" s="739" t="str">
        <f>'Attach 3(JV)'!B12</f>
        <v/>
      </c>
      <c r="C12" s="739"/>
      <c r="D12" s="12"/>
    </row>
    <row r="13" spans="1:26" ht="19.5" customHeight="1">
      <c r="A13" s="278" t="s">
        <v>346</v>
      </c>
    </row>
    <row r="14" spans="1:26" ht="9.9499999999999993" customHeight="1">
      <c r="A14" s="284"/>
    </row>
    <row r="15" spans="1:26" ht="90" customHeight="1">
      <c r="A15" s="286">
        <v>1</v>
      </c>
      <c r="B15" s="1157" t="s">
        <v>493</v>
      </c>
      <c r="C15" s="1157"/>
      <c r="D15" s="1157"/>
      <c r="E15" s="1157"/>
      <c r="F15" s="287"/>
      <c r="G15" s="287"/>
      <c r="H15" s="287"/>
    </row>
    <row r="16" spans="1:26" ht="51.75" customHeight="1">
      <c r="A16" s="286">
        <v>2</v>
      </c>
      <c r="B16" s="1157" t="s">
        <v>494</v>
      </c>
      <c r="C16" s="1157"/>
      <c r="D16" s="1157"/>
      <c r="E16" s="1157"/>
      <c r="F16" s="287"/>
      <c r="G16" s="287"/>
      <c r="H16" s="287"/>
    </row>
    <row r="17" spans="1:8" ht="9" customHeight="1">
      <c r="A17" s="284"/>
      <c r="B17" s="284"/>
      <c r="C17" s="284"/>
      <c r="D17" s="284"/>
      <c r="E17" s="284"/>
      <c r="F17" s="287"/>
      <c r="G17" s="287"/>
      <c r="H17" s="287"/>
    </row>
    <row r="18" spans="1:8" s="276" customFormat="1" ht="97.5" customHeight="1">
      <c r="A18" s="288" t="s">
        <v>495</v>
      </c>
      <c r="B18" s="289" t="s">
        <v>349</v>
      </c>
      <c r="C18" s="289" t="s">
        <v>496</v>
      </c>
      <c r="D18" s="288" t="s">
        <v>497</v>
      </c>
      <c r="E18" s="288" t="s">
        <v>498</v>
      </c>
      <c r="G18" s="287"/>
      <c r="H18" s="287"/>
    </row>
    <row r="19" spans="1:8">
      <c r="A19" s="290"/>
      <c r="B19" s="291"/>
      <c r="C19" s="291"/>
      <c r="D19" s="292"/>
      <c r="E19" s="292"/>
      <c r="F19" s="287"/>
      <c r="G19" s="287"/>
      <c r="H19" s="287"/>
    </row>
    <row r="20" spans="1:8">
      <c r="A20" s="290"/>
      <c r="B20" s="291"/>
      <c r="C20" s="291"/>
      <c r="D20" s="292"/>
      <c r="E20" s="292"/>
      <c r="F20" s="287"/>
      <c r="G20" s="287"/>
      <c r="H20" s="287"/>
    </row>
    <row r="21" spans="1:8">
      <c r="A21" s="290"/>
      <c r="B21" s="291"/>
      <c r="C21" s="291"/>
      <c r="D21" s="292"/>
      <c r="E21" s="292"/>
      <c r="F21" s="287"/>
      <c r="G21" s="287"/>
      <c r="H21" s="287"/>
    </row>
    <row r="22" spans="1:8">
      <c r="A22" s="290"/>
      <c r="B22" s="291"/>
      <c r="C22" s="291"/>
      <c r="D22" s="292"/>
      <c r="E22" s="292"/>
      <c r="F22" s="287"/>
      <c r="G22" s="287"/>
      <c r="H22" s="287"/>
    </row>
    <row r="23" spans="1:8">
      <c r="A23" s="290"/>
      <c r="B23" s="291"/>
      <c r="C23" s="291"/>
      <c r="D23" s="292"/>
      <c r="E23" s="292"/>
      <c r="F23" s="287"/>
      <c r="G23" s="287"/>
      <c r="H23" s="287"/>
    </row>
    <row r="24" spans="1:8">
      <c r="A24" s="290"/>
      <c r="B24" s="291"/>
      <c r="C24" s="291"/>
      <c r="D24" s="292"/>
      <c r="E24" s="292"/>
      <c r="F24" s="287"/>
      <c r="G24" s="287"/>
      <c r="H24" s="287"/>
    </row>
    <row r="25" spans="1:8" ht="6" customHeight="1">
      <c r="A25" s="293"/>
      <c r="B25" s="294"/>
      <c r="C25" s="294"/>
      <c r="D25" s="295"/>
      <c r="E25" s="295"/>
      <c r="F25" s="287"/>
      <c r="G25" s="287"/>
      <c r="H25" s="287"/>
    </row>
    <row r="26" spans="1:8" ht="0.6" hidden="1" customHeight="1">
      <c r="A26" s="296"/>
      <c r="B26" s="297"/>
      <c r="C26" s="297"/>
      <c r="D26" s="298"/>
      <c r="E26" s="298"/>
      <c r="F26" s="287"/>
      <c r="G26" s="287"/>
      <c r="H26" s="287"/>
    </row>
    <row r="27" spans="1:8" ht="30" customHeight="1">
      <c r="A27" s="1158" t="s">
        <v>499</v>
      </c>
      <c r="B27" s="1158"/>
      <c r="C27" s="1158"/>
      <c r="D27" s="1158"/>
      <c r="E27" s="1158"/>
      <c r="F27" s="287"/>
      <c r="G27" s="287"/>
      <c r="H27" s="287"/>
    </row>
    <row r="28" spans="1:8">
      <c r="C28" s="299"/>
    </row>
    <row r="29" spans="1:8">
      <c r="A29" s="300" t="s">
        <v>6</v>
      </c>
      <c r="B29" s="301" t="str">
        <f>'Attach 3(JV)'!B24</f>
        <v>--</v>
      </c>
      <c r="C29" s="299" t="s">
        <v>4</v>
      </c>
      <c r="D29" s="302" t="str">
        <f>'Attach 3(JV)'!E24</f>
        <v/>
      </c>
    </row>
    <row r="30" spans="1:8">
      <c r="A30" s="300" t="s">
        <v>7</v>
      </c>
      <c r="B30" s="302" t="str">
        <f>'Attach 3(JV)'!B25</f>
        <v/>
      </c>
      <c r="C30" s="299" t="s">
        <v>5</v>
      </c>
      <c r="D30" s="302" t="str">
        <f>'Attach 3(JV)'!E25</f>
        <v/>
      </c>
    </row>
    <row r="31" spans="1:8">
      <c r="B31" s="303"/>
      <c r="C31" s="299"/>
      <c r="D31" s="299"/>
      <c r="E31" s="303"/>
    </row>
    <row r="32" spans="1:8" hidden="1">
      <c r="A32" s="273" t="str">
        <f>A1</f>
        <v>Specification No. :CC/NT/W-TW/DOM/A04/24/14398</v>
      </c>
      <c r="B32" s="274"/>
      <c r="C32" s="274"/>
      <c r="D32" s="274"/>
      <c r="E32" s="275" t="str">
        <f>D1</f>
        <v xml:space="preserve">Attachment-17 </v>
      </c>
    </row>
    <row r="33" spans="1:8" hidden="1"/>
    <row r="34" spans="1:8" ht="15" hidden="1">
      <c r="A34" s="1155" t="str">
        <f>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4" s="1155"/>
      <c r="C34" s="1155"/>
      <c r="D34" s="1155"/>
      <c r="E34" s="1155"/>
    </row>
    <row r="35" spans="1:8" hidden="1">
      <c r="A35" s="282"/>
    </row>
    <row r="36" spans="1:8" ht="15" hidden="1">
      <c r="A36" s="1156" t="s">
        <v>391</v>
      </c>
      <c r="B36" s="1156"/>
      <c r="C36" s="1156"/>
      <c r="D36" s="1156"/>
      <c r="E36" s="1156"/>
      <c r="F36" s="277"/>
      <c r="G36" s="277"/>
      <c r="H36" s="277"/>
    </row>
    <row r="37" spans="1:8" hidden="1">
      <c r="A37" s="284"/>
      <c r="F37" s="277"/>
      <c r="G37" s="277"/>
      <c r="H37" s="277"/>
    </row>
    <row r="38" spans="1:8" hidden="1">
      <c r="A38" s="285" t="str">
        <f>'[6]Attach 3(JV)'!A15</f>
        <v>Name(s) and Addresse(s) of other partner(s)</v>
      </c>
      <c r="B38" s="284"/>
      <c r="C38" s="284"/>
      <c r="D38" s="15" t="str">
        <f>D7</f>
        <v>To:</v>
      </c>
      <c r="F38" s="277"/>
      <c r="G38" s="277"/>
      <c r="H38" s="277"/>
    </row>
    <row r="39" spans="1:8" hidden="1">
      <c r="A39" s="285" t="str">
        <f>'[6]Attach 3(JV)'!B16</f>
        <v/>
      </c>
      <c r="B39" s="284"/>
      <c r="C39" s="284"/>
      <c r="D39" s="12" t="str">
        <f>D8</f>
        <v>Contract Services</v>
      </c>
      <c r="F39" s="277"/>
      <c r="G39" s="277"/>
      <c r="H39" s="277"/>
    </row>
    <row r="40" spans="1:8" hidden="1">
      <c r="A40" s="13" t="s">
        <v>351</v>
      </c>
      <c r="B40" s="739" t="str">
        <f>'[6]Attach 3(JV)'!B17:D17</f>
        <v xml:space="preserve">…… ……. …….. …… ……. …….. </v>
      </c>
      <c r="C40" s="739"/>
      <c r="D40" s="12" t="str">
        <f>D9</f>
        <v>Power Grid Corporation of India Ltd.,</v>
      </c>
      <c r="F40" s="277"/>
      <c r="G40" s="277"/>
      <c r="H40" s="277"/>
    </row>
    <row r="41" spans="1:8" hidden="1">
      <c r="A41" s="13" t="s">
        <v>353</v>
      </c>
      <c r="B41" s="739" t="str">
        <f>'[6]Attach 3(JV)'!B18:D18</f>
        <v xml:space="preserve">…… ……. …….. …… ……. …….. </v>
      </c>
      <c r="C41" s="739"/>
      <c r="D41" s="12" t="str">
        <f>D10</f>
        <v>"Saudamini", Plot No. 2, Sector 29</v>
      </c>
      <c r="F41" s="277"/>
      <c r="G41" s="277"/>
      <c r="H41" s="277"/>
    </row>
    <row r="42" spans="1:8" hidden="1">
      <c r="B42" s="739" t="str">
        <f>'[6]Attach 3(JV)'!B19:D19</f>
        <v xml:space="preserve">…… ……. …….. …… ……. …….. </v>
      </c>
      <c r="C42" s="739"/>
      <c r="D42" s="12" t="str">
        <f>D11</f>
        <v>Gurgaon (Haryana) - 122001</v>
      </c>
      <c r="F42" s="277"/>
      <c r="G42" s="277"/>
      <c r="H42" s="277"/>
    </row>
    <row r="43" spans="1:8" hidden="1">
      <c r="A43" s="284"/>
      <c r="B43" s="739" t="str">
        <f>'[6]Attach 3(JV)'!B20:D20</f>
        <v xml:space="preserve">…… ……. …….. …… ……. …….. </v>
      </c>
      <c r="C43" s="739"/>
      <c r="D43" s="12"/>
      <c r="F43" s="277"/>
      <c r="G43" s="277"/>
      <c r="H43" s="277"/>
    </row>
    <row r="44" spans="1:8" hidden="1">
      <c r="A44" s="278" t="s">
        <v>346</v>
      </c>
      <c r="F44" s="277"/>
      <c r="G44" s="277"/>
      <c r="H44" s="277"/>
    </row>
    <row r="45" spans="1:8" hidden="1">
      <c r="A45" s="284"/>
      <c r="F45" s="277"/>
      <c r="G45" s="277"/>
      <c r="H45" s="277"/>
    </row>
    <row r="46" spans="1:8" hidden="1">
      <c r="A46" s="1153" t="s">
        <v>392</v>
      </c>
      <c r="B46" s="1153"/>
      <c r="C46" s="1153"/>
      <c r="D46" s="1153"/>
      <c r="E46" s="1153"/>
      <c r="F46" s="277"/>
      <c r="G46" s="277"/>
      <c r="H46" s="277"/>
    </row>
    <row r="47" spans="1:8" hidden="1">
      <c r="A47" s="284"/>
      <c r="B47" s="284"/>
      <c r="C47" s="284"/>
      <c r="D47" s="284"/>
      <c r="E47" s="284"/>
      <c r="F47" s="277"/>
      <c r="G47" s="277"/>
      <c r="H47" s="277"/>
    </row>
    <row r="48" spans="1:8" ht="66" hidden="1">
      <c r="A48" s="288" t="s">
        <v>349</v>
      </c>
      <c r="B48" s="1154" t="s">
        <v>113</v>
      </c>
      <c r="C48" s="1154"/>
      <c r="D48" s="288" t="s">
        <v>114</v>
      </c>
      <c r="E48" s="288" t="s">
        <v>115</v>
      </c>
      <c r="F48" s="277"/>
      <c r="G48" s="277"/>
      <c r="H48" s="277"/>
    </row>
    <row r="49" spans="1:8" hidden="1">
      <c r="A49" s="304">
        <v>1</v>
      </c>
      <c r="B49" s="1152"/>
      <c r="C49" s="1152"/>
      <c r="D49" s="305"/>
      <c r="E49" s="305"/>
      <c r="F49" s="277"/>
      <c r="G49" s="277"/>
      <c r="H49" s="277"/>
    </row>
    <row r="50" spans="1:8" hidden="1">
      <c r="A50" s="304">
        <v>2</v>
      </c>
      <c r="B50" s="1152"/>
      <c r="C50" s="1152"/>
      <c r="D50" s="305"/>
      <c r="E50" s="305"/>
      <c r="F50" s="277"/>
      <c r="G50" s="277"/>
      <c r="H50" s="277"/>
    </row>
    <row r="51" spans="1:8" hidden="1">
      <c r="A51" s="304">
        <v>3</v>
      </c>
      <c r="B51" s="1152"/>
      <c r="C51" s="1152"/>
      <c r="D51" s="305"/>
      <c r="E51" s="305"/>
      <c r="F51" s="277"/>
      <c r="G51" s="277"/>
      <c r="H51" s="277"/>
    </row>
    <row r="52" spans="1:8" hidden="1">
      <c r="A52" s="304">
        <v>4</v>
      </c>
      <c r="B52" s="1152"/>
      <c r="C52" s="1152"/>
      <c r="D52" s="305"/>
      <c r="E52" s="305"/>
      <c r="F52" s="277"/>
      <c r="G52" s="277"/>
      <c r="H52" s="277"/>
    </row>
    <row r="53" spans="1:8" hidden="1">
      <c r="A53" s="304">
        <v>5</v>
      </c>
      <c r="B53" s="1152"/>
      <c r="C53" s="1152"/>
      <c r="D53" s="305"/>
      <c r="E53" s="305"/>
      <c r="F53" s="277"/>
      <c r="G53" s="277"/>
      <c r="H53" s="277"/>
    </row>
    <row r="54" spans="1:8" hidden="1">
      <c r="A54" s="304">
        <v>6</v>
      </c>
      <c r="B54" s="1152"/>
      <c r="C54" s="1152"/>
      <c r="D54" s="305"/>
      <c r="E54" s="305"/>
      <c r="F54" s="277"/>
      <c r="G54" s="277"/>
      <c r="H54" s="277"/>
    </row>
    <row r="55" spans="1:8" hidden="1">
      <c r="A55" s="284"/>
      <c r="B55" s="284"/>
      <c r="C55" s="284"/>
      <c r="D55" s="284"/>
      <c r="E55" s="284"/>
      <c r="F55" s="277"/>
      <c r="G55" s="277"/>
      <c r="H55" s="277"/>
    </row>
    <row r="56" spans="1:8" ht="15" hidden="1">
      <c r="A56" s="306"/>
      <c r="B56" s="306"/>
      <c r="C56" s="306"/>
      <c r="D56" s="306"/>
      <c r="E56" s="306"/>
      <c r="F56" s="277"/>
      <c r="G56" s="277"/>
      <c r="H56" s="277"/>
    </row>
    <row r="57" spans="1:8" ht="15" hidden="1">
      <c r="A57" s="306" t="s">
        <v>6</v>
      </c>
      <c r="B57" s="301" t="str">
        <f>B29</f>
        <v>--</v>
      </c>
      <c r="C57" s="306" t="s">
        <v>4</v>
      </c>
      <c r="D57" s="306" t="str">
        <f>D29</f>
        <v/>
      </c>
      <c r="E57" s="306"/>
      <c r="F57" s="277"/>
      <c r="G57" s="277"/>
      <c r="H57" s="277"/>
    </row>
    <row r="58" spans="1:8" ht="15" hidden="1">
      <c r="A58" s="306" t="s">
        <v>7</v>
      </c>
      <c r="B58" s="306" t="str">
        <f>B30</f>
        <v/>
      </c>
      <c r="C58" s="306" t="s">
        <v>5</v>
      </c>
      <c r="D58" s="306" t="str">
        <f>D30</f>
        <v/>
      </c>
      <c r="E58" s="306"/>
      <c r="F58" s="277"/>
      <c r="G58" s="277"/>
      <c r="H58" s="277"/>
    </row>
    <row r="59" spans="1:8" ht="15" hidden="1">
      <c r="A59" s="306"/>
      <c r="B59" s="306"/>
      <c r="C59" s="306"/>
      <c r="D59" s="306"/>
      <c r="E59" s="306"/>
      <c r="F59" s="277"/>
      <c r="G59" s="277"/>
      <c r="H59" s="277"/>
    </row>
    <row r="60" spans="1:8" hidden="1">
      <c r="A60" s="273" t="str">
        <f>A32</f>
        <v>Specification No. :CC/NT/W-TW/DOM/A04/24/14398</v>
      </c>
      <c r="B60" s="274"/>
      <c r="C60" s="274"/>
      <c r="D60" s="274"/>
      <c r="E60" s="275" t="str">
        <f>E32</f>
        <v xml:space="preserve">Attachment-17 </v>
      </c>
      <c r="F60" s="277"/>
      <c r="G60" s="277"/>
      <c r="H60" s="277"/>
    </row>
    <row r="61" spans="1:8" hidden="1">
      <c r="F61" s="277"/>
      <c r="G61" s="277"/>
      <c r="H61" s="277"/>
    </row>
    <row r="62" spans="1:8" ht="15" hidden="1">
      <c r="A62" s="1155" t="str">
        <f>A34</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62" s="1155"/>
      <c r="C62" s="1155"/>
      <c r="D62" s="1155"/>
      <c r="E62" s="1155"/>
      <c r="F62" s="277"/>
      <c r="G62" s="277"/>
      <c r="H62" s="277"/>
    </row>
    <row r="63" spans="1:8" hidden="1">
      <c r="A63" s="282"/>
      <c r="F63" s="277"/>
      <c r="G63" s="277"/>
      <c r="H63" s="277"/>
    </row>
    <row r="64" spans="1:8" ht="15" hidden="1">
      <c r="A64" s="1156" t="s">
        <v>391</v>
      </c>
      <c r="B64" s="1156"/>
      <c r="C64" s="1156"/>
      <c r="D64" s="1156"/>
      <c r="E64" s="1156"/>
      <c r="F64" s="277"/>
      <c r="G64" s="277"/>
      <c r="H64" s="277"/>
    </row>
    <row r="65" spans="1:8" hidden="1">
      <c r="A65" s="284"/>
      <c r="F65" s="277"/>
      <c r="G65" s="277"/>
      <c r="H65" s="277"/>
    </row>
    <row r="66" spans="1:8" hidden="1">
      <c r="A66" s="285" t="str">
        <f>'[6]Attach 3(JV)'!A15</f>
        <v>Name(s) and Addresse(s) of other partner(s)</v>
      </c>
      <c r="B66" s="284"/>
      <c r="C66" s="284"/>
      <c r="D66" s="15" t="str">
        <f>D7</f>
        <v>To:</v>
      </c>
      <c r="F66" s="277"/>
      <c r="G66" s="277"/>
      <c r="H66" s="277"/>
    </row>
    <row r="67" spans="1:8" hidden="1">
      <c r="A67" s="285" t="str">
        <f>'[6]Attach 3(JV)'!E16</f>
        <v/>
      </c>
      <c r="B67" s="284"/>
      <c r="C67" s="284"/>
      <c r="D67" s="12" t="str">
        <f>D8</f>
        <v>Contract Services</v>
      </c>
      <c r="F67" s="277"/>
      <c r="G67" s="277"/>
      <c r="H67" s="277"/>
    </row>
    <row r="68" spans="1:8" hidden="1">
      <c r="A68" s="13" t="s">
        <v>351</v>
      </c>
      <c r="B68" s="739" t="str">
        <f>'[6]Attach 3(JV)'!E17</f>
        <v/>
      </c>
      <c r="C68" s="739"/>
      <c r="D68" s="12" t="str">
        <f>D9</f>
        <v>Power Grid Corporation of India Ltd.,</v>
      </c>
      <c r="F68" s="277"/>
      <c r="G68" s="277"/>
      <c r="H68" s="277"/>
    </row>
    <row r="69" spans="1:8" hidden="1">
      <c r="A69" s="13" t="s">
        <v>353</v>
      </c>
      <c r="B69" s="739" t="str">
        <f>'[6]Attach 3(JV)'!E18</f>
        <v/>
      </c>
      <c r="C69" s="739"/>
      <c r="D69" s="12" t="str">
        <f>D10</f>
        <v>"Saudamini", Plot No. 2, Sector 29</v>
      </c>
      <c r="F69" s="277"/>
      <c r="G69" s="277"/>
      <c r="H69" s="277"/>
    </row>
    <row r="70" spans="1:8" hidden="1">
      <c r="B70" s="739" t="str">
        <f>'[6]Attach 3(JV)'!E19</f>
        <v/>
      </c>
      <c r="C70" s="739"/>
      <c r="D70" s="12" t="str">
        <f>D11</f>
        <v>Gurgaon (Haryana) - 122001</v>
      </c>
      <c r="F70" s="277"/>
      <c r="G70" s="277"/>
      <c r="H70" s="277"/>
    </row>
    <row r="71" spans="1:8" hidden="1">
      <c r="A71" s="284"/>
      <c r="B71" s="739" t="str">
        <f>'[6]Attach 3(JV)'!E20</f>
        <v/>
      </c>
      <c r="C71" s="739"/>
      <c r="D71" s="12"/>
      <c r="F71" s="277"/>
      <c r="G71" s="277"/>
      <c r="H71" s="277"/>
    </row>
    <row r="72" spans="1:8" hidden="1">
      <c r="A72" s="278" t="s">
        <v>346</v>
      </c>
      <c r="F72" s="277"/>
      <c r="G72" s="277"/>
      <c r="H72" s="277"/>
    </row>
    <row r="73" spans="1:8" hidden="1">
      <c r="A73" s="284"/>
      <c r="F73" s="277"/>
      <c r="G73" s="277"/>
      <c r="H73" s="277"/>
    </row>
    <row r="74" spans="1:8" hidden="1">
      <c r="A74" s="1153" t="s">
        <v>392</v>
      </c>
      <c r="B74" s="1153"/>
      <c r="C74" s="1153"/>
      <c r="D74" s="1153"/>
      <c r="E74" s="1153"/>
      <c r="F74" s="277"/>
      <c r="G74" s="277"/>
      <c r="H74" s="277"/>
    </row>
    <row r="75" spans="1:8" hidden="1">
      <c r="A75" s="284"/>
      <c r="B75" s="284"/>
      <c r="C75" s="284"/>
      <c r="D75" s="284"/>
      <c r="E75" s="284"/>
      <c r="F75" s="277"/>
      <c r="G75" s="277"/>
      <c r="H75" s="277"/>
    </row>
    <row r="76" spans="1:8" ht="66" hidden="1">
      <c r="A76" s="288" t="s">
        <v>349</v>
      </c>
      <c r="B76" s="1154" t="s">
        <v>113</v>
      </c>
      <c r="C76" s="1154"/>
      <c r="D76" s="288" t="s">
        <v>114</v>
      </c>
      <c r="E76" s="288" t="s">
        <v>115</v>
      </c>
      <c r="F76" s="277"/>
      <c r="G76" s="277"/>
      <c r="H76" s="277"/>
    </row>
    <row r="77" spans="1:8" hidden="1">
      <c r="A77" s="304">
        <v>1</v>
      </c>
      <c r="B77" s="1152"/>
      <c r="C77" s="1152"/>
      <c r="D77" s="305"/>
      <c r="E77" s="305"/>
      <c r="F77" s="277"/>
      <c r="G77" s="277"/>
      <c r="H77" s="277"/>
    </row>
    <row r="78" spans="1:8" hidden="1">
      <c r="A78" s="304">
        <v>2</v>
      </c>
      <c r="B78" s="1152"/>
      <c r="C78" s="1152"/>
      <c r="D78" s="305"/>
      <c r="E78" s="305"/>
      <c r="F78" s="277"/>
      <c r="G78" s="277"/>
      <c r="H78" s="277"/>
    </row>
    <row r="79" spans="1:8" hidden="1">
      <c r="A79" s="304">
        <v>3</v>
      </c>
      <c r="B79" s="1152"/>
      <c r="C79" s="1152"/>
      <c r="D79" s="305"/>
      <c r="E79" s="305"/>
      <c r="F79" s="277"/>
      <c r="G79" s="277"/>
      <c r="H79" s="277"/>
    </row>
    <row r="80" spans="1:8" hidden="1">
      <c r="A80" s="304">
        <v>4</v>
      </c>
      <c r="B80" s="1152"/>
      <c r="C80" s="1152"/>
      <c r="D80" s="305"/>
      <c r="E80" s="305"/>
      <c r="F80" s="277"/>
      <c r="G80" s="277"/>
      <c r="H80" s="277"/>
    </row>
    <row r="81" spans="1:8" hidden="1">
      <c r="A81" s="304">
        <v>5</v>
      </c>
      <c r="B81" s="1152"/>
      <c r="C81" s="1152"/>
      <c r="D81" s="305"/>
      <c r="E81" s="305"/>
      <c r="F81" s="277"/>
      <c r="G81" s="277"/>
      <c r="H81" s="277"/>
    </row>
    <row r="82" spans="1:8" hidden="1">
      <c r="A82" s="304">
        <v>6</v>
      </c>
      <c r="B82" s="1152"/>
      <c r="C82" s="1152"/>
      <c r="D82" s="305"/>
      <c r="E82" s="305"/>
      <c r="F82" s="277"/>
      <c r="G82" s="277"/>
      <c r="H82" s="277"/>
    </row>
    <row r="83" spans="1:8" hidden="1">
      <c r="A83" s="284"/>
      <c r="B83" s="284"/>
      <c r="C83" s="284"/>
      <c r="D83" s="284"/>
      <c r="E83" s="284"/>
      <c r="F83" s="277"/>
      <c r="G83" s="277"/>
      <c r="H83" s="277"/>
    </row>
    <row r="84" spans="1:8" ht="15" hidden="1">
      <c r="A84" s="306"/>
      <c r="B84" s="306"/>
      <c r="C84" s="306"/>
      <c r="D84" s="306"/>
      <c r="E84" s="306"/>
      <c r="F84" s="277"/>
      <c r="G84" s="277"/>
      <c r="H84" s="277"/>
    </row>
    <row r="85" spans="1:8" ht="15" hidden="1">
      <c r="A85" s="306" t="s">
        <v>6</v>
      </c>
      <c r="B85" s="301" t="str">
        <f>B57</f>
        <v>--</v>
      </c>
      <c r="C85" s="306" t="s">
        <v>4</v>
      </c>
      <c r="D85" s="306" t="str">
        <f>D57</f>
        <v/>
      </c>
      <c r="E85" s="306"/>
      <c r="F85" s="277"/>
      <c r="G85" s="277"/>
      <c r="H85" s="277"/>
    </row>
    <row r="86" spans="1:8" ht="15" hidden="1">
      <c r="A86" s="306" t="s">
        <v>7</v>
      </c>
      <c r="B86" s="306" t="str">
        <f>B58</f>
        <v/>
      </c>
      <c r="C86" s="306" t="s">
        <v>5</v>
      </c>
      <c r="D86" s="306" t="str">
        <f>D58</f>
        <v/>
      </c>
      <c r="E86" s="306"/>
      <c r="F86" s="277"/>
      <c r="G86" s="277"/>
      <c r="H86" s="277"/>
    </row>
    <row r="87" spans="1:8" ht="15" hidden="1">
      <c r="A87" s="306"/>
      <c r="B87" s="306"/>
      <c r="C87" s="306"/>
      <c r="D87" s="306"/>
      <c r="E87" s="306"/>
      <c r="F87" s="277"/>
      <c r="G87" s="277"/>
      <c r="H87" s="277"/>
    </row>
    <row r="88" spans="1:8" hidden="1">
      <c r="A88" s="307"/>
      <c r="B88" s="307"/>
      <c r="C88" s="307"/>
      <c r="D88" s="307"/>
      <c r="E88" s="307"/>
      <c r="F88" s="277"/>
      <c r="G88" s="277"/>
      <c r="H88" s="27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formatColumns="0" formatRows="0" selectLockedCells="1"/>
  <customSheetViews>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3"/>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5"/>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0"/>
    </customSheetView>
    <customSheetView guid="{DC28ED1E-3E35-4094-9C2B-5C0A1C1D459C}" showPageBreaks="1" fitToPage="1" printArea="1" hiddenRows="1">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9"/>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0"/>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2"/>
    </customSheetView>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82" fitToHeight="0" orientation="portrait" r:id="rId24"/>
  <drawing r:id="rId2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A9" sqref="A9"/>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15">
      <c r="A1" s="938" t="str">
        <f>'Attach 3(JV)'!A1</f>
        <v>Specification No. :CC/NT/W-TW/DOM/A04/24/14398</v>
      </c>
      <c r="B1" s="938"/>
      <c r="C1" s="938"/>
      <c r="D1" s="938"/>
      <c r="E1" s="311" t="str">
        <f>"Attachment-18 " &amp; 'Attach 3(JV)'!AT1</f>
        <v xml:space="preserve">Attachment-18 </v>
      </c>
    </row>
    <row r="3" spans="1:9" ht="92.25" customHeight="1">
      <c r="A3" s="1011"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012"/>
      <c r="C3" s="1012"/>
      <c r="D3" s="1012"/>
      <c r="E3" s="1012"/>
      <c r="F3" s="26"/>
      <c r="G3" s="27"/>
      <c r="H3" s="26"/>
    </row>
    <row r="4" spans="1:9" ht="20.100000000000001" customHeight="1">
      <c r="A4" s="28"/>
      <c r="H4" s="30"/>
      <c r="I4" s="11"/>
    </row>
    <row r="5" spans="1:9" ht="20.100000000000001" customHeight="1">
      <c r="A5" s="737" t="s">
        <v>506</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35" t="str">
        <f>'Attach 3(JV)'!A8</f>
        <v/>
      </c>
      <c r="B8" s="735"/>
      <c r="C8" s="735"/>
      <c r="D8" s="735"/>
      <c r="E8" s="12" t="str">
        <f>'Attach 3(JV)'!E8</f>
        <v>Contract Services</v>
      </c>
      <c r="H8" s="30"/>
      <c r="I8" s="11"/>
    </row>
    <row r="9" spans="1:9" ht="20.100000000000001" customHeight="1">
      <c r="A9" s="13" t="s">
        <v>351</v>
      </c>
      <c r="B9" s="739" t="str">
        <f>'Attach 3(JV)'!B9</f>
        <v/>
      </c>
      <c r="C9" s="739"/>
      <c r="D9" s="739"/>
      <c r="E9" s="12" t="str">
        <f>'Attach 3(JV)'!E9</f>
        <v>Power Grid Corporation of India Ltd.,</v>
      </c>
      <c r="H9" s="30"/>
      <c r="I9" s="11"/>
    </row>
    <row r="10" spans="1:9" ht="20.100000000000001" customHeight="1">
      <c r="A10" s="13" t="s">
        <v>353</v>
      </c>
      <c r="B10" s="739" t="str">
        <f>'Attach 3(JV)'!B10</f>
        <v/>
      </c>
      <c r="C10" s="739"/>
      <c r="D10" s="739"/>
      <c r="E10" s="12" t="str">
        <f>'Attach 3(JV)'!E10</f>
        <v>"Saudamini", Plot No. 2, Sector 29</v>
      </c>
      <c r="H10" s="30"/>
      <c r="I10" s="11"/>
    </row>
    <row r="11" spans="1:9" ht="20.100000000000001" customHeight="1">
      <c r="B11" s="739" t="str">
        <f>'Attach 3(JV)'!B11</f>
        <v/>
      </c>
      <c r="C11" s="739"/>
      <c r="D11" s="739"/>
      <c r="E11" s="12" t="str">
        <f>'Attach 3(JV)'!E11</f>
        <v>Gurgaon (Haryana) - 122001</v>
      </c>
    </row>
    <row r="12" spans="1:9" ht="20.100000000000001" customHeight="1">
      <c r="A12" s="32"/>
      <c r="B12" s="739" t="str">
        <f>'Attach 3(JV)'!B12</f>
        <v/>
      </c>
      <c r="C12" s="739"/>
      <c r="D12" s="739"/>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20.100000000000001" customHeight="1">
      <c r="A16" s="1078" t="s">
        <v>545</v>
      </c>
      <c r="B16" s="1078"/>
      <c r="C16" s="1078"/>
      <c r="D16" s="1078"/>
      <c r="E16" s="1078"/>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formatColumns="0" formatRows="0" selectLockedCells="1"/>
  <customSheetViews>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1"/>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FEBF4298-F424-4062-8777-832DAFDB7A61}" showPageBreaks="1" showGridLines="0" fitToPage="1" printArea="1" view="pageBreakPreview">
      <selection sqref="A1:D1"/>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50" zoomScaleNormal="100" zoomScaleSheetLayoutView="100" workbookViewId="0">
      <selection activeCell="B112" sqref="B112:I112"/>
    </sheetView>
  </sheetViews>
  <sheetFormatPr defaultRowHeight="13.5"/>
  <cols>
    <col min="1" max="1" width="10" style="369" customWidth="1"/>
    <col min="2" max="2" width="10.7109375" style="369" customWidth="1"/>
    <col min="3" max="3" width="10.85546875" style="369" customWidth="1"/>
    <col min="4" max="8" width="10.7109375" style="369" customWidth="1"/>
    <col min="9" max="9" width="23" style="369" customWidth="1"/>
    <col min="10" max="10" width="9.140625" style="369" hidden="1" customWidth="1"/>
    <col min="11" max="16" width="10.28515625" style="369" hidden="1" customWidth="1"/>
    <col min="17" max="41" width="0" style="369" hidden="1" customWidth="1"/>
    <col min="42" max="16384" width="9.140625" style="369"/>
  </cols>
  <sheetData>
    <row r="1" spans="1:9" ht="27" customHeight="1">
      <c r="A1" s="1165" t="s">
        <v>541</v>
      </c>
      <c r="B1" s="1166"/>
      <c r="C1" s="1166"/>
      <c r="D1" s="1166"/>
      <c r="E1" s="1166"/>
      <c r="F1" s="1166"/>
      <c r="G1" s="1166"/>
      <c r="H1" s="1166"/>
      <c r="I1" s="1167"/>
    </row>
    <row r="2" spans="1:9" ht="31.5" customHeight="1">
      <c r="A2" s="370" t="s">
        <v>482</v>
      </c>
      <c r="B2" s="1168" t="s">
        <v>542</v>
      </c>
      <c r="C2" s="1168"/>
      <c r="D2" s="1168"/>
      <c r="E2" s="1168"/>
      <c r="F2" s="1168"/>
      <c r="G2" s="1168"/>
      <c r="H2" s="1168"/>
      <c r="I2" s="1169"/>
    </row>
    <row r="3" spans="1:9" ht="36" customHeight="1">
      <c r="A3" s="370" t="s">
        <v>484</v>
      </c>
      <c r="B3" s="1168" t="s">
        <v>599</v>
      </c>
      <c r="C3" s="1168"/>
      <c r="D3" s="1168"/>
      <c r="E3" s="1168"/>
      <c r="F3" s="1168"/>
      <c r="G3" s="1168"/>
      <c r="H3" s="1168"/>
      <c r="I3" s="1169"/>
    </row>
    <row r="4" spans="1:9" ht="36" customHeight="1">
      <c r="A4" s="370" t="s">
        <v>486</v>
      </c>
      <c r="B4" s="1168" t="s">
        <v>543</v>
      </c>
      <c r="C4" s="1168"/>
      <c r="D4" s="1168"/>
      <c r="E4" s="1168"/>
      <c r="F4" s="1168"/>
      <c r="G4" s="1168"/>
      <c r="H4" s="1168"/>
      <c r="I4" s="1169"/>
    </row>
    <row r="5" spans="1:9" ht="36" customHeight="1">
      <c r="A5" s="370" t="s">
        <v>488</v>
      </c>
      <c r="B5" s="1168" t="s">
        <v>489</v>
      </c>
      <c r="C5" s="1168"/>
      <c r="D5" s="1168"/>
      <c r="E5" s="1168"/>
      <c r="F5" s="1168"/>
      <c r="G5" s="1168"/>
      <c r="H5" s="1168"/>
      <c r="I5" s="1169"/>
    </row>
    <row r="6" spans="1:9" ht="19.5" customHeight="1">
      <c r="A6" s="371" t="s">
        <v>490</v>
      </c>
      <c r="B6" s="1170" t="s">
        <v>544</v>
      </c>
      <c r="C6" s="1170"/>
      <c r="D6" s="1170"/>
      <c r="E6" s="1170"/>
      <c r="F6" s="1170"/>
      <c r="G6" s="1170"/>
      <c r="H6" s="1170"/>
      <c r="I6" s="1171"/>
    </row>
    <row r="7" spans="1:9" ht="15.75">
      <c r="A7" s="325"/>
      <c r="C7" s="325"/>
      <c r="D7" s="325"/>
      <c r="E7" s="325"/>
      <c r="F7" s="325"/>
      <c r="G7" s="325"/>
      <c r="H7" s="325"/>
      <c r="I7" s="325"/>
    </row>
    <row r="27" spans="1:11" ht="15">
      <c r="K27" s="372">
        <v>0</v>
      </c>
    </row>
    <row r="28" spans="1:11">
      <c r="A28" s="373"/>
      <c r="B28" s="373"/>
      <c r="C28" s="373"/>
      <c r="D28" s="373"/>
      <c r="E28" s="373"/>
      <c r="F28" s="373"/>
      <c r="G28" s="373"/>
      <c r="H28" s="373"/>
      <c r="I28" s="373"/>
      <c r="J28" s="373"/>
      <c r="K28" s="374">
        <v>0</v>
      </c>
    </row>
    <row r="29" spans="1:11">
      <c r="A29" s="373"/>
      <c r="B29" s="373"/>
      <c r="C29" s="373"/>
      <c r="D29" s="373"/>
      <c r="E29" s="373"/>
      <c r="F29" s="373"/>
      <c r="G29" s="373"/>
      <c r="H29" s="373"/>
      <c r="I29" s="373"/>
      <c r="J29" s="373"/>
      <c r="K29" s="374">
        <v>0</v>
      </c>
    </row>
    <row r="30" spans="1:11">
      <c r="A30" s="373"/>
      <c r="B30" s="373"/>
      <c r="C30" s="373"/>
      <c r="D30" s="373"/>
      <c r="E30" s="373"/>
      <c r="F30" s="373"/>
      <c r="G30" s="373"/>
      <c r="H30" s="373"/>
      <c r="I30" s="373"/>
      <c r="J30" s="373"/>
      <c r="K30" s="374">
        <v>0</v>
      </c>
    </row>
    <row r="31" spans="1:11">
      <c r="A31" s="373"/>
      <c r="B31" s="373"/>
      <c r="C31" s="373"/>
      <c r="D31" s="373"/>
      <c r="E31" s="373"/>
      <c r="F31" s="373"/>
      <c r="G31" s="373"/>
      <c r="H31" s="373"/>
      <c r="I31" s="373"/>
      <c r="J31" s="373"/>
    </row>
    <row r="32" spans="1:11" ht="18.75">
      <c r="A32" s="1172" t="s">
        <v>546</v>
      </c>
      <c r="B32" s="1172"/>
      <c r="C32" s="1172"/>
      <c r="D32" s="1172"/>
      <c r="E32" s="1172"/>
      <c r="F32" s="1172"/>
      <c r="G32" s="1172"/>
      <c r="H32" s="1172"/>
      <c r="I32" s="1172"/>
      <c r="J32" s="373"/>
    </row>
    <row r="33" spans="1:16" ht="18.75">
      <c r="A33" s="375"/>
      <c r="B33" s="375"/>
      <c r="C33" s="375"/>
      <c r="D33" s="375"/>
      <c r="E33" s="375"/>
      <c r="F33" s="375"/>
      <c r="G33" s="375"/>
      <c r="H33" s="375"/>
      <c r="I33" s="375"/>
      <c r="J33" s="373"/>
    </row>
    <row r="34" spans="1:16" ht="15.75">
      <c r="A34" s="1164" t="s">
        <v>402</v>
      </c>
      <c r="B34" s="1164"/>
      <c r="C34" s="1164"/>
      <c r="D34" s="1164"/>
      <c r="E34" s="1164"/>
      <c r="F34" s="1164"/>
      <c r="G34" s="1164"/>
      <c r="H34" s="1164"/>
      <c r="I34" s="1164"/>
      <c r="J34" s="373"/>
      <c r="K34" s="372" t="e">
        <v>#REF!</v>
      </c>
      <c r="O34" s="374" t="e">
        <v>#REF!</v>
      </c>
    </row>
    <row r="35" spans="1:16" ht="16.5">
      <c r="A35" s="1163" t="s">
        <v>403</v>
      </c>
      <c r="B35" s="1163"/>
      <c r="C35" s="1163"/>
      <c r="D35" s="1163"/>
      <c r="E35" s="1163"/>
      <c r="F35" s="1163"/>
      <c r="G35" s="1163"/>
      <c r="H35" s="1163"/>
      <c r="I35" s="1163"/>
      <c r="J35" s="373"/>
      <c r="K35" s="374" t="e">
        <v>#REF!</v>
      </c>
      <c r="O35" s="374" t="e">
        <v>#REF!</v>
      </c>
    </row>
    <row r="36" spans="1:16" ht="36" customHeight="1">
      <c r="A36" s="1174" t="s">
        <v>534</v>
      </c>
      <c r="B36" s="1174"/>
      <c r="C36" s="1174"/>
      <c r="D36" s="1174"/>
      <c r="E36" s="1174"/>
      <c r="F36" s="1174"/>
      <c r="G36" s="1174"/>
      <c r="H36" s="1174"/>
      <c r="I36" s="1174"/>
      <c r="J36" s="373"/>
      <c r="K36" s="374" t="e">
        <v>#REF!</v>
      </c>
      <c r="O36" s="374" t="e">
        <v>#REF!</v>
      </c>
    </row>
    <row r="37" spans="1:16" ht="16.5">
      <c r="A37" s="1163" t="s">
        <v>535</v>
      </c>
      <c r="B37" s="1163"/>
      <c r="C37" s="1163"/>
      <c r="D37" s="1163"/>
      <c r="E37" s="1163"/>
      <c r="F37" s="1163"/>
      <c r="G37" s="1163"/>
      <c r="H37" s="1163"/>
      <c r="I37" s="1163"/>
      <c r="J37" s="373"/>
      <c r="K37" s="374" t="e">
        <v>#REF!</v>
      </c>
      <c r="O37" s="374" t="e">
        <v>#REF!</v>
      </c>
    </row>
    <row r="38" spans="1:16" ht="15.75">
      <c r="A38" s="1164" t="s">
        <v>404</v>
      </c>
      <c r="B38" s="1164"/>
      <c r="C38" s="1164"/>
      <c r="D38" s="1164"/>
      <c r="E38" s="1164"/>
      <c r="F38" s="1164"/>
      <c r="G38" s="1164"/>
      <c r="H38" s="1164"/>
      <c r="I38" s="1164"/>
      <c r="J38" s="373"/>
    </row>
    <row r="39" spans="1:16" ht="18.75" customHeight="1">
      <c r="A39" s="1163">
        <f>'Names of Bidder'!D10</f>
        <v>0</v>
      </c>
      <c r="B39" s="1163"/>
      <c r="C39" s="1163"/>
      <c r="D39" s="1163"/>
      <c r="E39" s="1163"/>
      <c r="F39" s="1163"/>
      <c r="G39" s="1163"/>
      <c r="H39" s="1163"/>
      <c r="I39" s="1163"/>
      <c r="J39" s="373"/>
      <c r="K39" s="376">
        <v>1</v>
      </c>
      <c r="M39" s="374" t="s">
        <v>536</v>
      </c>
      <c r="P39" s="374" t="s">
        <v>537</v>
      </c>
    </row>
    <row r="40" spans="1:16" ht="17.25" customHeight="1">
      <c r="A40" s="1174" t="str">
        <f xml:space="preserve"> "having its Registered Office at " &amp;'Names of Bidder'!D11 &amp; ","&amp;'Names of Bidder'!D12&amp;","&amp;'Names of Bidder'!D13</f>
        <v>having its Registered Office at ,,</v>
      </c>
      <c r="B40" s="1174"/>
      <c r="C40" s="1174"/>
      <c r="D40" s="1174"/>
      <c r="E40" s="1174"/>
      <c r="F40" s="1174"/>
      <c r="G40" s="1174"/>
      <c r="H40" s="1174"/>
      <c r="I40" s="1174"/>
      <c r="J40" s="373"/>
      <c r="K40" s="376">
        <v>1</v>
      </c>
      <c r="M40" s="374" t="s">
        <v>538</v>
      </c>
    </row>
    <row r="41" spans="1:16" ht="15.75">
      <c r="A41" s="1164" t="s">
        <v>404</v>
      </c>
      <c r="B41" s="1164"/>
      <c r="C41" s="1164"/>
      <c r="D41" s="1164"/>
      <c r="E41" s="1164"/>
      <c r="F41" s="1164"/>
      <c r="G41" s="1164"/>
      <c r="H41" s="1164"/>
      <c r="I41" s="1164"/>
      <c r="J41" s="373"/>
    </row>
    <row r="42" spans="1:16" ht="15.75">
      <c r="A42" s="1164" t="str">
        <f>IF('Names of Bidder'!D6= "Sole Bidder", "", IF('Names of Bidder'!D7=1,'Names of Bidder'!D15,IF('Names of Bidder'!D7=2,'Names of Bidder'!D15&amp;" &amp; "&amp;'Names of Bidder'!D20,"")))</f>
        <v/>
      </c>
      <c r="B42" s="1164"/>
      <c r="C42" s="1164"/>
      <c r="D42" s="1164"/>
      <c r="E42" s="1164"/>
      <c r="F42" s="1164"/>
      <c r="G42" s="1164"/>
      <c r="H42" s="1164"/>
      <c r="I42" s="1164"/>
      <c r="J42" s="373"/>
    </row>
    <row r="43" spans="1:16" ht="18" customHeight="1">
      <c r="A43" s="117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having its Registered Office at FALSE</v>
      </c>
      <c r="B43" s="1174"/>
      <c r="C43" s="1174"/>
      <c r="D43" s="1174"/>
      <c r="E43" s="1174"/>
      <c r="F43" s="1174"/>
      <c r="G43" s="1174"/>
      <c r="H43" s="1174"/>
      <c r="I43" s="1174"/>
      <c r="J43" s="373"/>
    </row>
    <row r="44" spans="1:16" ht="15.75">
      <c r="A44" s="1164" t="s">
        <v>405</v>
      </c>
      <c r="B44" s="1164"/>
      <c r="C44" s="1164"/>
      <c r="D44" s="1164"/>
      <c r="E44" s="1164"/>
      <c r="F44" s="1164"/>
      <c r="G44" s="1164"/>
      <c r="H44" s="1164"/>
      <c r="I44" s="1164"/>
      <c r="J44" s="373"/>
    </row>
    <row r="45" spans="1:16" ht="15.75">
      <c r="A45" s="459"/>
      <c r="B45" s="459"/>
      <c r="C45" s="459"/>
      <c r="D45" s="459"/>
      <c r="E45" s="459"/>
      <c r="F45" s="459"/>
      <c r="G45" s="459"/>
      <c r="H45" s="459"/>
      <c r="I45" s="459"/>
      <c r="J45" s="373"/>
    </row>
    <row r="46" spans="1:16" ht="16.5">
      <c r="A46" s="1163" t="s">
        <v>406</v>
      </c>
      <c r="B46" s="1163"/>
      <c r="C46" s="1163"/>
      <c r="D46" s="1163"/>
      <c r="E46" s="1163"/>
      <c r="F46" s="1163"/>
      <c r="G46" s="1163"/>
      <c r="H46" s="1163"/>
      <c r="I46" s="1163"/>
      <c r="J46" s="373"/>
    </row>
    <row r="47" spans="1:16" ht="30.75" customHeight="1">
      <c r="A47" s="1163" t="s">
        <v>407</v>
      </c>
      <c r="B47" s="1163"/>
      <c r="C47" s="1163"/>
      <c r="D47" s="1163"/>
      <c r="E47" s="1163"/>
      <c r="F47" s="1163"/>
      <c r="G47" s="1163"/>
      <c r="H47" s="1163"/>
      <c r="I47" s="1163"/>
      <c r="J47" s="373"/>
    </row>
    <row r="48" spans="1:16" ht="138" customHeight="1">
      <c r="A48" s="784" t="str">
        <f>"POWERGRID intends to award, under laid-down organisational procedures, contract(s) for "&amp;Basic!B1&amp;" Specification Number:"&amp;Basic!B3</f>
        <v>POWERGRID intends to award, under laid-down organisational procedures, contract(s) for 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 Specification Number:CC/NT/W-TW/DOM/A04/24/14398</v>
      </c>
      <c r="B48" s="784"/>
      <c r="C48" s="784"/>
      <c r="D48" s="784"/>
      <c r="E48" s="784"/>
      <c r="F48" s="784"/>
      <c r="G48" s="784"/>
      <c r="H48" s="784"/>
      <c r="I48" s="784"/>
      <c r="J48" s="373"/>
    </row>
    <row r="49" spans="1:10" ht="21" customHeight="1">
      <c r="A49" s="766" t="s">
        <v>408</v>
      </c>
      <c r="B49" s="766"/>
      <c r="C49" s="766"/>
      <c r="D49" s="766"/>
      <c r="E49" s="1173" t="s">
        <v>408</v>
      </c>
      <c r="F49" s="1173"/>
      <c r="G49" s="1173"/>
      <c r="H49" s="1173"/>
      <c r="I49" s="1173"/>
      <c r="J49" s="373"/>
    </row>
    <row r="50" spans="1:10" ht="33" customHeight="1">
      <c r="A50" s="1175" t="s">
        <v>409</v>
      </c>
      <c r="B50" s="1175"/>
      <c r="C50" s="1175"/>
      <c r="D50" s="1175"/>
      <c r="E50" s="1176" t="s">
        <v>695</v>
      </c>
      <c r="F50" s="1176"/>
      <c r="G50" s="1176"/>
      <c r="H50" s="1176"/>
      <c r="I50" s="1176"/>
      <c r="J50" s="373"/>
    </row>
    <row r="51" spans="1:10" ht="22.5" customHeight="1">
      <c r="A51" s="378" t="s">
        <v>506</v>
      </c>
      <c r="B51" s="379"/>
      <c r="C51" s="379"/>
      <c r="D51" s="379"/>
      <c r="E51" s="380"/>
      <c r="F51" s="379"/>
      <c r="G51" s="379"/>
      <c r="H51" s="379"/>
      <c r="I51" s="381" t="s">
        <v>600</v>
      </c>
      <c r="J51" s="373"/>
    </row>
    <row r="52" spans="1:10" ht="40.5" customHeight="1">
      <c r="A52" s="1178" t="s">
        <v>547</v>
      </c>
      <c r="B52" s="1178"/>
      <c r="C52" s="1178"/>
      <c r="D52" s="1178"/>
      <c r="E52" s="1178"/>
      <c r="F52" s="1178"/>
      <c r="G52" s="1178"/>
      <c r="H52" s="1178"/>
      <c r="I52" s="1178"/>
    </row>
    <row r="53" spans="1:10" ht="40.5" customHeight="1">
      <c r="A53" s="1178" t="s">
        <v>548</v>
      </c>
      <c r="B53" s="1178"/>
      <c r="C53" s="1178"/>
      <c r="D53" s="1178"/>
      <c r="E53" s="1178"/>
      <c r="F53" s="1178"/>
      <c r="G53" s="1178"/>
      <c r="H53" s="1178"/>
      <c r="I53" s="1178"/>
    </row>
    <row r="54" spans="1:10" ht="13.5" customHeight="1">
      <c r="A54" s="383"/>
      <c r="B54" s="325"/>
      <c r="C54" s="325"/>
      <c r="D54" s="325"/>
      <c r="E54" s="325"/>
      <c r="F54" s="325"/>
      <c r="G54" s="325"/>
      <c r="H54" s="325"/>
      <c r="I54" s="325"/>
    </row>
    <row r="55" spans="1:10" ht="15.75">
      <c r="A55" s="1179" t="s">
        <v>539</v>
      </c>
      <c r="B55" s="1179"/>
      <c r="C55" s="1179"/>
      <c r="D55" s="1179"/>
      <c r="E55" s="1179"/>
      <c r="F55" s="1179"/>
      <c r="G55" s="1179"/>
      <c r="H55" s="1179"/>
      <c r="I55" s="1179"/>
    </row>
    <row r="56" spans="1:10" ht="15.75">
      <c r="A56" s="383"/>
      <c r="B56" s="383"/>
      <c r="C56" s="383"/>
      <c r="D56" s="383"/>
      <c r="E56" s="383"/>
      <c r="F56" s="383"/>
      <c r="G56" s="383"/>
      <c r="H56" s="383"/>
      <c r="I56" s="383"/>
    </row>
    <row r="57" spans="1:10" ht="16.5">
      <c r="A57" s="1180" t="s">
        <v>414</v>
      </c>
      <c r="B57" s="1180"/>
      <c r="C57" s="1180"/>
      <c r="D57" s="1180"/>
      <c r="E57" s="1180"/>
      <c r="F57" s="1180"/>
      <c r="G57" s="1180"/>
      <c r="H57" s="1180"/>
      <c r="I57" s="1180"/>
    </row>
    <row r="58" spans="1:10" ht="16.5">
      <c r="A58" s="384"/>
      <c r="B58" s="384"/>
      <c r="C58" s="384"/>
      <c r="D58" s="384"/>
      <c r="E58" s="384"/>
      <c r="F58" s="384"/>
      <c r="G58" s="384"/>
      <c r="H58" s="384"/>
      <c r="I58" s="384"/>
    </row>
    <row r="59" spans="1:10" ht="37.5" customHeight="1">
      <c r="A59" s="784" t="s">
        <v>549</v>
      </c>
      <c r="B59" s="784"/>
      <c r="C59" s="784"/>
      <c r="D59" s="784"/>
      <c r="E59" s="784"/>
      <c r="F59" s="784"/>
      <c r="G59" s="784"/>
      <c r="H59" s="784"/>
      <c r="I59" s="784"/>
    </row>
    <row r="60" spans="1:10" ht="61.5" customHeight="1">
      <c r="A60" s="391" t="s">
        <v>482</v>
      </c>
      <c r="B60" s="784" t="s">
        <v>550</v>
      </c>
      <c r="C60" s="784"/>
      <c r="D60" s="784"/>
      <c r="E60" s="784"/>
      <c r="F60" s="784"/>
      <c r="G60" s="784"/>
      <c r="H60" s="784"/>
      <c r="I60" s="784"/>
    </row>
    <row r="61" spans="1:10" ht="53.25" customHeight="1">
      <c r="A61" s="391" t="s">
        <v>484</v>
      </c>
      <c r="B61" s="784" t="s">
        <v>553</v>
      </c>
      <c r="C61" s="784"/>
      <c r="D61" s="784"/>
      <c r="E61" s="784"/>
      <c r="F61" s="784"/>
      <c r="G61" s="784"/>
      <c r="H61" s="784"/>
      <c r="I61" s="784"/>
    </row>
    <row r="62" spans="1:10" ht="63" customHeight="1">
      <c r="A62" s="391" t="s">
        <v>486</v>
      </c>
      <c r="B62" s="784" t="s">
        <v>554</v>
      </c>
      <c r="C62" s="784"/>
      <c r="D62" s="784"/>
      <c r="E62" s="784"/>
      <c r="F62" s="784"/>
      <c r="G62" s="784"/>
      <c r="H62" s="784"/>
      <c r="I62" s="784"/>
    </row>
    <row r="63" spans="1:10" ht="62.25" customHeight="1">
      <c r="A63" s="391" t="s">
        <v>488</v>
      </c>
      <c r="B63" s="784" t="s">
        <v>555</v>
      </c>
      <c r="C63" s="784"/>
      <c r="D63" s="784"/>
      <c r="E63" s="784"/>
      <c r="F63" s="784"/>
      <c r="G63" s="784"/>
      <c r="H63" s="784"/>
      <c r="I63" s="784"/>
    </row>
    <row r="64" spans="1:10" ht="64.5" customHeight="1">
      <c r="A64" s="391" t="s">
        <v>490</v>
      </c>
      <c r="B64" s="784" t="s">
        <v>556</v>
      </c>
      <c r="C64" s="784"/>
      <c r="D64" s="784"/>
      <c r="E64" s="784"/>
      <c r="F64" s="784"/>
      <c r="G64" s="784"/>
      <c r="H64" s="784"/>
      <c r="I64" s="784"/>
    </row>
    <row r="65" spans="1:10" ht="62.25" customHeight="1">
      <c r="A65" s="391" t="s">
        <v>551</v>
      </c>
      <c r="B65" s="784" t="s">
        <v>557</v>
      </c>
      <c r="C65" s="784"/>
      <c r="D65" s="784"/>
      <c r="E65" s="784"/>
      <c r="F65" s="784"/>
      <c r="G65" s="784"/>
      <c r="H65" s="784"/>
      <c r="I65" s="784"/>
    </row>
    <row r="66" spans="1:10" ht="60.75" customHeight="1">
      <c r="A66" s="391" t="s">
        <v>552</v>
      </c>
      <c r="B66" s="784" t="s">
        <v>558</v>
      </c>
      <c r="C66" s="784"/>
      <c r="D66" s="784"/>
      <c r="E66" s="784"/>
      <c r="F66" s="784"/>
      <c r="G66" s="784"/>
      <c r="H66" s="784"/>
      <c r="I66" s="784"/>
    </row>
    <row r="67" spans="1:10" ht="72" customHeight="1">
      <c r="A67" s="391" t="s">
        <v>559</v>
      </c>
      <c r="B67" s="784" t="s">
        <v>561</v>
      </c>
      <c r="C67" s="784"/>
      <c r="D67" s="784"/>
      <c r="E67" s="784"/>
      <c r="F67" s="784"/>
      <c r="G67" s="784"/>
      <c r="H67" s="784"/>
      <c r="I67" s="784"/>
    </row>
    <row r="68" spans="1:10" ht="60" customHeight="1">
      <c r="A68" s="391" t="s">
        <v>560</v>
      </c>
      <c r="B68" s="784" t="s">
        <v>562</v>
      </c>
      <c r="C68" s="784"/>
      <c r="D68" s="784"/>
      <c r="E68" s="784"/>
      <c r="F68" s="784"/>
      <c r="G68" s="784"/>
      <c r="H68" s="784"/>
      <c r="I68" s="784"/>
    </row>
    <row r="69" spans="1:10" ht="21" customHeight="1">
      <c r="A69" s="784" t="s">
        <v>408</v>
      </c>
      <c r="B69" s="784"/>
      <c r="C69" s="784"/>
      <c r="D69" s="784"/>
      <c r="E69" s="1177" t="s">
        <v>408</v>
      </c>
      <c r="F69" s="1177"/>
      <c r="G69" s="1177"/>
      <c r="H69" s="1177"/>
      <c r="I69" s="1177"/>
      <c r="J69" s="373"/>
    </row>
    <row r="70" spans="1:10" ht="33" customHeight="1">
      <c r="A70" s="965" t="s">
        <v>409</v>
      </c>
      <c r="B70" s="965"/>
      <c r="C70" s="965"/>
      <c r="D70" s="965"/>
      <c r="E70" s="1181" t="s">
        <v>695</v>
      </c>
      <c r="F70" s="1181"/>
      <c r="G70" s="1181"/>
      <c r="H70" s="1181"/>
      <c r="I70" s="1181"/>
      <c r="J70" s="373"/>
    </row>
    <row r="71" spans="1:10" ht="20.25" customHeight="1">
      <c r="A71" s="378" t="s">
        <v>506</v>
      </c>
      <c r="B71" s="379"/>
      <c r="C71" s="379"/>
      <c r="D71" s="379"/>
      <c r="E71" s="379"/>
      <c r="F71" s="379"/>
      <c r="G71" s="379"/>
      <c r="H71" s="379"/>
      <c r="I71" s="381" t="s">
        <v>601</v>
      </c>
      <c r="J71" s="373"/>
    </row>
    <row r="72" spans="1:10" ht="24" customHeight="1">
      <c r="A72" s="1182"/>
      <c r="B72" s="1182"/>
      <c r="C72" s="1182"/>
      <c r="D72" s="1182"/>
      <c r="E72" s="1182"/>
      <c r="F72" s="1182"/>
      <c r="G72" s="1182"/>
      <c r="H72" s="1182"/>
      <c r="I72" s="1182"/>
      <c r="J72" s="373"/>
    </row>
    <row r="73" spans="1:10" ht="84" customHeight="1">
      <c r="A73" s="391" t="s">
        <v>563</v>
      </c>
      <c r="B73" s="784" t="s">
        <v>564</v>
      </c>
      <c r="C73" s="784"/>
      <c r="D73" s="784"/>
      <c r="E73" s="784"/>
      <c r="F73" s="784"/>
      <c r="G73" s="784"/>
      <c r="H73" s="784"/>
      <c r="I73" s="784"/>
    </row>
    <row r="74" spans="1:10" ht="30" customHeight="1">
      <c r="A74" s="393" t="s">
        <v>565</v>
      </c>
      <c r="B74" s="392"/>
      <c r="C74" s="392"/>
      <c r="D74" s="392"/>
      <c r="E74" s="392"/>
      <c r="F74" s="392"/>
      <c r="G74" s="392"/>
      <c r="H74" s="392"/>
      <c r="I74" s="392"/>
    </row>
    <row r="75" spans="1:10" ht="42" customHeight="1">
      <c r="A75" s="1183" t="s">
        <v>566</v>
      </c>
      <c r="B75" s="1183"/>
      <c r="C75" s="1183"/>
      <c r="D75" s="1183"/>
      <c r="E75" s="1183"/>
      <c r="F75" s="1183"/>
      <c r="G75" s="1183"/>
      <c r="H75" s="1183"/>
      <c r="I75" s="1183"/>
    </row>
    <row r="76" spans="1:10" ht="80.25" customHeight="1">
      <c r="A76" s="391" t="s">
        <v>482</v>
      </c>
      <c r="B76" s="784" t="s">
        <v>689</v>
      </c>
      <c r="C76" s="784"/>
      <c r="D76" s="784"/>
      <c r="E76" s="784"/>
      <c r="F76" s="784"/>
      <c r="G76" s="784"/>
      <c r="H76" s="784"/>
      <c r="I76" s="784"/>
    </row>
    <row r="77" spans="1:10" ht="72" customHeight="1">
      <c r="A77" s="391" t="s">
        <v>484</v>
      </c>
      <c r="B77" s="784" t="s">
        <v>567</v>
      </c>
      <c r="C77" s="784"/>
      <c r="D77" s="784"/>
      <c r="E77" s="784"/>
      <c r="F77" s="784"/>
      <c r="G77" s="784"/>
      <c r="H77" s="784"/>
      <c r="I77" s="784"/>
    </row>
    <row r="78" spans="1:10" ht="55.5" customHeight="1">
      <c r="A78" s="391" t="s">
        <v>486</v>
      </c>
      <c r="B78" s="784" t="s">
        <v>568</v>
      </c>
      <c r="C78" s="784"/>
      <c r="D78" s="784"/>
      <c r="E78" s="784"/>
      <c r="F78" s="784"/>
      <c r="G78" s="784"/>
      <c r="H78" s="784"/>
      <c r="I78" s="784"/>
    </row>
    <row r="79" spans="1:10" ht="69.75" customHeight="1">
      <c r="A79" s="391" t="s">
        <v>488</v>
      </c>
      <c r="B79" s="784" t="s">
        <v>569</v>
      </c>
      <c r="C79" s="784"/>
      <c r="D79" s="784"/>
      <c r="E79" s="784"/>
      <c r="F79" s="784"/>
      <c r="G79" s="784"/>
      <c r="H79" s="784"/>
      <c r="I79" s="784"/>
    </row>
    <row r="80" spans="1:10" ht="56.25" customHeight="1">
      <c r="A80" s="391" t="s">
        <v>490</v>
      </c>
      <c r="B80" s="784" t="s">
        <v>690</v>
      </c>
      <c r="C80" s="784"/>
      <c r="D80" s="784"/>
      <c r="E80" s="784"/>
      <c r="F80" s="784"/>
      <c r="G80" s="784"/>
      <c r="H80" s="784"/>
      <c r="I80" s="784"/>
    </row>
    <row r="81" spans="1:10" ht="70.5" customHeight="1">
      <c r="A81" s="391" t="s">
        <v>551</v>
      </c>
      <c r="B81" s="784" t="s">
        <v>570</v>
      </c>
      <c r="C81" s="784"/>
      <c r="D81" s="784"/>
      <c r="E81" s="784"/>
      <c r="F81" s="784"/>
      <c r="G81" s="784"/>
      <c r="H81" s="784"/>
      <c r="I81" s="784"/>
    </row>
    <row r="82" spans="1:10" ht="86.25" customHeight="1">
      <c r="A82" s="391" t="s">
        <v>552</v>
      </c>
      <c r="B82" s="784" t="s">
        <v>571</v>
      </c>
      <c r="C82" s="784"/>
      <c r="D82" s="784"/>
      <c r="E82" s="784"/>
      <c r="F82" s="784"/>
      <c r="G82" s="784"/>
      <c r="H82" s="784"/>
      <c r="I82" s="784"/>
    </row>
    <row r="83" spans="1:10" ht="72" customHeight="1">
      <c r="A83" s="391" t="s">
        <v>559</v>
      </c>
      <c r="B83" s="784" t="s">
        <v>572</v>
      </c>
      <c r="C83" s="784"/>
      <c r="D83" s="784"/>
      <c r="E83" s="784"/>
      <c r="F83" s="784"/>
      <c r="G83" s="784"/>
      <c r="H83" s="784"/>
      <c r="I83" s="784"/>
    </row>
    <row r="84" spans="1:10" ht="21" customHeight="1">
      <c r="A84" s="784" t="s">
        <v>408</v>
      </c>
      <c r="B84" s="784"/>
      <c r="C84" s="784"/>
      <c r="D84" s="784"/>
      <c r="E84" s="1177" t="s">
        <v>408</v>
      </c>
      <c r="F84" s="1177"/>
      <c r="G84" s="1177"/>
      <c r="H84" s="1177"/>
      <c r="I84" s="1177"/>
      <c r="J84" s="373"/>
    </row>
    <row r="85" spans="1:10" ht="33" customHeight="1">
      <c r="A85" s="965" t="s">
        <v>409</v>
      </c>
      <c r="B85" s="965"/>
      <c r="C85" s="965"/>
      <c r="D85" s="965"/>
      <c r="E85" s="1181" t="s">
        <v>695</v>
      </c>
      <c r="F85" s="1181"/>
      <c r="G85" s="1181"/>
      <c r="H85" s="1181"/>
      <c r="I85" s="1181"/>
      <c r="J85" s="373"/>
    </row>
    <row r="86" spans="1:10" ht="20.25" customHeight="1">
      <c r="A86" s="378" t="s">
        <v>506</v>
      </c>
      <c r="B86" s="379"/>
      <c r="C86" s="379"/>
      <c r="D86" s="379"/>
      <c r="E86" s="379"/>
      <c r="F86" s="379"/>
      <c r="G86" s="379"/>
      <c r="H86" s="379"/>
      <c r="I86" s="381" t="s">
        <v>602</v>
      </c>
      <c r="J86" s="373"/>
    </row>
    <row r="87" spans="1:10" ht="7.5" customHeight="1">
      <c r="A87" s="1180"/>
      <c r="B87" s="1180"/>
      <c r="C87" s="1180"/>
      <c r="D87" s="1180"/>
      <c r="E87" s="1180"/>
      <c r="F87" s="1180"/>
      <c r="G87" s="1180"/>
      <c r="H87" s="1180"/>
      <c r="I87" s="1180"/>
    </row>
    <row r="88" spans="1:10" ht="89.25" customHeight="1">
      <c r="A88" s="391" t="s">
        <v>560</v>
      </c>
      <c r="B88" s="784" t="s">
        <v>573</v>
      </c>
      <c r="C88" s="784"/>
      <c r="D88" s="784"/>
      <c r="E88" s="784"/>
      <c r="F88" s="784"/>
      <c r="G88" s="784"/>
      <c r="H88" s="784"/>
      <c r="I88" s="784"/>
    </row>
    <row r="89" spans="1:10" ht="75" customHeight="1">
      <c r="A89" s="391" t="s">
        <v>563</v>
      </c>
      <c r="B89" s="784" t="s">
        <v>691</v>
      </c>
      <c r="C89" s="784"/>
      <c r="D89" s="784"/>
      <c r="E89" s="784"/>
      <c r="F89" s="784"/>
      <c r="G89" s="784"/>
      <c r="H89" s="784"/>
      <c r="I89" s="784"/>
    </row>
    <row r="90" spans="1:10" ht="64.5" customHeight="1">
      <c r="A90" s="391" t="s">
        <v>574</v>
      </c>
      <c r="B90" s="784" t="s">
        <v>692</v>
      </c>
      <c r="C90" s="784"/>
      <c r="D90" s="784"/>
      <c r="E90" s="784"/>
      <c r="F90" s="784"/>
      <c r="G90" s="784"/>
      <c r="H90" s="784"/>
      <c r="I90" s="784"/>
    </row>
    <row r="91" spans="1:10" ht="95.25" customHeight="1">
      <c r="A91" s="391" t="s">
        <v>575</v>
      </c>
      <c r="B91" s="784" t="s">
        <v>582</v>
      </c>
      <c r="C91" s="784"/>
      <c r="D91" s="784"/>
      <c r="E91" s="784"/>
      <c r="F91" s="784"/>
      <c r="G91" s="784"/>
      <c r="H91" s="784"/>
      <c r="I91" s="784"/>
    </row>
    <row r="92" spans="1:10" ht="73.5" customHeight="1">
      <c r="A92" s="391" t="s">
        <v>576</v>
      </c>
      <c r="B92" s="784" t="s">
        <v>583</v>
      </c>
      <c r="C92" s="784"/>
      <c r="D92" s="784"/>
      <c r="E92" s="784"/>
      <c r="F92" s="784"/>
      <c r="G92" s="784"/>
      <c r="H92" s="784"/>
      <c r="I92" s="784"/>
    </row>
    <row r="93" spans="1:10" ht="58.5" customHeight="1">
      <c r="A93" s="391" t="s">
        <v>577</v>
      </c>
      <c r="B93" s="784" t="s">
        <v>693</v>
      </c>
      <c r="C93" s="784"/>
      <c r="D93" s="784"/>
      <c r="E93" s="784"/>
      <c r="F93" s="784"/>
      <c r="G93" s="784"/>
      <c r="H93" s="784"/>
      <c r="I93" s="784"/>
    </row>
    <row r="94" spans="1:10" ht="111.75" customHeight="1">
      <c r="A94" s="391" t="s">
        <v>578</v>
      </c>
      <c r="B94" s="784" t="s">
        <v>694</v>
      </c>
      <c r="C94" s="784"/>
      <c r="D94" s="784"/>
      <c r="E94" s="784"/>
      <c r="F94" s="784"/>
      <c r="G94" s="784"/>
      <c r="H94" s="784"/>
      <c r="I94" s="784"/>
    </row>
    <row r="95" spans="1:10" ht="84.75" customHeight="1">
      <c r="A95" s="391" t="s">
        <v>579</v>
      </c>
      <c r="B95" s="784" t="s">
        <v>584</v>
      </c>
      <c r="C95" s="784"/>
      <c r="D95" s="784"/>
      <c r="E95" s="784"/>
      <c r="F95" s="784"/>
      <c r="G95" s="784"/>
      <c r="H95" s="784"/>
      <c r="I95" s="784"/>
    </row>
    <row r="96" spans="1:10" ht="84.75" customHeight="1">
      <c r="A96" s="391" t="s">
        <v>580</v>
      </c>
      <c r="B96" s="784" t="s">
        <v>585</v>
      </c>
      <c r="C96" s="784"/>
      <c r="D96" s="784"/>
      <c r="E96" s="784"/>
      <c r="F96" s="784"/>
      <c r="G96" s="784"/>
      <c r="H96" s="784"/>
      <c r="I96" s="784"/>
    </row>
    <row r="97" spans="1:10" ht="21" customHeight="1">
      <c r="A97" s="784" t="s">
        <v>408</v>
      </c>
      <c r="B97" s="784"/>
      <c r="C97" s="784"/>
      <c r="D97" s="784"/>
      <c r="E97" s="1177" t="s">
        <v>408</v>
      </c>
      <c r="F97" s="1177"/>
      <c r="G97" s="1177"/>
      <c r="H97" s="1177"/>
      <c r="I97" s="1177"/>
      <c r="J97" s="373"/>
    </row>
    <row r="98" spans="1:10" ht="33" customHeight="1">
      <c r="A98" s="965" t="s">
        <v>409</v>
      </c>
      <c r="B98" s="965"/>
      <c r="C98" s="965"/>
      <c r="D98" s="965"/>
      <c r="E98" s="1181" t="s">
        <v>695</v>
      </c>
      <c r="F98" s="1181"/>
      <c r="G98" s="1181"/>
      <c r="H98" s="1181"/>
      <c r="I98" s="1181"/>
      <c r="J98" s="373"/>
    </row>
    <row r="99" spans="1:10" ht="19.5" customHeight="1">
      <c r="A99" s="378" t="s">
        <v>506</v>
      </c>
      <c r="B99" s="379"/>
      <c r="C99" s="379"/>
      <c r="D99" s="379"/>
      <c r="E99" s="379"/>
      <c r="F99" s="379"/>
      <c r="G99" s="379"/>
      <c r="H99" s="379"/>
      <c r="I99" s="381" t="s">
        <v>603</v>
      </c>
    </row>
    <row r="100" spans="1:10" ht="10.5" customHeight="1">
      <c r="A100" s="385"/>
      <c r="B100" s="382"/>
      <c r="C100" s="382"/>
      <c r="D100" s="382"/>
      <c r="E100" s="382"/>
      <c r="F100" s="382"/>
      <c r="G100" s="382"/>
      <c r="H100" s="382"/>
      <c r="I100" s="382"/>
    </row>
    <row r="101" spans="1:10" ht="79.5" customHeight="1">
      <c r="A101" s="391" t="s">
        <v>581</v>
      </c>
      <c r="B101" s="784" t="s">
        <v>586</v>
      </c>
      <c r="C101" s="784"/>
      <c r="D101" s="784"/>
      <c r="E101" s="784"/>
      <c r="F101" s="784"/>
      <c r="G101" s="784"/>
      <c r="H101" s="784"/>
      <c r="I101" s="784"/>
    </row>
    <row r="102" spans="1:10" ht="72" customHeight="1">
      <c r="A102" s="391" t="s">
        <v>587</v>
      </c>
      <c r="B102" s="784" t="s">
        <v>588</v>
      </c>
      <c r="C102" s="784"/>
      <c r="D102" s="784"/>
      <c r="E102" s="784"/>
      <c r="F102" s="784"/>
      <c r="G102" s="784"/>
      <c r="H102" s="784"/>
      <c r="I102" s="784"/>
    </row>
    <row r="103" spans="1:10" ht="72.75" customHeight="1">
      <c r="A103" s="391" t="s">
        <v>589</v>
      </c>
      <c r="B103" s="784" t="s">
        <v>688</v>
      </c>
      <c r="C103" s="784"/>
      <c r="D103" s="784"/>
      <c r="E103" s="784"/>
      <c r="F103" s="784"/>
      <c r="G103" s="784"/>
      <c r="H103" s="784"/>
      <c r="I103" s="784"/>
    </row>
    <row r="104" spans="1:10" ht="30" customHeight="1">
      <c r="A104" s="393" t="s">
        <v>590</v>
      </c>
      <c r="B104" s="392"/>
      <c r="C104" s="392"/>
      <c r="D104" s="392"/>
      <c r="E104" s="392"/>
      <c r="F104" s="392"/>
      <c r="G104" s="392"/>
      <c r="H104" s="392"/>
      <c r="I104" s="392"/>
    </row>
    <row r="105" spans="1:10" ht="32.25" customHeight="1">
      <c r="A105" s="391" t="s">
        <v>482</v>
      </c>
      <c r="B105" s="784" t="s">
        <v>437</v>
      </c>
      <c r="C105" s="784"/>
      <c r="D105" s="784"/>
      <c r="E105" s="784"/>
      <c r="F105" s="784"/>
      <c r="G105" s="784"/>
      <c r="H105" s="784"/>
      <c r="I105" s="784"/>
    </row>
    <row r="106" spans="1:10" ht="44.25" customHeight="1">
      <c r="A106" s="391" t="s">
        <v>484</v>
      </c>
      <c r="B106" s="784" t="s">
        <v>591</v>
      </c>
      <c r="C106" s="784"/>
      <c r="D106" s="784"/>
      <c r="E106" s="784"/>
      <c r="F106" s="784"/>
      <c r="G106" s="784"/>
      <c r="H106" s="784"/>
      <c r="I106" s="784"/>
    </row>
    <row r="107" spans="1:10" ht="12" customHeight="1">
      <c r="A107" s="391"/>
      <c r="B107" s="390"/>
      <c r="C107" s="390"/>
      <c r="D107" s="390"/>
      <c r="E107" s="390"/>
      <c r="F107" s="390"/>
      <c r="G107" s="390"/>
      <c r="H107" s="390"/>
      <c r="I107" s="390"/>
    </row>
    <row r="108" spans="1:10" ht="30" customHeight="1">
      <c r="A108" s="393" t="s">
        <v>592</v>
      </c>
      <c r="B108" s="392"/>
      <c r="C108" s="392"/>
      <c r="D108" s="392"/>
      <c r="E108" s="392"/>
      <c r="F108" s="392"/>
      <c r="G108" s="392"/>
      <c r="H108" s="392"/>
      <c r="I108" s="392"/>
    </row>
    <row r="109" spans="1:10" ht="40.5" customHeight="1">
      <c r="A109" s="1183" t="s">
        <v>593</v>
      </c>
      <c r="B109" s="1183"/>
      <c r="C109" s="1183"/>
      <c r="D109" s="1183"/>
      <c r="E109" s="1183"/>
      <c r="F109" s="1183"/>
      <c r="G109" s="1183"/>
      <c r="H109" s="1183"/>
      <c r="I109" s="1183"/>
    </row>
    <row r="110" spans="1:10" ht="30" customHeight="1">
      <c r="A110" s="393" t="s">
        <v>594</v>
      </c>
      <c r="B110" s="392"/>
      <c r="C110" s="392"/>
      <c r="D110" s="392"/>
      <c r="E110" s="392"/>
      <c r="F110" s="392"/>
      <c r="G110" s="392"/>
      <c r="H110" s="392"/>
      <c r="I110" s="392"/>
    </row>
    <row r="111" spans="1:10" ht="62.25" customHeight="1">
      <c r="A111" s="391" t="s">
        <v>482</v>
      </c>
      <c r="B111" s="784" t="s">
        <v>729</v>
      </c>
      <c r="C111" s="784"/>
      <c r="D111" s="784"/>
      <c r="E111" s="784"/>
      <c r="F111" s="784"/>
      <c r="G111" s="784"/>
      <c r="H111" s="784"/>
      <c r="I111" s="784"/>
    </row>
    <row r="112" spans="1:10" ht="45" customHeight="1">
      <c r="A112" s="391" t="s">
        <v>484</v>
      </c>
      <c r="B112" s="784" t="s">
        <v>595</v>
      </c>
      <c r="C112" s="784"/>
      <c r="D112" s="784"/>
      <c r="E112" s="784"/>
      <c r="F112" s="784"/>
      <c r="G112" s="784"/>
      <c r="H112" s="784"/>
      <c r="I112" s="784"/>
    </row>
    <row r="113" spans="1:10" ht="55.5" customHeight="1">
      <c r="A113" s="391" t="s">
        <v>486</v>
      </c>
      <c r="B113" s="784" t="s">
        <v>596</v>
      </c>
      <c r="C113" s="784"/>
      <c r="D113" s="784"/>
      <c r="E113" s="784"/>
      <c r="F113" s="784"/>
      <c r="G113" s="784"/>
      <c r="H113" s="784"/>
      <c r="I113" s="784"/>
    </row>
    <row r="114" spans="1:10" ht="58.5" customHeight="1">
      <c r="A114" s="391" t="s">
        <v>488</v>
      </c>
      <c r="B114" s="784" t="s">
        <v>597</v>
      </c>
      <c r="C114" s="784"/>
      <c r="D114" s="784"/>
      <c r="E114" s="784"/>
      <c r="F114" s="784"/>
      <c r="G114" s="784"/>
      <c r="H114" s="784"/>
      <c r="I114" s="784"/>
    </row>
    <row r="115" spans="1:10" ht="54" customHeight="1">
      <c r="A115" s="391" t="s">
        <v>490</v>
      </c>
      <c r="B115" s="784" t="s">
        <v>598</v>
      </c>
      <c r="C115" s="784"/>
      <c r="D115" s="784"/>
      <c r="E115" s="784"/>
      <c r="F115" s="784"/>
      <c r="G115" s="784"/>
      <c r="H115" s="784"/>
      <c r="I115" s="784"/>
    </row>
    <row r="116" spans="1:10" ht="17.45" customHeight="1">
      <c r="A116" s="385"/>
      <c r="B116" s="382"/>
      <c r="C116" s="382"/>
      <c r="D116" s="382"/>
      <c r="E116" s="382"/>
      <c r="F116" s="382"/>
      <c r="G116" s="382"/>
      <c r="H116" s="382"/>
      <c r="I116" s="382"/>
    </row>
    <row r="117" spans="1:10" ht="21" customHeight="1">
      <c r="A117" s="784" t="s">
        <v>408</v>
      </c>
      <c r="B117" s="784"/>
      <c r="C117" s="784"/>
      <c r="D117" s="784"/>
      <c r="E117" s="1177" t="s">
        <v>408</v>
      </c>
      <c r="F117" s="1177"/>
      <c r="G117" s="1177"/>
      <c r="H117" s="1177"/>
      <c r="I117" s="1177"/>
      <c r="J117" s="373"/>
    </row>
    <row r="118" spans="1:10" ht="33" customHeight="1">
      <c r="A118" s="965" t="s">
        <v>409</v>
      </c>
      <c r="B118" s="965"/>
      <c r="C118" s="965"/>
      <c r="D118" s="965"/>
      <c r="E118" s="1181" t="s">
        <v>695</v>
      </c>
      <c r="F118" s="1181"/>
      <c r="G118" s="1181"/>
      <c r="H118" s="1181"/>
      <c r="I118" s="1181"/>
      <c r="J118" s="373"/>
    </row>
    <row r="119" spans="1:10" ht="22.5" customHeight="1">
      <c r="A119" s="378" t="s">
        <v>506</v>
      </c>
      <c r="B119" s="379"/>
      <c r="C119" s="379"/>
      <c r="D119" s="379"/>
      <c r="E119" s="379"/>
      <c r="F119" s="379"/>
      <c r="G119" s="379"/>
      <c r="H119" s="379"/>
      <c r="I119" s="381" t="s">
        <v>604</v>
      </c>
      <c r="J119" s="373"/>
    </row>
    <row r="120" spans="1:10" ht="30.75" customHeight="1">
      <c r="A120" s="385"/>
      <c r="B120" s="1178"/>
      <c r="C120" s="1178"/>
      <c r="D120" s="1178"/>
      <c r="E120" s="1178"/>
      <c r="F120" s="1178"/>
      <c r="G120" s="1178"/>
      <c r="H120" s="1178"/>
      <c r="I120" s="1178"/>
    </row>
    <row r="121" spans="1:10" ht="21.95" customHeight="1">
      <c r="A121" s="325"/>
      <c r="B121" s="377"/>
      <c r="C121" s="325"/>
      <c r="D121" s="325"/>
      <c r="E121" s="325"/>
      <c r="F121" s="377"/>
      <c r="G121" s="325"/>
      <c r="H121" s="325"/>
      <c r="I121" s="325"/>
    </row>
    <row r="122" spans="1:10" ht="21.95" customHeight="1">
      <c r="A122" s="325"/>
      <c r="B122" s="880" t="s">
        <v>462</v>
      </c>
      <c r="C122" s="880"/>
      <c r="D122" s="347"/>
      <c r="E122" s="347"/>
      <c r="F122" s="880" t="s">
        <v>462</v>
      </c>
      <c r="G122" s="880"/>
      <c r="H122" s="347"/>
      <c r="I122" s="347"/>
    </row>
    <row r="123" spans="1:10" ht="35.25" customHeight="1">
      <c r="A123" s="325"/>
      <c r="B123" s="1184" t="s">
        <v>409</v>
      </c>
      <c r="C123" s="1184"/>
      <c r="D123" s="1184"/>
      <c r="E123" s="1184"/>
      <c r="F123" s="1184" t="s">
        <v>695</v>
      </c>
      <c r="G123" s="1184"/>
      <c r="H123" s="1184"/>
      <c r="I123" s="1184"/>
    </row>
    <row r="124" spans="1:10" ht="21.95" customHeight="1">
      <c r="A124" s="325"/>
      <c r="B124" s="386"/>
      <c r="C124" s="383"/>
      <c r="D124" s="383"/>
      <c r="E124" s="383"/>
      <c r="F124" s="387"/>
      <c r="G124" s="387"/>
      <c r="H124" s="387"/>
      <c r="I124" s="387"/>
    </row>
    <row r="125" spans="1:10" ht="21.95" customHeight="1">
      <c r="A125" s="325"/>
      <c r="B125" s="784" t="s">
        <v>463</v>
      </c>
      <c r="C125" s="784"/>
      <c r="D125" s="784"/>
      <c r="E125" s="784"/>
      <c r="F125" s="784" t="s">
        <v>463</v>
      </c>
      <c r="G125" s="784"/>
      <c r="H125" s="784"/>
      <c r="I125" s="784"/>
    </row>
    <row r="126" spans="1:10" ht="21.95" customHeight="1">
      <c r="A126" s="325"/>
      <c r="B126" s="377"/>
      <c r="C126" s="383"/>
      <c r="D126" s="383"/>
      <c r="E126" s="383"/>
      <c r="F126" s="377"/>
      <c r="G126" s="383"/>
      <c r="H126" s="383"/>
      <c r="I126" s="383"/>
    </row>
    <row r="127" spans="1:10" ht="21.95" customHeight="1">
      <c r="A127" s="325"/>
      <c r="B127" s="377"/>
      <c r="C127" s="383"/>
      <c r="D127" s="383"/>
      <c r="E127" s="383"/>
      <c r="F127" s="377"/>
      <c r="G127" s="383"/>
      <c r="H127" s="383"/>
      <c r="I127" s="383"/>
    </row>
    <row r="128" spans="1:10" ht="21.95" customHeight="1">
      <c r="A128" s="325"/>
      <c r="B128" s="379" t="s">
        <v>464</v>
      </c>
      <c r="C128" s="388"/>
      <c r="D128" s="379"/>
      <c r="E128" s="379"/>
      <c r="F128" s="1182" t="s">
        <v>464</v>
      </c>
      <c r="G128" s="1182"/>
      <c r="H128" s="1182"/>
      <c r="I128" s="1182"/>
    </row>
    <row r="129" spans="1:9" ht="21.95" customHeight="1">
      <c r="A129" s="325"/>
      <c r="B129" s="379" t="s">
        <v>5</v>
      </c>
      <c r="C129" s="388"/>
      <c r="D129" s="379"/>
      <c r="E129" s="379"/>
      <c r="F129" s="379" t="s">
        <v>540</v>
      </c>
      <c r="G129" s="347"/>
      <c r="H129" s="347"/>
      <c r="I129" s="347"/>
    </row>
    <row r="130" spans="1:9" ht="21.95" customHeight="1">
      <c r="A130" s="325"/>
      <c r="B130" s="347"/>
      <c r="C130" s="383"/>
      <c r="D130" s="383"/>
      <c r="E130" s="383"/>
      <c r="F130" s="347"/>
      <c r="G130" s="383"/>
      <c r="H130" s="383"/>
      <c r="I130" s="383"/>
    </row>
    <row r="131" spans="1:9" ht="21.95" customHeight="1">
      <c r="A131" s="325"/>
      <c r="B131" s="784" t="s">
        <v>465</v>
      </c>
      <c r="C131" s="784"/>
      <c r="D131" s="784"/>
      <c r="E131" s="784"/>
      <c r="F131" s="784" t="s">
        <v>465</v>
      </c>
      <c r="G131" s="784"/>
      <c r="H131" s="784"/>
      <c r="I131" s="784"/>
    </row>
    <row r="132" spans="1:9" ht="21.95" customHeight="1">
      <c r="A132" s="325"/>
      <c r="B132" s="379" t="s">
        <v>464</v>
      </c>
      <c r="C132" s="379"/>
      <c r="D132" s="379"/>
      <c r="E132" s="379"/>
      <c r="F132" s="379" t="s">
        <v>464</v>
      </c>
      <c r="G132" s="347"/>
      <c r="H132" s="347"/>
      <c r="I132" s="347"/>
    </row>
    <row r="133" spans="1:9" ht="21.95" customHeight="1">
      <c r="A133" s="325"/>
      <c r="B133" s="379" t="s">
        <v>5</v>
      </c>
      <c r="C133" s="379"/>
      <c r="D133" s="379"/>
      <c r="E133" s="379"/>
      <c r="F133" s="379" t="s">
        <v>5</v>
      </c>
      <c r="G133" s="325"/>
      <c r="H133" s="325"/>
      <c r="I133" s="325"/>
    </row>
    <row r="134" spans="1:9" ht="21.95" customHeight="1">
      <c r="A134" s="325"/>
      <c r="B134" s="325"/>
      <c r="C134" s="325"/>
      <c r="D134" s="325"/>
      <c r="E134" s="325"/>
      <c r="F134" s="325"/>
      <c r="G134" s="325"/>
      <c r="H134" s="325"/>
      <c r="I134" s="325"/>
    </row>
    <row r="135" spans="1:9" ht="21.95" customHeight="1">
      <c r="A135" s="325"/>
      <c r="B135" s="784" t="s">
        <v>606</v>
      </c>
      <c r="C135" s="784"/>
      <c r="D135" s="784"/>
      <c r="E135" s="784"/>
      <c r="F135" s="784" t="s">
        <v>606</v>
      </c>
      <c r="G135" s="784"/>
      <c r="H135" s="784"/>
      <c r="I135" s="784"/>
    </row>
    <row r="136" spans="1:9" ht="21.95" customHeight="1">
      <c r="A136" s="325"/>
      <c r="B136" s="379" t="s">
        <v>464</v>
      </c>
      <c r="C136" s="379"/>
      <c r="D136" s="379"/>
      <c r="E136" s="379"/>
      <c r="F136" s="379" t="s">
        <v>464</v>
      </c>
      <c r="G136" s="347"/>
      <c r="H136" s="347"/>
      <c r="I136" s="347"/>
    </row>
    <row r="137" spans="1:9" ht="21.95" customHeight="1">
      <c r="A137" s="325"/>
      <c r="B137" s="379" t="s">
        <v>5</v>
      </c>
      <c r="C137" s="379"/>
      <c r="D137" s="379"/>
      <c r="E137" s="379"/>
      <c r="F137" s="379" t="s">
        <v>5</v>
      </c>
      <c r="G137" s="325"/>
      <c r="H137" s="325"/>
      <c r="I137" s="325"/>
    </row>
    <row r="138" spans="1:9" ht="21.95" customHeight="1">
      <c r="A138" s="325"/>
      <c r="B138" s="379"/>
      <c r="C138" s="379"/>
      <c r="D138" s="379"/>
      <c r="E138" s="379"/>
      <c r="F138" s="379"/>
      <c r="G138" s="325"/>
      <c r="H138" s="325"/>
      <c r="I138" s="325"/>
    </row>
    <row r="139" spans="1:9" ht="21.95" customHeight="1">
      <c r="A139" s="325"/>
      <c r="B139" s="379"/>
      <c r="C139" s="379"/>
      <c r="D139" s="379"/>
      <c r="E139" s="379"/>
      <c r="F139" s="379"/>
      <c r="G139" s="325"/>
      <c r="H139" s="325"/>
      <c r="I139" s="325"/>
    </row>
    <row r="140" spans="1:9" ht="21.95" customHeight="1">
      <c r="A140" s="325"/>
      <c r="B140" s="379"/>
      <c r="C140" s="379"/>
      <c r="D140" s="379"/>
      <c r="E140" s="379"/>
      <c r="F140" s="379"/>
      <c r="G140" s="325"/>
      <c r="H140" s="325"/>
      <c r="I140" s="325"/>
    </row>
    <row r="141" spans="1:9" ht="21.95" customHeight="1">
      <c r="A141" s="325"/>
      <c r="B141" s="379"/>
      <c r="C141" s="379"/>
      <c r="D141" s="379"/>
      <c r="E141" s="379"/>
      <c r="F141" s="379"/>
      <c r="G141" s="325"/>
      <c r="H141" s="325"/>
      <c r="I141" s="325"/>
    </row>
    <row r="142" spans="1:9" ht="21.95" customHeight="1">
      <c r="A142" s="325"/>
      <c r="B142" s="379"/>
      <c r="C142" s="379"/>
      <c r="D142" s="379"/>
      <c r="E142" s="379"/>
      <c r="F142" s="379"/>
      <c r="G142" s="325"/>
      <c r="H142" s="325"/>
      <c r="I142" s="325"/>
    </row>
    <row r="143" spans="1:9" ht="21.95" customHeight="1">
      <c r="A143" s="325"/>
      <c r="B143" s="379"/>
      <c r="C143" s="379"/>
      <c r="D143" s="379"/>
      <c r="E143" s="379"/>
      <c r="F143" s="379"/>
      <c r="G143" s="325"/>
      <c r="H143" s="325"/>
      <c r="I143" s="325"/>
    </row>
    <row r="144" spans="1:9" ht="21.95" customHeight="1">
      <c r="A144" s="325"/>
      <c r="B144" s="379"/>
      <c r="C144" s="379"/>
      <c r="D144" s="379"/>
      <c r="E144" s="379"/>
      <c r="F144" s="379"/>
      <c r="G144" s="325"/>
      <c r="H144" s="325"/>
      <c r="I144" s="325"/>
    </row>
    <row r="145" spans="1:9" ht="21.95" customHeight="1">
      <c r="A145" s="325"/>
      <c r="B145" s="379"/>
      <c r="C145" s="379"/>
      <c r="D145" s="379"/>
      <c r="E145" s="379"/>
      <c r="F145" s="379"/>
      <c r="G145" s="325"/>
      <c r="H145" s="325"/>
      <c r="I145" s="325"/>
    </row>
    <row r="146" spans="1:9" ht="21.95" customHeight="1">
      <c r="A146" s="325"/>
      <c r="B146" s="379"/>
      <c r="C146" s="379"/>
      <c r="D146" s="379"/>
      <c r="E146" s="379"/>
      <c r="F146" s="379"/>
      <c r="G146" s="325"/>
      <c r="H146" s="325"/>
      <c r="I146" s="325"/>
    </row>
    <row r="147" spans="1:9" ht="21.95" customHeight="1">
      <c r="A147" s="325"/>
      <c r="B147" s="379"/>
      <c r="C147" s="379"/>
      <c r="D147" s="379"/>
      <c r="E147" s="379"/>
      <c r="F147" s="379"/>
      <c r="G147" s="325"/>
      <c r="H147" s="325"/>
      <c r="I147" s="325"/>
    </row>
    <row r="148" spans="1:9" ht="21.6" customHeight="1">
      <c r="A148" s="325"/>
      <c r="B148" s="379"/>
      <c r="C148" s="379"/>
      <c r="D148" s="379"/>
      <c r="E148" s="379"/>
      <c r="F148" s="379"/>
      <c r="G148" s="325"/>
      <c r="H148" s="325"/>
      <c r="I148" s="325"/>
    </row>
    <row r="149" spans="1:9" ht="21.6" hidden="1" customHeight="1">
      <c r="A149" s="325"/>
      <c r="B149" s="379"/>
      <c r="C149" s="379"/>
      <c r="D149" s="379"/>
      <c r="E149" s="379"/>
      <c r="F149" s="379"/>
      <c r="G149" s="325"/>
      <c r="H149" s="325"/>
      <c r="I149" s="325"/>
    </row>
    <row r="150" spans="1:9" ht="21.6" hidden="1" customHeight="1">
      <c r="A150" s="325"/>
      <c r="B150" s="379"/>
      <c r="C150" s="379"/>
      <c r="D150" s="379"/>
      <c r="E150" s="379"/>
      <c r="F150" s="379"/>
      <c r="G150" s="325"/>
      <c r="H150" s="325"/>
      <c r="I150" s="325"/>
    </row>
    <row r="151" spans="1:9" ht="18.600000000000001" hidden="1" customHeight="1">
      <c r="A151" s="325"/>
      <c r="B151" s="379"/>
      <c r="C151" s="379"/>
      <c r="D151" s="379"/>
      <c r="E151" s="379"/>
      <c r="F151" s="379"/>
      <c r="G151" s="325"/>
      <c r="H151" s="325"/>
      <c r="I151" s="325"/>
    </row>
    <row r="152" spans="1:9" ht="21.6" hidden="1" customHeight="1">
      <c r="A152" s="325"/>
      <c r="B152" s="379"/>
      <c r="C152" s="379"/>
      <c r="D152" s="379"/>
      <c r="E152" s="379"/>
      <c r="F152" s="379"/>
      <c r="G152" s="325"/>
      <c r="H152" s="325"/>
      <c r="I152" s="325"/>
    </row>
    <row r="153" spans="1:9" ht="21.6" hidden="1" customHeight="1">
      <c r="A153" s="325"/>
      <c r="B153" s="379"/>
      <c r="C153" s="379"/>
      <c r="D153" s="379"/>
      <c r="E153" s="379"/>
      <c r="F153" s="379"/>
      <c r="G153" s="325"/>
      <c r="H153" s="325"/>
      <c r="I153" s="325"/>
    </row>
    <row r="154" spans="1:9" ht="21.95" customHeight="1">
      <c r="A154" s="325"/>
      <c r="B154" s="379"/>
      <c r="C154" s="379"/>
      <c r="D154" s="379"/>
      <c r="E154" s="379"/>
      <c r="F154" s="379"/>
      <c r="G154" s="325"/>
      <c r="H154" s="325"/>
      <c r="I154" s="325"/>
    </row>
    <row r="155" spans="1:9" ht="21.95" customHeight="1">
      <c r="A155" s="325"/>
      <c r="B155" s="379"/>
      <c r="C155" s="379"/>
      <c r="D155" s="379"/>
      <c r="E155" s="379"/>
      <c r="F155" s="379"/>
      <c r="G155" s="325"/>
      <c r="H155" s="325"/>
      <c r="I155" s="325"/>
    </row>
    <row r="156" spans="1:9" ht="21.95" customHeight="1">
      <c r="A156" s="389"/>
      <c r="B156" s="322"/>
      <c r="C156" s="322"/>
      <c r="D156" s="322"/>
      <c r="E156" s="322"/>
      <c r="F156" s="322"/>
      <c r="G156" s="389"/>
      <c r="H156" s="389"/>
      <c r="I156" s="389"/>
    </row>
    <row r="157" spans="1:9" ht="21.95" customHeight="1">
      <c r="A157" s="378" t="s">
        <v>506</v>
      </c>
      <c r="B157" s="379"/>
      <c r="C157" s="379"/>
      <c r="D157" s="379"/>
      <c r="E157" s="379"/>
      <c r="F157" s="379"/>
      <c r="G157" s="379"/>
      <c r="H157" s="379"/>
      <c r="I157" s="381" t="s">
        <v>605</v>
      </c>
    </row>
    <row r="158" spans="1:9" ht="21.95" customHeight="1">
      <c r="A158" s="325"/>
      <c r="B158" s="379"/>
      <c r="C158" s="379"/>
      <c r="D158" s="379"/>
      <c r="E158" s="379"/>
      <c r="F158" s="379"/>
      <c r="G158" s="325"/>
      <c r="H158" s="325"/>
      <c r="I158" s="325"/>
    </row>
    <row r="159" spans="1:9" ht="21.95" customHeight="1">
      <c r="A159" s="325"/>
      <c r="B159" s="379"/>
      <c r="C159" s="379"/>
      <c r="D159" s="379"/>
      <c r="E159" s="379"/>
      <c r="F159" s="379"/>
      <c r="G159" s="325"/>
      <c r="H159" s="325"/>
      <c r="I159" s="325"/>
    </row>
    <row r="160" spans="1:9" ht="21.95" customHeight="1">
      <c r="A160" s="325"/>
      <c r="B160" s="379"/>
      <c r="C160" s="379"/>
      <c r="D160" s="379"/>
      <c r="E160" s="379"/>
      <c r="F160" s="379"/>
      <c r="G160" s="325"/>
      <c r="H160" s="325"/>
      <c r="I160" s="325"/>
    </row>
    <row r="161" spans="1:10" ht="21.95" customHeight="1">
      <c r="A161" s="325"/>
      <c r="B161" s="379"/>
      <c r="C161" s="379"/>
      <c r="D161" s="379"/>
      <c r="E161" s="379"/>
      <c r="F161" s="379"/>
      <c r="G161" s="325"/>
      <c r="H161" s="325"/>
      <c r="I161" s="325"/>
    </row>
    <row r="162" spans="1:10" ht="21.95" customHeight="1">
      <c r="A162" s="325"/>
      <c r="B162" s="379"/>
      <c r="C162" s="379"/>
      <c r="D162" s="379"/>
      <c r="E162" s="379"/>
      <c r="F162" s="379"/>
      <c r="G162" s="325"/>
      <c r="H162" s="325"/>
      <c r="I162" s="325"/>
    </row>
    <row r="163" spans="1:10" ht="21.95" customHeight="1">
      <c r="A163" s="325"/>
      <c r="B163" s="379"/>
      <c r="C163" s="379"/>
      <c r="D163" s="379"/>
      <c r="E163" s="379"/>
      <c r="F163" s="379"/>
      <c r="G163" s="325"/>
      <c r="H163" s="325"/>
      <c r="I163" s="325"/>
    </row>
    <row r="164" spans="1:10" ht="21.95" customHeight="1">
      <c r="A164" s="325"/>
      <c r="B164" s="379"/>
      <c r="C164" s="379"/>
      <c r="D164" s="379"/>
      <c r="E164" s="379"/>
      <c r="F164" s="379"/>
      <c r="G164" s="325"/>
      <c r="H164" s="325"/>
      <c r="I164" s="325"/>
    </row>
    <row r="165" spans="1:10" ht="21.95" customHeight="1">
      <c r="A165" s="325"/>
      <c r="B165" s="379"/>
      <c r="C165" s="379"/>
      <c r="D165" s="379"/>
      <c r="E165" s="379"/>
      <c r="F165" s="379"/>
      <c r="G165" s="325"/>
      <c r="H165" s="325"/>
      <c r="I165" s="325"/>
    </row>
    <row r="166" spans="1:10" ht="21.95" customHeight="1">
      <c r="A166" s="325"/>
      <c r="B166" s="379"/>
      <c r="C166" s="379"/>
      <c r="D166" s="379"/>
      <c r="E166" s="379"/>
      <c r="F166" s="379"/>
      <c r="G166" s="325"/>
      <c r="H166" s="325"/>
      <c r="I166" s="325"/>
    </row>
    <row r="167" spans="1:10" ht="21.95" customHeight="1">
      <c r="A167" s="325"/>
      <c r="B167" s="379"/>
      <c r="C167" s="379"/>
      <c r="D167" s="379"/>
      <c r="E167" s="379"/>
      <c r="F167" s="379"/>
      <c r="G167" s="325"/>
      <c r="H167" s="325"/>
      <c r="I167" s="325"/>
    </row>
    <row r="168" spans="1:10" ht="21.95" customHeight="1">
      <c r="A168" s="325"/>
      <c r="B168" s="379"/>
      <c r="C168" s="379"/>
      <c r="D168" s="379"/>
      <c r="E168" s="379"/>
      <c r="F168" s="379"/>
      <c r="G168" s="325"/>
      <c r="H168" s="325"/>
      <c r="I168" s="325"/>
    </row>
    <row r="169" spans="1:10" ht="21.95" customHeight="1">
      <c r="A169" s="325"/>
      <c r="B169" s="379"/>
      <c r="C169" s="379"/>
      <c r="D169" s="379"/>
      <c r="E169" s="379"/>
      <c r="F169" s="379"/>
      <c r="G169" s="325"/>
      <c r="H169" s="325"/>
      <c r="I169" s="325"/>
    </row>
    <row r="170" spans="1:10" ht="15.75">
      <c r="A170" s="325"/>
      <c r="B170" s="325"/>
      <c r="C170" s="325"/>
      <c r="D170" s="325"/>
      <c r="E170" s="325"/>
      <c r="F170" s="325"/>
      <c r="G170" s="325"/>
      <c r="H170" s="325"/>
      <c r="I170" s="325"/>
    </row>
    <row r="171" spans="1:10">
      <c r="J171" s="373"/>
    </row>
    <row r="172" spans="1:10" ht="15.75">
      <c r="A172" s="325"/>
      <c r="B172" s="325"/>
      <c r="C172" s="325"/>
      <c r="D172" s="325"/>
      <c r="E172" s="325"/>
      <c r="F172" s="325"/>
      <c r="G172" s="325"/>
      <c r="H172" s="325"/>
      <c r="I172" s="325"/>
    </row>
    <row r="173" spans="1:10" ht="15.75">
      <c r="A173" s="325"/>
      <c r="B173" s="325"/>
      <c r="C173" s="325"/>
      <c r="D173" s="325"/>
      <c r="E173" s="325"/>
      <c r="F173" s="325"/>
      <c r="G173" s="325"/>
      <c r="H173" s="325"/>
      <c r="I173" s="325"/>
    </row>
    <row r="174" spans="1:10" ht="15.75">
      <c r="A174" s="325"/>
      <c r="B174" s="325"/>
      <c r="C174" s="325"/>
      <c r="D174" s="325"/>
      <c r="E174" s="325"/>
      <c r="F174" s="325"/>
      <c r="G174" s="325"/>
      <c r="H174" s="325"/>
      <c r="I174" s="325"/>
    </row>
    <row r="175" spans="1:10" ht="15.75">
      <c r="A175" s="325"/>
      <c r="B175" s="325"/>
      <c r="C175" s="325"/>
      <c r="D175" s="325"/>
      <c r="E175" s="325"/>
      <c r="F175" s="325"/>
      <c r="G175" s="325"/>
      <c r="H175" s="325"/>
      <c r="I175" s="325"/>
    </row>
    <row r="176" spans="1:10" ht="15.75">
      <c r="A176" s="325"/>
      <c r="B176" s="325"/>
      <c r="C176" s="325"/>
      <c r="D176" s="325"/>
      <c r="E176" s="325"/>
      <c r="F176" s="325"/>
      <c r="G176" s="325"/>
      <c r="H176" s="325"/>
      <c r="I176" s="325"/>
    </row>
    <row r="177" spans="1:9" ht="15.75">
      <c r="A177" s="325"/>
      <c r="B177" s="325"/>
      <c r="C177" s="325"/>
      <c r="D177" s="325"/>
      <c r="E177" s="325"/>
      <c r="F177" s="325"/>
      <c r="G177" s="325"/>
      <c r="H177" s="325"/>
      <c r="I177" s="325"/>
    </row>
    <row r="178" spans="1:9" ht="15.75">
      <c r="A178" s="325"/>
      <c r="B178" s="325"/>
      <c r="C178" s="325"/>
      <c r="D178" s="325"/>
      <c r="E178" s="325"/>
      <c r="F178" s="325"/>
      <c r="G178" s="325"/>
      <c r="H178" s="325"/>
      <c r="I178" s="325"/>
    </row>
    <row r="179" spans="1:9" ht="15.75">
      <c r="A179" s="325"/>
      <c r="B179" s="325"/>
      <c r="C179" s="325"/>
      <c r="D179" s="325"/>
      <c r="E179" s="325"/>
      <c r="F179" s="325"/>
      <c r="G179" s="325"/>
      <c r="H179" s="325"/>
      <c r="I179" s="325"/>
    </row>
    <row r="180" spans="1:9" ht="15.75">
      <c r="A180" s="325"/>
      <c r="B180" s="325"/>
      <c r="C180" s="325"/>
      <c r="D180" s="325"/>
      <c r="E180" s="325"/>
      <c r="F180" s="325"/>
      <c r="G180" s="325"/>
      <c r="H180" s="325"/>
      <c r="I180" s="325"/>
    </row>
    <row r="181" spans="1:9" ht="15.75">
      <c r="A181" s="325"/>
      <c r="B181" s="325"/>
      <c r="C181" s="325"/>
      <c r="D181" s="325"/>
      <c r="E181" s="325"/>
      <c r="F181" s="325"/>
      <c r="G181" s="325"/>
      <c r="H181" s="325"/>
      <c r="I181" s="325"/>
    </row>
    <row r="182" spans="1:9" ht="15.75">
      <c r="A182" s="325"/>
      <c r="B182" s="325"/>
      <c r="C182" s="325"/>
      <c r="D182" s="325"/>
      <c r="E182" s="325"/>
      <c r="F182" s="325"/>
      <c r="G182" s="325"/>
      <c r="H182" s="325"/>
      <c r="I182" s="325"/>
    </row>
    <row r="183" spans="1:9" ht="15.75">
      <c r="A183" s="325"/>
      <c r="B183" s="325"/>
      <c r="C183" s="325"/>
      <c r="D183" s="325"/>
      <c r="E183" s="325"/>
      <c r="F183" s="325"/>
      <c r="G183" s="325"/>
      <c r="H183" s="325"/>
      <c r="I183" s="325"/>
    </row>
    <row r="184" spans="1:9" ht="15.75">
      <c r="A184" s="325"/>
      <c r="B184" s="325"/>
      <c r="C184" s="325"/>
      <c r="D184" s="325"/>
      <c r="E184" s="325"/>
      <c r="F184" s="325"/>
      <c r="G184" s="325"/>
      <c r="H184" s="325"/>
      <c r="I184" s="325"/>
    </row>
  </sheetData>
  <sheetProtection algorithmName="SHA-512" hashValue="2pMKFUBDLGEYd6xIQLX+aIJ/mTaZ7kiWIfYC3RsxwgOmcvq3fAx/7050PS7cClMOxIujYgjtYR3oWg45jD5Q3A==" saltValue="v3GHKKISvYY85T0uduZ1xA==" spinCount="100000" sheet="1" formatColumns="0" formatRows="0" selectLockedCells="1"/>
  <customSheetViews>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17" zoomScaleSheetLayoutView="100" workbookViewId="0">
      <selection activeCell="A8" sqref="A8:D8"/>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1185" t="str">
        <f>'Attach 3(JV)'!A1</f>
        <v>Specification No. :CC/NT/W-TW/DOM/A04/24/14398</v>
      </c>
      <c r="B1" s="1185"/>
      <c r="C1" s="1185"/>
      <c r="D1" s="1185"/>
      <c r="E1" s="311" t="str">
        <f>"Attachment-19 " &amp; 'Attach 3(JV)'!AT1</f>
        <v xml:space="preserve">Attachment-19 </v>
      </c>
    </row>
    <row r="2" spans="1:9" ht="7.5" customHeight="1"/>
    <row r="3" spans="1:9" ht="98.25" customHeight="1">
      <c r="A3" s="1186"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1187"/>
      <c r="C3" s="1187"/>
      <c r="D3" s="1187"/>
      <c r="E3" s="1187"/>
      <c r="F3" s="26"/>
      <c r="G3" s="27"/>
      <c r="H3" s="26"/>
    </row>
    <row r="4" spans="1:9" ht="20.100000000000001" customHeight="1">
      <c r="A4" s="28"/>
      <c r="H4" s="30"/>
      <c r="I4" s="11"/>
    </row>
    <row r="5" spans="1:9" ht="20.100000000000001" customHeight="1">
      <c r="A5" s="737" t="s">
        <v>2</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146" t="str">
        <f>'Attach 3(JV)'!A8</f>
        <v/>
      </c>
      <c r="B8" s="1146"/>
      <c r="C8" s="1146"/>
      <c r="D8" s="1146"/>
      <c r="E8" s="128" t="str">
        <f>'Attach 3(JV)'!E8</f>
        <v>Contract Services</v>
      </c>
      <c r="H8" s="30"/>
      <c r="I8" s="11"/>
    </row>
    <row r="9" spans="1:9" ht="20.100000000000001" customHeight="1">
      <c r="A9" s="13" t="s">
        <v>351</v>
      </c>
      <c r="B9" s="1071" t="str">
        <f>'Attach 3(JV)'!B9</f>
        <v/>
      </c>
      <c r="C9" s="1071"/>
      <c r="D9" s="1071"/>
      <c r="E9" s="128" t="str">
        <f>'Attach 3(JV)'!E9</f>
        <v>Power Grid Corporation of India Ltd.,</v>
      </c>
      <c r="H9" s="30"/>
      <c r="I9" s="11"/>
    </row>
    <row r="10" spans="1:9" ht="20.100000000000001" customHeight="1">
      <c r="A10" s="13" t="s">
        <v>353</v>
      </c>
      <c r="B10" s="1071" t="str">
        <f>'Attach 3(JV)'!B10</f>
        <v/>
      </c>
      <c r="C10" s="1071"/>
      <c r="D10" s="1071"/>
      <c r="E10" s="128" t="str">
        <f>'Attach 3(JV)'!E10</f>
        <v>"Saudamini", Plot No. 2, Sector 29</v>
      </c>
      <c r="H10" s="30"/>
      <c r="I10" s="11"/>
    </row>
    <row r="11" spans="1:9" ht="20.100000000000001" customHeight="1">
      <c r="B11" s="1071" t="str">
        <f>'Attach 3(JV)'!B11</f>
        <v/>
      </c>
      <c r="C11" s="1071"/>
      <c r="D11" s="1071"/>
      <c r="E11" s="128" t="str">
        <f>'Attach 3(JV)'!E11</f>
        <v>Gurgaon (Haryana) - 122001</v>
      </c>
    </row>
    <row r="12" spans="1:9" ht="18" customHeight="1">
      <c r="A12" s="32"/>
      <c r="B12" s="1071" t="str">
        <f>'Attach 3(JV)'!B12</f>
        <v/>
      </c>
      <c r="C12" s="1071"/>
      <c r="D12" s="1071"/>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346</v>
      </c>
    </row>
    <row r="16" spans="1:9" ht="6" customHeight="1">
      <c r="A16" s="32"/>
    </row>
    <row r="17" spans="1:8" ht="78.75" customHeight="1">
      <c r="A17" s="695" t="s">
        <v>3</v>
      </c>
      <c r="B17" s="695"/>
      <c r="C17" s="695"/>
      <c r="D17" s="695"/>
      <c r="E17" s="695"/>
    </row>
    <row r="18" spans="1:8" ht="56.25" customHeight="1">
      <c r="A18" s="997" t="s">
        <v>501</v>
      </c>
      <c r="B18" s="997"/>
      <c r="C18" s="997"/>
      <c r="D18" s="997"/>
      <c r="E18" s="997"/>
    </row>
    <row r="19" spans="1:8" ht="184.5" customHeight="1">
      <c r="A19" s="997" t="s">
        <v>500</v>
      </c>
      <c r="B19" s="997"/>
      <c r="C19" s="997"/>
      <c r="D19" s="997"/>
      <c r="E19" s="997"/>
    </row>
    <row r="20" spans="1:8" ht="8.25" hidden="1" customHeight="1">
      <c r="A20" s="32"/>
    </row>
    <row r="21" spans="1:8" ht="20.100000000000001" hidden="1" customHeight="1">
      <c r="A21" s="32"/>
    </row>
    <row r="22" spans="1:8" ht="20.100000000000001" hidden="1" customHeight="1">
      <c r="A22" s="32"/>
    </row>
    <row r="23" spans="1:8" ht="57.75" hidden="1" customHeight="1">
      <c r="A23" s="695"/>
      <c r="B23" s="695"/>
      <c r="C23" s="695"/>
      <c r="D23" s="695"/>
      <c r="E23" s="695"/>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6"/>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8"/>
      <headerFooter alignWithMargins="0">
        <oddFooter>&amp;R&amp;"Book Antiqua,Bold"&amp;8 Page &amp;P of &amp;N</oddFooter>
      </headerFooter>
    </customSheetView>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9"/>
  <sheetViews>
    <sheetView showGridLines="0" view="pageBreakPreview" topLeftCell="A41" zoomScale="90" zoomScaleSheetLayoutView="90" workbookViewId="0">
      <selection activeCell="B89" sqref="B89:F89"/>
    </sheetView>
  </sheetViews>
  <sheetFormatPr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938" t="str">
        <f>'Attach 3(JV)'!A1</f>
        <v>Specification No. :CC/NT/W-TW/DOM/A04/24/14398</v>
      </c>
      <c r="B1" s="938"/>
      <c r="C1" s="938"/>
      <c r="D1" s="938"/>
      <c r="E1" s="938"/>
      <c r="F1" s="313" t="s">
        <v>399</v>
      </c>
      <c r="G1" s="58"/>
      <c r="H1" s="58"/>
      <c r="AE1" s="215">
        <v>1</v>
      </c>
      <c r="AF1" s="190" t="s">
        <v>314</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315</v>
      </c>
      <c r="AG2" s="216">
        <v>2</v>
      </c>
      <c r="AH2" s="216" t="s">
        <v>291</v>
      </c>
      <c r="AI2" s="217"/>
      <c r="AJ2" s="217"/>
      <c r="AK2" s="216">
        <v>2</v>
      </c>
      <c r="AL2" s="217" t="s">
        <v>292</v>
      </c>
      <c r="AQ2" s="138"/>
      <c r="AR2" s="138"/>
      <c r="AS2" s="138"/>
      <c r="AT2" s="138"/>
      <c r="AU2" s="138"/>
      <c r="AV2" s="138"/>
      <c r="AW2" s="138"/>
      <c r="AX2" s="138"/>
      <c r="AY2" s="138"/>
      <c r="AZ2" s="138"/>
    </row>
    <row r="3" spans="1:52" ht="20.100000000000001" customHeight="1">
      <c r="A3" s="737" t="s">
        <v>53</v>
      </c>
      <c r="B3" s="737"/>
      <c r="C3" s="737"/>
      <c r="D3" s="737"/>
      <c r="E3" s="737"/>
      <c r="F3" s="737"/>
      <c r="G3" s="28"/>
      <c r="H3" s="28"/>
      <c r="I3" s="50"/>
      <c r="AB3" s="218"/>
      <c r="AC3" s="219"/>
      <c r="AE3" s="215">
        <v>3</v>
      </c>
      <c r="AF3" s="190" t="s">
        <v>316</v>
      </c>
      <c r="AG3" s="216">
        <v>3</v>
      </c>
      <c r="AH3" s="216" t="s">
        <v>293</v>
      </c>
      <c r="AI3" s="217"/>
      <c r="AJ3" s="217"/>
      <c r="AK3" s="216">
        <v>3</v>
      </c>
      <c r="AL3" s="217" t="s">
        <v>294</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317</v>
      </c>
      <c r="AG4" s="216">
        <v>4</v>
      </c>
      <c r="AH4" s="216" t="s">
        <v>295</v>
      </c>
      <c r="AI4" s="217"/>
      <c r="AJ4" s="217"/>
      <c r="AK4" s="216">
        <v>4</v>
      </c>
      <c r="AL4" s="217" t="s">
        <v>296</v>
      </c>
      <c r="AQ4" s="138"/>
      <c r="AR4" s="138"/>
      <c r="AS4" s="138"/>
      <c r="AT4" s="138"/>
      <c r="AU4" s="138"/>
      <c r="AV4" s="138"/>
      <c r="AW4" s="138"/>
      <c r="AX4" s="138"/>
      <c r="AY4" s="138"/>
      <c r="AZ4" s="138"/>
    </row>
    <row r="5" spans="1:52" ht="20.100000000000001" customHeight="1">
      <c r="A5" s="38" t="s">
        <v>313</v>
      </c>
      <c r="B5" s="38"/>
      <c r="C5" s="1212"/>
      <c r="D5" s="1212"/>
      <c r="E5" s="1212"/>
      <c r="F5" s="1212"/>
      <c r="G5" s="38"/>
      <c r="H5" s="38"/>
      <c r="AB5" s="218"/>
      <c r="AC5" s="219"/>
      <c r="AE5" s="215">
        <v>5</v>
      </c>
      <c r="AF5" s="190" t="s">
        <v>318</v>
      </c>
      <c r="AG5" s="216">
        <v>5</v>
      </c>
      <c r="AH5" s="216" t="s">
        <v>295</v>
      </c>
      <c r="AI5" s="217"/>
      <c r="AJ5" s="217"/>
      <c r="AK5" s="216">
        <v>5</v>
      </c>
      <c r="AL5" s="217" t="s">
        <v>297</v>
      </c>
      <c r="AQ5" s="138"/>
      <c r="AR5" s="138"/>
      <c r="AS5" s="138"/>
      <c r="AT5" s="138"/>
      <c r="AU5" s="138"/>
      <c r="AV5" s="138"/>
      <c r="AW5" s="138"/>
      <c r="AX5" s="138"/>
      <c r="AY5" s="138"/>
      <c r="AZ5" s="138"/>
    </row>
    <row r="6" spans="1:52" ht="20.100000000000001" customHeight="1">
      <c r="A6" s="38" t="s">
        <v>6</v>
      </c>
      <c r="B6" s="1213" t="str">
        <f>'Attach 3(JV)'!B24</f>
        <v>--</v>
      </c>
      <c r="C6" s="1213"/>
      <c r="AB6" s="218"/>
      <c r="AC6" s="219"/>
      <c r="AE6" s="215">
        <v>6</v>
      </c>
      <c r="AF6" s="190" t="s">
        <v>319</v>
      </c>
      <c r="AG6" s="216">
        <v>6</v>
      </c>
      <c r="AH6" s="216" t="s">
        <v>295</v>
      </c>
      <c r="AI6" s="220" t="e">
        <f>DAY(B6)</f>
        <v>#VALUE!</v>
      </c>
      <c r="AJ6" s="217"/>
      <c r="AK6" s="216">
        <v>6</v>
      </c>
      <c r="AL6" s="217" t="s">
        <v>298</v>
      </c>
      <c r="AQ6" s="138"/>
      <c r="AR6" s="138"/>
      <c r="AS6" s="138"/>
      <c r="AT6" s="138"/>
      <c r="AU6" s="138"/>
      <c r="AV6" s="138"/>
      <c r="AW6" s="138"/>
      <c r="AX6" s="138"/>
      <c r="AY6" s="138"/>
      <c r="AZ6" s="138"/>
    </row>
    <row r="7" spans="1:52" ht="20.100000000000001" customHeight="1">
      <c r="A7" s="38"/>
      <c r="B7" s="72"/>
      <c r="C7" s="72"/>
      <c r="AB7" s="218"/>
      <c r="AC7" s="219"/>
      <c r="AE7" s="215">
        <v>7</v>
      </c>
      <c r="AF7" s="190" t="s">
        <v>320</v>
      </c>
      <c r="AG7" s="216">
        <v>7</v>
      </c>
      <c r="AH7" s="216" t="s">
        <v>295</v>
      </c>
      <c r="AI7" s="220" t="e">
        <f>MONTH(B6)</f>
        <v>#VALUE!</v>
      </c>
      <c r="AJ7" s="217"/>
      <c r="AK7" s="216">
        <v>7</v>
      </c>
      <c r="AL7" s="217" t="s">
        <v>299</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321</v>
      </c>
      <c r="AG8" s="216">
        <v>8</v>
      </c>
      <c r="AH8" s="216" t="s">
        <v>295</v>
      </c>
      <c r="AI8" s="220" t="e">
        <f>LOOKUP(AI7,AK1:AK12,AL1:AL12)</f>
        <v>#VALUE!</v>
      </c>
      <c r="AJ8" s="217"/>
      <c r="AK8" s="216">
        <v>8</v>
      </c>
      <c r="AL8" s="217" t="s">
        <v>300</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322</v>
      </c>
      <c r="AG9" s="216">
        <v>9</v>
      </c>
      <c r="AH9" s="216" t="s">
        <v>295</v>
      </c>
      <c r="AI9" s="220" t="e">
        <f>YEAR(B6)</f>
        <v>#VALUE!</v>
      </c>
      <c r="AJ9" s="217"/>
      <c r="AK9" s="216">
        <v>9</v>
      </c>
      <c r="AL9" s="217" t="s">
        <v>301</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323</v>
      </c>
      <c r="AG10" s="216">
        <v>10</v>
      </c>
      <c r="AH10" s="216" t="s">
        <v>295</v>
      </c>
      <c r="AI10" s="217"/>
      <c r="AJ10" s="217"/>
      <c r="AK10" s="216">
        <v>10</v>
      </c>
      <c r="AL10" s="217" t="s">
        <v>302</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324</v>
      </c>
      <c r="AG11" s="216">
        <v>11</v>
      </c>
      <c r="AH11" s="216" t="s">
        <v>295</v>
      </c>
      <c r="AI11" s="217"/>
      <c r="AJ11" s="217"/>
      <c r="AK11" s="216">
        <v>11</v>
      </c>
      <c r="AL11" s="217" t="s">
        <v>303</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325</v>
      </c>
      <c r="AG12" s="216">
        <v>12</v>
      </c>
      <c r="AH12" s="216" t="s">
        <v>295</v>
      </c>
      <c r="AI12" s="217"/>
      <c r="AJ12" s="217"/>
      <c r="AK12" s="216">
        <v>12</v>
      </c>
      <c r="AL12" s="217" t="s">
        <v>304</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326</v>
      </c>
      <c r="AG13" s="216">
        <v>13</v>
      </c>
      <c r="AH13" s="216" t="s">
        <v>295</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327</v>
      </c>
      <c r="AG14" s="216">
        <v>14</v>
      </c>
      <c r="AH14" s="216" t="s">
        <v>295</v>
      </c>
      <c r="AI14" s="217"/>
      <c r="AJ14" s="217"/>
      <c r="AK14" s="217"/>
      <c r="AL14" s="217"/>
      <c r="AQ14" s="138"/>
      <c r="AR14" s="138"/>
      <c r="AS14" s="138"/>
      <c r="AT14" s="138"/>
      <c r="AU14" s="138"/>
      <c r="AV14" s="138"/>
      <c r="AW14" s="138"/>
      <c r="AX14" s="138"/>
      <c r="AY14" s="138"/>
      <c r="AZ14" s="138"/>
    </row>
    <row r="15" spans="1:52" ht="93" customHeight="1">
      <c r="A15" s="101" t="s">
        <v>337</v>
      </c>
      <c r="B15" s="1196"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C15" s="1196"/>
      <c r="D15" s="1196"/>
      <c r="E15" s="1196"/>
      <c r="F15" s="1196"/>
      <c r="G15" s="32"/>
      <c r="H15" s="32"/>
      <c r="AB15" s="218"/>
      <c r="AC15" s="219"/>
      <c r="AE15" s="215">
        <v>15</v>
      </c>
      <c r="AF15" s="190" t="s">
        <v>328</v>
      </c>
      <c r="AG15" s="216">
        <v>15</v>
      </c>
      <c r="AH15" s="216" t="s">
        <v>295</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1210" t="s">
        <v>170</v>
      </c>
      <c r="H16" s="1210"/>
      <c r="AB16" s="218"/>
      <c r="AC16" s="219"/>
      <c r="AE16" s="215">
        <v>16</v>
      </c>
      <c r="AF16" s="190" t="s">
        <v>329</v>
      </c>
      <c r="AG16" s="216">
        <v>16</v>
      </c>
      <c r="AH16" s="216" t="s">
        <v>295</v>
      </c>
      <c r="AI16" s="217"/>
      <c r="AJ16" s="217"/>
      <c r="AK16" s="217"/>
      <c r="AL16" s="217"/>
      <c r="AQ16" s="138"/>
      <c r="AR16" s="138"/>
      <c r="AS16" s="138"/>
      <c r="AT16" s="138"/>
      <c r="AU16" s="138"/>
      <c r="AV16" s="138"/>
      <c r="AW16" s="138"/>
      <c r="AX16" s="138"/>
      <c r="AY16" s="138"/>
      <c r="AZ16" s="138"/>
    </row>
    <row r="17" spans="1:52" s="24" customFormat="1" ht="166.5" customHeight="1">
      <c r="A17" s="76">
        <v>1</v>
      </c>
      <c r="B17" s="1189"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189"/>
      <c r="D17" s="1189"/>
      <c r="E17" s="1189"/>
      <c r="F17" s="1189"/>
      <c r="G17" s="308" t="s">
        <v>473</v>
      </c>
      <c r="H17" s="309" t="s">
        <v>474</v>
      </c>
      <c r="I17" s="187"/>
      <c r="J17" s="59"/>
      <c r="K17" s="59"/>
      <c r="L17" s="59"/>
      <c r="M17" s="59"/>
      <c r="N17" s="59"/>
      <c r="O17" s="59"/>
      <c r="P17" s="59"/>
      <c r="Q17" s="59"/>
      <c r="R17" s="59"/>
      <c r="S17" s="59"/>
      <c r="T17" s="59"/>
      <c r="U17" s="59"/>
      <c r="V17" s="59"/>
      <c r="W17" s="59"/>
      <c r="X17" s="59"/>
      <c r="Y17" s="59"/>
      <c r="Z17" s="64"/>
      <c r="AA17" s="64"/>
      <c r="AB17" s="221" t="s">
        <v>338</v>
      </c>
      <c r="AC17" s="62"/>
      <c r="AD17" s="222"/>
      <c r="AE17" s="215">
        <v>17</v>
      </c>
      <c r="AF17" s="59" t="s">
        <v>330</v>
      </c>
      <c r="AG17" s="216">
        <v>17</v>
      </c>
      <c r="AH17" s="216" t="s">
        <v>295</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1205" t="s">
        <v>619</v>
      </c>
      <c r="C18" s="1205"/>
      <c r="D18" s="1205"/>
      <c r="E18" s="1205"/>
      <c r="F18" s="1205"/>
      <c r="G18" s="439"/>
      <c r="H18" s="440"/>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339</v>
      </c>
      <c r="AE19" s="215">
        <v>18</v>
      </c>
      <c r="AF19" s="190" t="s">
        <v>331</v>
      </c>
      <c r="AG19" s="216">
        <v>18</v>
      </c>
      <c r="AH19" s="216" t="s">
        <v>295</v>
      </c>
      <c r="AI19" s="217"/>
      <c r="AJ19" s="217"/>
      <c r="AK19" s="217"/>
      <c r="AL19" s="217"/>
      <c r="AQ19" s="138"/>
      <c r="AR19" s="138"/>
      <c r="AS19" s="138"/>
      <c r="AT19" s="138"/>
      <c r="AU19" s="138"/>
      <c r="AV19" s="138"/>
      <c r="AW19" s="138"/>
      <c r="AX19" s="138"/>
      <c r="AY19" s="138"/>
      <c r="AZ19" s="138"/>
    </row>
    <row r="20" spans="1:52" s="24" customFormat="1" ht="63.75" customHeight="1">
      <c r="A20" s="29"/>
      <c r="B20" s="695" t="s">
        <v>57</v>
      </c>
      <c r="C20" s="695"/>
      <c r="D20" s="695"/>
      <c r="E20" s="695"/>
      <c r="F20" s="695"/>
      <c r="G20" s="1136" t="s">
        <v>170</v>
      </c>
      <c r="H20" s="1136"/>
      <c r="I20" s="1136"/>
      <c r="J20" s="1136"/>
      <c r="K20" s="85"/>
      <c r="L20" s="85"/>
      <c r="M20" s="85"/>
      <c r="N20" s="85"/>
      <c r="O20" s="85"/>
      <c r="P20" s="85"/>
      <c r="Q20" s="85"/>
      <c r="R20" s="85"/>
      <c r="S20" s="85"/>
      <c r="T20" s="85"/>
      <c r="U20" s="85"/>
      <c r="V20" s="85"/>
      <c r="W20" s="85"/>
      <c r="X20" s="85"/>
      <c r="Y20" s="85"/>
      <c r="Z20" s="85"/>
      <c r="AA20" s="85"/>
      <c r="AB20" s="218"/>
      <c r="AC20" s="219" t="s">
        <v>340</v>
      </c>
      <c r="AD20" s="460"/>
      <c r="AE20" s="460">
        <v>19</v>
      </c>
      <c r="AF20" s="85" t="s">
        <v>332</v>
      </c>
      <c r="AG20" s="484">
        <v>19</v>
      </c>
      <c r="AH20" s="484" t="s">
        <v>295</v>
      </c>
      <c r="AI20" s="485"/>
      <c r="AJ20" s="485"/>
      <c r="AK20" s="485"/>
      <c r="AL20" s="485"/>
      <c r="AM20" s="85"/>
      <c r="AN20" s="85"/>
      <c r="AO20" s="85"/>
      <c r="AP20" s="85"/>
      <c r="AQ20" s="135"/>
      <c r="AR20" s="135"/>
      <c r="AS20" s="135"/>
      <c r="AT20" s="135"/>
      <c r="AU20" s="135"/>
      <c r="AV20" s="135"/>
      <c r="AW20" s="135"/>
      <c r="AX20" s="135"/>
      <c r="AY20" s="135"/>
      <c r="AZ20" s="135"/>
    </row>
    <row r="21" spans="1:52" s="24" customFormat="1" ht="30" customHeight="1">
      <c r="A21" s="29"/>
      <c r="B21" s="1112" t="str">
        <f>"(a) Attachment 1 :"</f>
        <v>(a) Attachment 1 :</v>
      </c>
      <c r="C21" s="1112"/>
      <c r="D21" s="1204" t="s">
        <v>344</v>
      </c>
      <c r="E21" s="1204"/>
      <c r="F21" s="1204"/>
      <c r="G21" s="486" t="s">
        <v>342</v>
      </c>
      <c r="H21" s="429" t="s">
        <v>717</v>
      </c>
      <c r="I21" s="429"/>
      <c r="J21" s="429"/>
      <c r="K21" s="460"/>
      <c r="L21" s="460"/>
      <c r="M21" s="156"/>
      <c r="N21" s="460"/>
      <c r="O21" s="460"/>
      <c r="P21" s="460"/>
      <c r="Q21" s="460"/>
      <c r="R21" s="460"/>
      <c r="S21" s="460"/>
      <c r="T21" s="460"/>
      <c r="U21" s="460"/>
      <c r="V21" s="460"/>
      <c r="W21" s="460"/>
      <c r="X21" s="460"/>
      <c r="Y21" s="460"/>
      <c r="Z21" s="85"/>
      <c r="AA21" s="85"/>
      <c r="AB21" s="218"/>
      <c r="AC21" s="219" t="s">
        <v>341</v>
      </c>
      <c r="AD21" s="460" t="str">
        <f>IF(ISERROR(LOOKUP(J21,AE1:AE21,AF1:AF21)), "Zero", LOOKUP(J21,AE1:AE21,AF1:AF21))</f>
        <v>Zero</v>
      </c>
      <c r="AE21" s="460">
        <v>20</v>
      </c>
      <c r="AF21" s="85" t="s">
        <v>333</v>
      </c>
      <c r="AG21" s="484">
        <v>20</v>
      </c>
      <c r="AH21" s="484" t="s">
        <v>295</v>
      </c>
      <c r="AI21" s="487"/>
      <c r="AJ21" s="487"/>
      <c r="AK21" s="487"/>
      <c r="AL21" s="487"/>
      <c r="AM21" s="85"/>
      <c r="AN21" s="85"/>
      <c r="AO21" s="85"/>
      <c r="AP21" s="85"/>
      <c r="AQ21" s="135"/>
      <c r="AR21" s="135"/>
      <c r="AS21" s="135"/>
      <c r="AT21" s="135"/>
      <c r="AU21" s="135"/>
      <c r="AV21" s="135"/>
      <c r="AW21" s="135"/>
      <c r="AX21" s="135"/>
      <c r="AY21" s="135"/>
      <c r="AZ21" s="135"/>
    </row>
    <row r="22" spans="1:52" s="24" customFormat="1" hidden="1">
      <c r="A22" s="29"/>
      <c r="B22" s="445"/>
      <c r="C22" s="445"/>
      <c r="D22" s="1207"/>
      <c r="E22" s="1208"/>
      <c r="F22" s="223"/>
      <c r="G22" s="1203"/>
      <c r="H22" s="1203"/>
      <c r="I22" s="1203"/>
      <c r="J22" s="1203"/>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45"/>
      <c r="C23" s="445"/>
      <c r="D23" s="1206"/>
      <c r="E23" s="1206"/>
      <c r="F23" s="1206"/>
      <c r="G23" s="1202"/>
      <c r="H23" s="1202"/>
      <c r="I23" s="1202"/>
      <c r="J23" s="1202"/>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1112" t="str">
        <f>"(b) Attachment 2:"</f>
        <v>(b) Attachment 2:</v>
      </c>
      <c r="C24" s="1112"/>
      <c r="D24" s="1195" t="s">
        <v>58</v>
      </c>
      <c r="E24" s="1195"/>
      <c r="F24" s="1195"/>
      <c r="G24" s="1202"/>
      <c r="H24" s="1202"/>
      <c r="I24" s="1202"/>
      <c r="J24" s="1202"/>
      <c r="K24" s="59"/>
      <c r="L24" s="59"/>
      <c r="M24" s="59"/>
      <c r="N24" s="59"/>
      <c r="O24" s="59"/>
      <c r="P24" s="59"/>
      <c r="Q24" s="59"/>
      <c r="R24" s="59"/>
      <c r="S24" s="59"/>
      <c r="T24" s="59"/>
      <c r="U24" s="59"/>
      <c r="V24" s="59"/>
      <c r="W24" s="59"/>
      <c r="X24" s="59"/>
      <c r="Y24" s="59"/>
      <c r="Z24" s="59"/>
      <c r="AA24" s="59"/>
      <c r="AB24" s="218"/>
      <c r="AC24" s="219" t="s">
        <v>342</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1112" t="str">
        <f>"(c) Attachment 3 :"</f>
        <v>(c) Attachment 3 :</v>
      </c>
      <c r="C25" s="1112"/>
      <c r="D25" s="1195" t="s">
        <v>309</v>
      </c>
      <c r="E25" s="1195"/>
      <c r="F25" s="1195"/>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295</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4"/>
      <c r="C26" s="314"/>
      <c r="D26" s="1209" t="s">
        <v>168</v>
      </c>
      <c r="E26" s="1209"/>
      <c r="F26" s="1209"/>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343</v>
      </c>
      <c r="AD26" s="215"/>
      <c r="AE26" s="215"/>
      <c r="AF26" s="59"/>
      <c r="AG26" s="216">
        <v>23</v>
      </c>
      <c r="AH26" s="216" t="s">
        <v>295</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4"/>
      <c r="C27" s="314"/>
      <c r="D27" s="1209" t="s">
        <v>169</v>
      </c>
      <c r="E27" s="1209"/>
      <c r="F27" s="1209"/>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344</v>
      </c>
      <c r="AD27" s="215"/>
      <c r="AE27" s="215"/>
      <c r="AF27" s="59"/>
      <c r="AG27" s="216">
        <v>24</v>
      </c>
      <c r="AH27" s="216" t="s">
        <v>295</v>
      </c>
      <c r="AI27" s="217"/>
      <c r="AJ27" s="217"/>
      <c r="AK27" s="217"/>
      <c r="AL27" s="217"/>
      <c r="AM27" s="59"/>
      <c r="AN27" s="59"/>
      <c r="AO27" s="59"/>
      <c r="AP27" s="59"/>
      <c r="AQ27" s="135"/>
      <c r="AR27" s="135"/>
      <c r="AS27" s="135"/>
      <c r="AT27" s="135"/>
      <c r="AU27" s="135"/>
      <c r="AV27" s="135"/>
      <c r="AW27" s="135"/>
      <c r="AX27" s="135"/>
      <c r="AY27" s="135"/>
      <c r="AZ27" s="135"/>
    </row>
    <row r="28" spans="1:52" ht="198.75" customHeight="1">
      <c r="B28" s="1112" t="str">
        <f>"(d) Attachment 4 :"</f>
        <v>(d) Attachment 4 :</v>
      </c>
      <c r="C28" s="1112"/>
      <c r="D28" s="1195" t="s">
        <v>308</v>
      </c>
      <c r="E28" s="1195"/>
      <c r="F28" s="1195"/>
      <c r="G28" s="161"/>
      <c r="H28" s="78"/>
      <c r="AB28" s="218"/>
      <c r="AC28" s="219"/>
      <c r="AG28" s="216">
        <v>25</v>
      </c>
      <c r="AH28" s="216" t="s">
        <v>295</v>
      </c>
      <c r="AI28" s="217"/>
      <c r="AJ28" s="217"/>
      <c r="AK28" s="217"/>
      <c r="AL28" s="217"/>
      <c r="AQ28" s="138"/>
      <c r="AR28" s="138"/>
      <c r="AS28" s="138"/>
      <c r="AT28" s="138"/>
      <c r="AU28" s="138"/>
      <c r="AV28" s="138"/>
      <c r="AW28" s="138"/>
      <c r="AX28" s="138"/>
      <c r="AY28" s="138"/>
      <c r="AZ28" s="138"/>
    </row>
    <row r="29" spans="1:52" ht="69" customHeight="1">
      <c r="B29" s="1112" t="str">
        <f>"(e) Attachment 5 :"</f>
        <v>(e) Attachment 5 :</v>
      </c>
      <c r="C29" s="1112"/>
      <c r="D29" s="1195" t="s">
        <v>59</v>
      </c>
      <c r="E29" s="1195"/>
      <c r="F29" s="1195"/>
      <c r="G29" s="78"/>
      <c r="H29" s="78"/>
      <c r="AB29" s="218"/>
      <c r="AC29" s="219"/>
      <c r="AG29" s="216">
        <v>26</v>
      </c>
      <c r="AH29" s="216" t="s">
        <v>295</v>
      </c>
      <c r="AI29" s="217"/>
      <c r="AJ29" s="217"/>
      <c r="AK29" s="217"/>
      <c r="AL29" s="217"/>
      <c r="AQ29" s="138"/>
      <c r="AR29" s="138"/>
      <c r="AS29" s="138"/>
      <c r="AT29" s="138"/>
      <c r="AU29" s="138"/>
      <c r="AV29" s="138"/>
      <c r="AW29" s="138"/>
      <c r="AX29" s="138"/>
      <c r="AY29" s="138"/>
      <c r="AZ29" s="138"/>
    </row>
    <row r="30" spans="1:52" ht="69" customHeight="1">
      <c r="B30" s="1112" t="s">
        <v>621</v>
      </c>
      <c r="C30" s="1112"/>
      <c r="D30" s="1112" t="s">
        <v>622</v>
      </c>
      <c r="E30" s="1112"/>
      <c r="F30" s="1112"/>
      <c r="G30" s="78"/>
      <c r="H30" s="78"/>
      <c r="AB30" s="218"/>
      <c r="AC30" s="219"/>
      <c r="AG30" s="216"/>
      <c r="AH30" s="216"/>
      <c r="AI30" s="217"/>
      <c r="AJ30" s="217"/>
      <c r="AK30" s="217"/>
      <c r="AL30" s="217"/>
      <c r="AQ30" s="138"/>
      <c r="AR30" s="138"/>
      <c r="AS30" s="138"/>
      <c r="AT30" s="138"/>
      <c r="AU30" s="138"/>
      <c r="AV30" s="138"/>
      <c r="AW30" s="138"/>
      <c r="AX30" s="138"/>
      <c r="AY30" s="138"/>
      <c r="AZ30" s="138"/>
    </row>
    <row r="31" spans="1:52" ht="49.5" customHeight="1">
      <c r="B31" s="1112" t="s">
        <v>1015</v>
      </c>
      <c r="C31" s="1112"/>
      <c r="D31" s="1112" t="s">
        <v>1016</v>
      </c>
      <c r="E31" s="1112"/>
      <c r="F31" s="1112"/>
      <c r="G31" s="78"/>
      <c r="H31" s="78"/>
      <c r="AB31" s="218"/>
      <c r="AC31" s="219"/>
      <c r="AG31" s="216"/>
      <c r="AH31" s="216"/>
      <c r="AI31" s="217"/>
      <c r="AJ31" s="217"/>
      <c r="AK31" s="217"/>
      <c r="AL31" s="217"/>
      <c r="AQ31" s="138"/>
      <c r="AR31" s="138"/>
      <c r="AS31" s="138"/>
      <c r="AT31" s="138"/>
      <c r="AU31" s="138"/>
      <c r="AV31" s="138"/>
      <c r="AW31" s="138"/>
      <c r="AX31" s="138"/>
      <c r="AY31" s="138"/>
      <c r="AZ31" s="138"/>
    </row>
    <row r="32" spans="1:52" s="24" customFormat="1" ht="97.5" customHeight="1">
      <c r="A32" s="29"/>
      <c r="B32" s="1112" t="str">
        <f>"(g) Attachment 6 :"</f>
        <v>(g) Attachment 6 :</v>
      </c>
      <c r="C32" s="1112"/>
      <c r="D32" s="1195" t="s">
        <v>60</v>
      </c>
      <c r="E32" s="1195"/>
      <c r="F32" s="1195"/>
      <c r="G32" s="78"/>
      <c r="H32" s="78"/>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27</v>
      </c>
      <c r="AH32" s="216" t="s">
        <v>295</v>
      </c>
      <c r="AI32" s="217"/>
      <c r="AJ32" s="217"/>
      <c r="AK32" s="217"/>
      <c r="AL32" s="217"/>
      <c r="AM32" s="59"/>
      <c r="AN32" s="59"/>
      <c r="AO32" s="59"/>
      <c r="AP32" s="59"/>
      <c r="AQ32" s="135"/>
      <c r="AR32" s="135"/>
      <c r="AS32" s="135"/>
      <c r="AT32" s="135"/>
      <c r="AU32" s="135"/>
      <c r="AV32" s="135"/>
      <c r="AW32" s="135"/>
      <c r="AX32" s="135"/>
      <c r="AY32" s="135"/>
      <c r="AZ32" s="135"/>
    </row>
    <row r="33" spans="1:52" s="24" customFormat="1" ht="57" customHeight="1">
      <c r="A33" s="29"/>
      <c r="B33" s="1112" t="str">
        <f>"(h) Attachment 7 :"</f>
        <v>(h) Attachment 7 :</v>
      </c>
      <c r="C33" s="1112"/>
      <c r="D33" s="1195" t="s">
        <v>730</v>
      </c>
      <c r="E33" s="1195"/>
      <c r="F33" s="1195"/>
      <c r="G33" s="79"/>
      <c r="H33" s="79"/>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28</v>
      </c>
      <c r="AH33" s="216" t="s">
        <v>295</v>
      </c>
      <c r="AI33" s="217"/>
      <c r="AJ33" s="217"/>
      <c r="AK33" s="217"/>
      <c r="AL33" s="217"/>
      <c r="AM33" s="59"/>
      <c r="AN33" s="59"/>
      <c r="AO33" s="59"/>
      <c r="AP33" s="59"/>
      <c r="AQ33" s="135"/>
      <c r="AR33" s="135"/>
      <c r="AS33" s="135"/>
      <c r="AT33" s="135"/>
      <c r="AU33" s="135"/>
      <c r="AV33" s="135"/>
      <c r="AW33" s="135"/>
      <c r="AX33" s="135"/>
      <c r="AY33" s="135"/>
      <c r="AZ33" s="135"/>
    </row>
    <row r="34" spans="1:52" s="24" customFormat="1" ht="44.25" customHeight="1">
      <c r="A34" s="29"/>
      <c r="B34" s="1112" t="str">
        <f>"(i) Attachment 8 :"</f>
        <v>(i) Attachment 8 :</v>
      </c>
      <c r="C34" s="1112"/>
      <c r="D34" s="1195" t="s">
        <v>310</v>
      </c>
      <c r="E34" s="1195"/>
      <c r="F34" s="1195"/>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29</v>
      </c>
      <c r="AH34" s="216" t="s">
        <v>295</v>
      </c>
      <c r="AI34" s="217"/>
      <c r="AJ34" s="217"/>
      <c r="AK34" s="217"/>
      <c r="AL34" s="217"/>
      <c r="AM34" s="59"/>
      <c r="AN34" s="59"/>
      <c r="AO34" s="59"/>
      <c r="AP34" s="59"/>
      <c r="AQ34" s="135"/>
      <c r="AR34" s="135"/>
      <c r="AS34" s="135"/>
      <c r="AT34" s="135"/>
      <c r="AU34" s="135"/>
      <c r="AV34" s="135"/>
      <c r="AW34" s="135"/>
      <c r="AX34" s="135"/>
      <c r="AY34" s="135"/>
      <c r="AZ34" s="135"/>
    </row>
    <row r="35" spans="1:52" s="24" customFormat="1" ht="45" customHeight="1">
      <c r="A35" s="29"/>
      <c r="B35" s="1112" t="str">
        <f>"(j) Attachment 9 :"</f>
        <v>(j) Attachment 9 :</v>
      </c>
      <c r="C35" s="1112"/>
      <c r="D35" s="1195" t="s">
        <v>61</v>
      </c>
      <c r="E35" s="1195"/>
      <c r="F35" s="1195"/>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30</v>
      </c>
      <c r="AH35" s="216" t="s">
        <v>295</v>
      </c>
      <c r="AI35" s="217"/>
      <c r="AJ35" s="217"/>
      <c r="AK35" s="217"/>
      <c r="AL35" s="217"/>
      <c r="AM35" s="59"/>
      <c r="AN35" s="59"/>
      <c r="AO35" s="59"/>
      <c r="AP35" s="59"/>
      <c r="AQ35" s="135"/>
      <c r="AR35" s="135"/>
      <c r="AS35" s="135"/>
      <c r="AT35" s="135"/>
      <c r="AU35" s="135"/>
      <c r="AV35" s="135"/>
      <c r="AW35" s="135"/>
      <c r="AX35" s="135"/>
      <c r="AY35" s="135"/>
      <c r="AZ35" s="135"/>
    </row>
    <row r="36" spans="1:52" s="24" customFormat="1" ht="45.75" customHeight="1">
      <c r="A36" s="29"/>
      <c r="B36" s="1112" t="str">
        <f>"(k) Attachment 10 :"</f>
        <v>(k) Attachment 10 :</v>
      </c>
      <c r="C36" s="1112"/>
      <c r="D36" s="1195" t="s">
        <v>62</v>
      </c>
      <c r="E36" s="1195"/>
      <c r="F36" s="1195"/>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216">
        <v>31</v>
      </c>
      <c r="AH36" s="216" t="s">
        <v>111</v>
      </c>
      <c r="AI36" s="217"/>
      <c r="AJ36" s="217"/>
      <c r="AK36" s="217"/>
      <c r="AL36" s="217"/>
      <c r="AM36" s="59"/>
      <c r="AN36" s="59"/>
      <c r="AO36" s="59"/>
      <c r="AP36" s="59"/>
      <c r="AQ36" s="135"/>
      <c r="AR36" s="135"/>
      <c r="AS36" s="135"/>
      <c r="AT36" s="135"/>
      <c r="AU36" s="135"/>
      <c r="AV36" s="135"/>
      <c r="AW36" s="135"/>
      <c r="AX36" s="135"/>
      <c r="AY36" s="135"/>
      <c r="AZ36" s="135"/>
    </row>
    <row r="37" spans="1:52" s="24" customFormat="1" ht="40.5" customHeight="1">
      <c r="A37" s="29"/>
      <c r="B37" s="1112" t="str">
        <f>"(l) Attachment 11 :"</f>
        <v>(l) Attachment 11 :</v>
      </c>
      <c r="C37" s="1112"/>
      <c r="D37" s="1195" t="s">
        <v>63</v>
      </c>
      <c r="E37" s="1195"/>
      <c r="F37" s="1195"/>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6.5" customHeight="1">
      <c r="A38" s="29"/>
      <c r="B38" s="1112" t="str">
        <f>"(m) Attachment 12 :"</f>
        <v>(m) Attachment 12 :</v>
      </c>
      <c r="C38" s="1112"/>
      <c r="D38" s="1195" t="s">
        <v>287</v>
      </c>
      <c r="E38" s="1195"/>
      <c r="F38" s="1195"/>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5" customHeight="1">
      <c r="A39" s="29"/>
      <c r="B39" s="1112" t="str">
        <f>"(n) Attachment 13 :"</f>
        <v>(n) Attachment 13 :</v>
      </c>
      <c r="C39" s="1112"/>
      <c r="D39" s="1195" t="s">
        <v>288</v>
      </c>
      <c r="E39" s="1195"/>
      <c r="F39" s="1195"/>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46.5" customHeight="1">
      <c r="A40" s="29"/>
      <c r="B40" s="1112" t="str">
        <f>"(o) Attachment 14 :"</f>
        <v>(o) Attachment 14 :</v>
      </c>
      <c r="C40" s="1112"/>
      <c r="D40" s="1195" t="s">
        <v>64</v>
      </c>
      <c r="E40" s="1195"/>
      <c r="F40" s="1195"/>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60" customHeight="1">
      <c r="A41" s="29"/>
      <c r="B41" s="1112" t="str">
        <f>"(p) Attachment 15 :"</f>
        <v>(p) Attachment 15 :</v>
      </c>
      <c r="C41" s="1112"/>
      <c r="D41" s="1195" t="s">
        <v>718</v>
      </c>
      <c r="E41" s="1195"/>
      <c r="F41" s="1195"/>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s="24" customFormat="1" ht="55.5" customHeight="1">
      <c r="A42" s="29"/>
      <c r="B42" s="1112" t="str">
        <f>"(q) Attachment 16 :"</f>
        <v>(q) Attachment 16 :</v>
      </c>
      <c r="C42" s="1112"/>
      <c r="D42" s="1195" t="s">
        <v>289</v>
      </c>
      <c r="E42" s="1195"/>
      <c r="F42" s="1195"/>
      <c r="G42" s="78"/>
      <c r="H42" s="78"/>
      <c r="I42" s="59"/>
      <c r="J42" s="59"/>
      <c r="K42" s="59"/>
      <c r="L42" s="59"/>
      <c r="M42" s="59"/>
      <c r="N42" s="59"/>
      <c r="O42" s="59"/>
      <c r="P42" s="59"/>
      <c r="Q42" s="59"/>
      <c r="R42" s="59"/>
      <c r="S42" s="59"/>
      <c r="T42" s="59"/>
      <c r="U42" s="59"/>
      <c r="V42" s="59"/>
      <c r="W42" s="59"/>
      <c r="X42" s="59"/>
      <c r="Y42" s="59"/>
      <c r="Z42" s="59"/>
      <c r="AA42" s="59"/>
      <c r="AB42" s="218"/>
      <c r="AC42" s="219"/>
      <c r="AD42" s="215"/>
      <c r="AE42" s="215"/>
      <c r="AF42" s="59"/>
      <c r="AG42" s="59"/>
      <c r="AH42" s="59"/>
      <c r="AI42" s="59"/>
      <c r="AJ42" s="59"/>
      <c r="AK42" s="59"/>
      <c r="AL42" s="59"/>
      <c r="AM42" s="59"/>
      <c r="AN42" s="59"/>
      <c r="AO42" s="59"/>
      <c r="AP42" s="59"/>
      <c r="AQ42" s="135"/>
      <c r="AR42" s="135"/>
      <c r="AS42" s="135"/>
      <c r="AT42" s="135"/>
      <c r="AU42" s="135"/>
      <c r="AV42" s="135"/>
      <c r="AW42" s="135"/>
      <c r="AX42" s="135"/>
      <c r="AY42" s="135"/>
      <c r="AZ42" s="135"/>
    </row>
    <row r="43" spans="1:52" ht="46.5" customHeight="1">
      <c r="B43" s="1112" t="str">
        <f>"(r) Attachment 17 :"</f>
        <v>(r) Attachment 17 :</v>
      </c>
      <c r="C43" s="1112"/>
      <c r="D43" s="1195" t="s">
        <v>502</v>
      </c>
      <c r="E43" s="1195"/>
      <c r="F43" s="1195"/>
      <c r="G43" s="78"/>
      <c r="H43" s="78"/>
      <c r="AB43" s="218"/>
      <c r="AC43" s="219"/>
      <c r="AQ43" s="138"/>
      <c r="AR43" s="138"/>
      <c r="AS43" s="138"/>
      <c r="AT43" s="138"/>
      <c r="AU43" s="138"/>
      <c r="AV43" s="138"/>
      <c r="AW43" s="138"/>
      <c r="AX43" s="138"/>
      <c r="AY43" s="138"/>
      <c r="AZ43" s="138"/>
    </row>
    <row r="44" spans="1:52" ht="49.5" customHeight="1">
      <c r="B44" s="1112" t="str">
        <f>"(s) Attachment 18 :"</f>
        <v>(s) Attachment 18 :</v>
      </c>
      <c r="C44" s="1112"/>
      <c r="D44" s="78" t="s">
        <v>506</v>
      </c>
      <c r="E44" s="78"/>
      <c r="F44" s="78"/>
      <c r="G44" s="78"/>
      <c r="H44" s="78"/>
      <c r="AB44" s="218"/>
      <c r="AC44" s="219"/>
      <c r="AQ44" s="138"/>
      <c r="AR44" s="138"/>
      <c r="AS44" s="138"/>
      <c r="AT44" s="138"/>
      <c r="AU44" s="138"/>
      <c r="AV44" s="138"/>
      <c r="AW44" s="138"/>
      <c r="AX44" s="138"/>
      <c r="AY44" s="138"/>
      <c r="AZ44" s="138"/>
    </row>
    <row r="45" spans="1:52" ht="44.25" customHeight="1">
      <c r="B45" s="1112" t="str">
        <f>"(t) Attachment 19 :"</f>
        <v>(t) Attachment 19 :</v>
      </c>
      <c r="C45" s="1112"/>
      <c r="D45" s="1195" t="s">
        <v>290</v>
      </c>
      <c r="E45" s="1195"/>
      <c r="F45" s="1195"/>
      <c r="G45" s="78"/>
      <c r="H45" s="78"/>
      <c r="AB45" s="218"/>
      <c r="AC45" s="219"/>
      <c r="AQ45" s="138"/>
      <c r="AR45" s="138"/>
      <c r="AS45" s="138"/>
      <c r="AT45" s="138"/>
      <c r="AU45" s="138"/>
      <c r="AV45" s="138"/>
      <c r="AW45" s="138"/>
      <c r="AX45" s="138"/>
      <c r="AY45" s="138"/>
      <c r="AZ45" s="138"/>
    </row>
    <row r="46" spans="1:52" ht="43.5" customHeight="1">
      <c r="B46" s="1112" t="str">
        <f>"(u) Attachment 20 :"</f>
        <v>(u) Attachment 20 :</v>
      </c>
      <c r="C46" s="1112"/>
      <c r="D46" s="997" t="s">
        <v>532</v>
      </c>
      <c r="E46" s="997"/>
      <c r="F46" s="997"/>
      <c r="G46" s="78"/>
      <c r="H46" s="78"/>
      <c r="AB46" s="218"/>
      <c r="AC46" s="219"/>
      <c r="AQ46" s="138"/>
      <c r="AR46" s="138"/>
      <c r="AS46" s="138"/>
      <c r="AT46" s="138"/>
      <c r="AU46" s="138"/>
      <c r="AV46" s="138"/>
      <c r="AW46" s="138"/>
      <c r="AX46" s="138"/>
      <c r="AY46" s="138"/>
      <c r="AZ46" s="138"/>
    </row>
    <row r="47" spans="1:52" ht="43.5" customHeight="1">
      <c r="B47" s="1112" t="s">
        <v>620</v>
      </c>
      <c r="C47" s="1112"/>
      <c r="D47" s="997" t="s">
        <v>731</v>
      </c>
      <c r="E47" s="997"/>
      <c r="F47" s="997"/>
      <c r="G47" s="78"/>
      <c r="H47" s="78"/>
      <c r="AB47" s="218"/>
      <c r="AC47" s="219"/>
      <c r="AQ47" s="138"/>
      <c r="AR47" s="138"/>
      <c r="AS47" s="138"/>
      <c r="AT47" s="138"/>
      <c r="AU47" s="138"/>
      <c r="AV47" s="138"/>
      <c r="AW47" s="138"/>
      <c r="AX47" s="138"/>
      <c r="AY47" s="138"/>
      <c r="AZ47" s="138"/>
    </row>
    <row r="48" spans="1:52" ht="88.5" customHeight="1">
      <c r="B48" s="1112" t="s">
        <v>697</v>
      </c>
      <c r="C48" s="1112"/>
      <c r="D48" s="997" t="s">
        <v>732</v>
      </c>
      <c r="E48" s="997"/>
      <c r="F48" s="997"/>
      <c r="G48" s="78"/>
      <c r="H48" s="78"/>
      <c r="AB48" s="218"/>
      <c r="AC48" s="219"/>
      <c r="AQ48" s="138"/>
      <c r="AR48" s="138"/>
      <c r="AS48" s="138"/>
      <c r="AT48" s="138"/>
      <c r="AU48" s="138"/>
      <c r="AV48" s="138"/>
      <c r="AW48" s="138"/>
      <c r="AX48" s="138"/>
      <c r="AY48" s="138"/>
      <c r="AZ48" s="138"/>
    </row>
    <row r="49" spans="1:52" ht="51" customHeight="1">
      <c r="B49" s="1112" t="s">
        <v>631</v>
      </c>
      <c r="C49" s="1112"/>
      <c r="D49" s="997" t="s">
        <v>734</v>
      </c>
      <c r="E49" s="997"/>
      <c r="F49" s="997"/>
      <c r="G49" s="78"/>
      <c r="H49" s="78"/>
      <c r="AB49" s="218"/>
      <c r="AC49" s="219"/>
      <c r="AQ49" s="138"/>
      <c r="AR49" s="138"/>
      <c r="AS49" s="138"/>
      <c r="AT49" s="138"/>
      <c r="AU49" s="138"/>
      <c r="AV49" s="138"/>
      <c r="AW49" s="138"/>
      <c r="AX49" s="138"/>
      <c r="AY49" s="138"/>
      <c r="AZ49" s="138"/>
    </row>
    <row r="50" spans="1:52" ht="51" customHeight="1">
      <c r="B50" s="1112" t="s">
        <v>696</v>
      </c>
      <c r="C50" s="1112"/>
      <c r="D50" s="997" t="s">
        <v>733</v>
      </c>
      <c r="E50" s="997"/>
      <c r="F50" s="997"/>
      <c r="G50" s="78"/>
      <c r="H50" s="78"/>
      <c r="AB50" s="218"/>
      <c r="AC50" s="219"/>
      <c r="AQ50" s="138"/>
      <c r="AR50" s="138"/>
      <c r="AS50" s="138"/>
      <c r="AT50" s="138"/>
      <c r="AU50" s="138"/>
      <c r="AV50" s="138"/>
      <c r="AW50" s="138"/>
      <c r="AX50" s="138"/>
      <c r="AY50" s="138"/>
      <c r="AZ50" s="138"/>
    </row>
    <row r="51" spans="1:52" ht="58.5" customHeight="1">
      <c r="B51" s="65" t="s">
        <v>698</v>
      </c>
      <c r="C51" s="25"/>
      <c r="D51" s="997" t="s">
        <v>744</v>
      </c>
      <c r="E51" s="997"/>
      <c r="F51" s="997"/>
      <c r="G51" s="78"/>
      <c r="H51" s="78"/>
      <c r="AB51" s="218"/>
      <c r="AC51" s="219"/>
      <c r="AQ51" s="138"/>
      <c r="AR51" s="138"/>
      <c r="AS51" s="138"/>
      <c r="AT51" s="138"/>
      <c r="AU51" s="138"/>
      <c r="AV51" s="138"/>
      <c r="AW51" s="138"/>
      <c r="AX51" s="138"/>
      <c r="AY51" s="138"/>
      <c r="AZ51" s="138"/>
    </row>
    <row r="52" spans="1:52" ht="60.75" customHeight="1">
      <c r="B52" s="65" t="s">
        <v>699</v>
      </c>
      <c r="C52" s="66"/>
      <c r="D52" s="997" t="s">
        <v>745</v>
      </c>
      <c r="E52" s="997"/>
      <c r="F52" s="997"/>
      <c r="G52" s="78"/>
      <c r="H52" s="78"/>
      <c r="AB52" s="218"/>
      <c r="AC52" s="219"/>
      <c r="AQ52" s="138"/>
      <c r="AR52" s="138"/>
      <c r="AS52" s="138"/>
      <c r="AT52" s="138"/>
      <c r="AU52" s="138"/>
      <c r="AV52" s="138"/>
      <c r="AW52" s="138"/>
      <c r="AX52" s="138"/>
      <c r="AY52" s="138"/>
      <c r="AZ52" s="138"/>
    </row>
    <row r="53" spans="1:52" ht="29.25" customHeight="1">
      <c r="B53" s="65" t="s">
        <v>709</v>
      </c>
      <c r="C53" s="66"/>
      <c r="D53" s="997" t="s">
        <v>719</v>
      </c>
      <c r="E53" s="997"/>
      <c r="F53" s="997"/>
      <c r="G53" s="78"/>
      <c r="H53" s="78"/>
      <c r="AB53" s="218"/>
      <c r="AC53" s="219"/>
      <c r="AQ53" s="138"/>
      <c r="AR53" s="138"/>
      <c r="AS53" s="138"/>
      <c r="AT53" s="138"/>
      <c r="AU53" s="138"/>
      <c r="AV53" s="138"/>
      <c r="AW53" s="138"/>
      <c r="AX53" s="138"/>
      <c r="AY53" s="138"/>
      <c r="AZ53" s="138"/>
    </row>
    <row r="54" spans="1:52" ht="29.25" customHeight="1">
      <c r="B54" s="1191" t="s">
        <v>720</v>
      </c>
      <c r="C54" s="1191"/>
      <c r="D54" s="997" t="s">
        <v>735</v>
      </c>
      <c r="E54" s="997"/>
      <c r="F54" s="997"/>
      <c r="G54" s="78"/>
      <c r="H54" s="78"/>
      <c r="AB54" s="218"/>
      <c r="AC54" s="219"/>
      <c r="AQ54" s="138"/>
      <c r="AR54" s="138"/>
      <c r="AS54" s="138"/>
      <c r="AT54" s="138"/>
      <c r="AU54" s="138"/>
      <c r="AV54" s="138"/>
      <c r="AW54" s="138"/>
      <c r="AX54" s="138"/>
      <c r="AY54" s="138"/>
      <c r="AZ54" s="138"/>
    </row>
    <row r="55" spans="1:52" ht="41.25" customHeight="1">
      <c r="B55" s="1191" t="s">
        <v>741</v>
      </c>
      <c r="C55" s="1191"/>
      <c r="D55" s="997" t="s">
        <v>742</v>
      </c>
      <c r="E55" s="997"/>
      <c r="F55" s="997"/>
      <c r="G55" s="78"/>
      <c r="H55" s="78"/>
      <c r="AB55" s="218"/>
      <c r="AC55" s="219"/>
      <c r="AQ55" s="138"/>
      <c r="AR55" s="138"/>
      <c r="AS55" s="138"/>
      <c r="AT55" s="138"/>
      <c r="AU55" s="138"/>
      <c r="AV55" s="138"/>
      <c r="AW55" s="138"/>
      <c r="AX55" s="138"/>
      <c r="AY55" s="138"/>
      <c r="AZ55" s="138"/>
    </row>
    <row r="56" spans="1:52" ht="66" customHeight="1">
      <c r="A56" s="76">
        <v>3</v>
      </c>
      <c r="B56" s="1189" t="s">
        <v>65</v>
      </c>
      <c r="C56" s="1189"/>
      <c r="D56" s="1189"/>
      <c r="E56" s="1189"/>
      <c r="F56" s="1189"/>
      <c r="G56" s="80"/>
      <c r="H56" s="80"/>
      <c r="AB56" s="218"/>
      <c r="AC56" s="219"/>
      <c r="AQ56" s="138"/>
      <c r="AR56" s="138"/>
      <c r="AS56" s="138"/>
      <c r="AT56" s="138"/>
      <c r="AU56" s="138"/>
      <c r="AV56" s="138"/>
      <c r="AW56" s="138"/>
      <c r="AX56" s="138"/>
      <c r="AY56" s="138"/>
      <c r="AZ56" s="138"/>
    </row>
    <row r="57" spans="1:52" ht="83.25" customHeight="1">
      <c r="A57" s="76">
        <v>3.1</v>
      </c>
      <c r="B57" s="1189" t="s">
        <v>334</v>
      </c>
      <c r="C57" s="1189"/>
      <c r="D57" s="1189"/>
      <c r="E57" s="1189"/>
      <c r="F57" s="1189"/>
      <c r="G57" s="80"/>
      <c r="H57" s="80"/>
      <c r="AB57" s="218"/>
      <c r="AC57" s="219"/>
      <c r="AQ57" s="138"/>
      <c r="AR57" s="138"/>
      <c r="AS57" s="138"/>
      <c r="AT57" s="138"/>
      <c r="AU57" s="138"/>
      <c r="AV57" s="138"/>
      <c r="AW57" s="138"/>
      <c r="AX57" s="138"/>
      <c r="AY57" s="138"/>
      <c r="AZ57" s="138"/>
    </row>
    <row r="58" spans="1:52" ht="84" customHeight="1">
      <c r="A58" s="76">
        <v>3.2</v>
      </c>
      <c r="B58" s="1189" t="s">
        <v>335</v>
      </c>
      <c r="C58" s="1189"/>
      <c r="D58" s="1189"/>
      <c r="E58" s="1189"/>
      <c r="F58" s="1189"/>
      <c r="G58" s="80"/>
      <c r="H58" s="80"/>
      <c r="AB58" s="218"/>
      <c r="AC58" s="219"/>
      <c r="AQ58" s="138"/>
      <c r="AR58" s="138"/>
      <c r="AS58" s="138"/>
      <c r="AT58" s="138"/>
      <c r="AU58" s="138"/>
      <c r="AV58" s="138"/>
      <c r="AW58" s="138"/>
      <c r="AX58" s="138"/>
      <c r="AY58" s="138"/>
      <c r="AZ58" s="138"/>
    </row>
    <row r="59" spans="1:52" s="24" customFormat="1" ht="92.25" customHeight="1">
      <c r="A59" s="76">
        <v>4</v>
      </c>
      <c r="B59" s="1189" t="s">
        <v>475</v>
      </c>
      <c r="C59" s="1189"/>
      <c r="D59" s="1189"/>
      <c r="E59" s="1189"/>
      <c r="F59" s="1189"/>
      <c r="G59" s="80"/>
      <c r="H59" s="80"/>
      <c r="I59" s="59"/>
      <c r="J59" s="59"/>
      <c r="K59" s="59"/>
      <c r="L59" s="59"/>
      <c r="M59" s="59"/>
      <c r="N59" s="59"/>
      <c r="O59" s="59"/>
      <c r="P59" s="59"/>
      <c r="Q59" s="59"/>
      <c r="R59" s="59"/>
      <c r="S59" s="59"/>
      <c r="T59" s="59"/>
      <c r="U59" s="59"/>
      <c r="V59" s="59"/>
      <c r="W59" s="59"/>
      <c r="X59" s="59"/>
      <c r="Y59" s="59"/>
      <c r="Z59" s="59"/>
      <c r="AA59" s="59"/>
      <c r="AB59" s="218"/>
      <c r="AC59" s="219"/>
      <c r="AD59" s="215"/>
      <c r="AE59" s="215"/>
      <c r="AF59" s="59"/>
      <c r="AG59" s="59"/>
      <c r="AH59" s="59"/>
      <c r="AI59" s="59"/>
      <c r="AJ59" s="59"/>
      <c r="AK59" s="59"/>
      <c r="AL59" s="59"/>
      <c r="AM59" s="59"/>
      <c r="AN59" s="59"/>
      <c r="AO59" s="59"/>
      <c r="AP59" s="59"/>
      <c r="AQ59" s="135"/>
      <c r="AR59" s="135"/>
      <c r="AS59" s="135"/>
      <c r="AT59" s="135"/>
      <c r="AU59" s="135"/>
      <c r="AV59" s="135"/>
      <c r="AW59" s="135"/>
      <c r="AX59" s="135"/>
      <c r="AY59" s="135"/>
      <c r="AZ59" s="135"/>
    </row>
    <row r="60" spans="1:52" ht="68.25" customHeight="1">
      <c r="A60" s="76">
        <v>4.0999999999999996</v>
      </c>
      <c r="B60" s="1189" t="s">
        <v>522</v>
      </c>
      <c r="C60" s="1189"/>
      <c r="D60" s="1189"/>
      <c r="E60" s="1189"/>
      <c r="F60" s="1189"/>
      <c r="G60" s="80"/>
      <c r="H60" s="80"/>
      <c r="AB60" s="218"/>
      <c r="AC60" s="219"/>
      <c r="AQ60" s="138"/>
      <c r="AR60" s="138"/>
      <c r="AS60" s="138"/>
      <c r="AT60" s="138"/>
      <c r="AU60" s="138"/>
      <c r="AV60" s="138"/>
      <c r="AW60" s="138"/>
      <c r="AX60" s="138"/>
      <c r="AY60" s="138"/>
      <c r="AZ60" s="138"/>
    </row>
    <row r="61" spans="1:52" ht="104.25" customHeight="1">
      <c r="A61" s="76">
        <v>4.2</v>
      </c>
      <c r="B61" s="1189" t="s">
        <v>523</v>
      </c>
      <c r="C61" s="1189"/>
      <c r="D61" s="1189"/>
      <c r="E61" s="1189"/>
      <c r="F61" s="1189"/>
      <c r="G61" s="80"/>
      <c r="H61" s="80"/>
      <c r="AB61" s="218"/>
      <c r="AC61" s="219"/>
      <c r="AQ61" s="138"/>
      <c r="AR61" s="138"/>
      <c r="AS61" s="138"/>
      <c r="AT61" s="138"/>
      <c r="AU61" s="138"/>
      <c r="AV61" s="138"/>
      <c r="AW61" s="138"/>
      <c r="AX61" s="138"/>
      <c r="AY61" s="138"/>
      <c r="AZ61" s="138"/>
    </row>
    <row r="62" spans="1:52" ht="21" customHeight="1">
      <c r="A62" s="76"/>
      <c r="B62" s="1189"/>
      <c r="C62" s="1189"/>
      <c r="D62" s="1189"/>
      <c r="E62" s="1189"/>
      <c r="F62" s="1189"/>
      <c r="G62" s="80"/>
      <c r="H62" s="80"/>
      <c r="AB62" s="218"/>
      <c r="AC62" s="219"/>
      <c r="AQ62" s="138"/>
      <c r="AR62" s="138"/>
      <c r="AS62" s="138"/>
      <c r="AT62" s="138"/>
      <c r="AU62" s="138"/>
      <c r="AV62" s="138"/>
      <c r="AW62" s="138"/>
      <c r="AX62" s="138"/>
      <c r="AY62" s="138"/>
      <c r="AZ62" s="138"/>
    </row>
    <row r="63" spans="1:52" ht="59.25" customHeight="1">
      <c r="A63" s="76">
        <v>4.3</v>
      </c>
      <c r="B63" s="1189" t="s">
        <v>524</v>
      </c>
      <c r="C63" s="1189"/>
      <c r="D63" s="1189"/>
      <c r="E63" s="1189"/>
      <c r="F63" s="1189"/>
      <c r="G63" s="80"/>
      <c r="H63" s="80"/>
      <c r="AB63" s="218"/>
      <c r="AC63" s="219"/>
      <c r="AQ63" s="138"/>
      <c r="AR63" s="138"/>
      <c r="AS63" s="138"/>
      <c r="AT63" s="138"/>
      <c r="AU63" s="138"/>
      <c r="AV63" s="138"/>
      <c r="AW63" s="138"/>
      <c r="AX63" s="138"/>
      <c r="AY63" s="138"/>
      <c r="AZ63" s="138"/>
    </row>
    <row r="64" spans="1:52" ht="14.25" customHeight="1">
      <c r="A64" s="76"/>
      <c r="B64" s="1189"/>
      <c r="C64" s="1189"/>
      <c r="D64" s="1189"/>
      <c r="E64" s="1189"/>
      <c r="F64" s="1189"/>
      <c r="G64" s="80"/>
      <c r="H64" s="80"/>
      <c r="AB64" s="218"/>
      <c r="AC64" s="219"/>
      <c r="AQ64" s="138"/>
      <c r="AR64" s="138"/>
      <c r="AS64" s="138"/>
      <c r="AT64" s="138"/>
      <c r="AU64" s="138"/>
      <c r="AV64" s="138"/>
      <c r="AW64" s="138"/>
      <c r="AX64" s="138"/>
      <c r="AY64" s="138"/>
      <c r="AZ64" s="138"/>
    </row>
    <row r="65" spans="1:52" ht="21" customHeight="1">
      <c r="A65" s="60">
        <v>5</v>
      </c>
      <c r="B65" s="1201" t="s">
        <v>66</v>
      </c>
      <c r="C65" s="1201"/>
      <c r="D65" s="1201"/>
      <c r="E65" s="1201"/>
      <c r="F65" s="1201"/>
      <c r="G65" s="36"/>
      <c r="H65" s="36"/>
      <c r="AB65" s="218"/>
      <c r="AC65" s="219"/>
      <c r="AQ65" s="138"/>
      <c r="AR65" s="138"/>
      <c r="AS65" s="138"/>
      <c r="AT65" s="138"/>
      <c r="AU65" s="138"/>
      <c r="AV65" s="138"/>
      <c r="AW65" s="138"/>
      <c r="AX65" s="138"/>
      <c r="AY65" s="138"/>
      <c r="AZ65" s="138"/>
    </row>
    <row r="66" spans="1:52" s="24" customFormat="1" ht="223.5" customHeight="1">
      <c r="A66" s="76">
        <v>5.0999999999999996</v>
      </c>
      <c r="B66" s="1189" t="s">
        <v>525</v>
      </c>
      <c r="C66" s="1189"/>
      <c r="D66" s="1189"/>
      <c r="E66" s="1189"/>
      <c r="F66" s="1189"/>
      <c r="G66" s="80"/>
      <c r="H66" s="80"/>
      <c r="I66" s="59"/>
      <c r="J66" s="59"/>
      <c r="K66" s="59"/>
      <c r="L66" s="59"/>
      <c r="M66" s="59"/>
      <c r="N66" s="59"/>
      <c r="O66" s="59"/>
      <c r="P66" s="59"/>
      <c r="Q66" s="59"/>
      <c r="R66" s="59"/>
      <c r="S66" s="59"/>
      <c r="T66" s="59"/>
      <c r="U66" s="59"/>
      <c r="V66" s="59"/>
      <c r="W66" s="59"/>
      <c r="X66" s="59"/>
      <c r="Y66" s="59"/>
      <c r="Z66" s="59"/>
      <c r="AA66" s="59"/>
      <c r="AB66" s="218"/>
      <c r="AC66" s="219"/>
      <c r="AD66" s="215"/>
      <c r="AE66" s="215"/>
      <c r="AF66" s="59"/>
      <c r="AG66" s="59"/>
      <c r="AH66" s="59"/>
      <c r="AI66" s="59"/>
      <c r="AJ66" s="59"/>
      <c r="AK66" s="59"/>
      <c r="AL66" s="59"/>
      <c r="AM66" s="59"/>
      <c r="AN66" s="59"/>
      <c r="AO66" s="59"/>
      <c r="AP66" s="59"/>
      <c r="AQ66" s="135"/>
      <c r="AR66" s="135"/>
      <c r="AS66" s="135"/>
      <c r="AT66" s="135"/>
      <c r="AU66" s="135"/>
      <c r="AV66" s="135"/>
      <c r="AW66" s="135"/>
      <c r="AX66" s="135"/>
      <c r="AY66" s="135"/>
      <c r="AZ66" s="135"/>
    </row>
    <row r="67" spans="1:52" s="24" customFormat="1" ht="33" customHeight="1">
      <c r="A67" s="76">
        <v>6</v>
      </c>
      <c r="B67" s="1189" t="s">
        <v>67</v>
      </c>
      <c r="C67" s="1189"/>
      <c r="D67" s="1189"/>
      <c r="E67" s="1189"/>
      <c r="F67" s="1189"/>
      <c r="G67" s="80"/>
      <c r="H67" s="80"/>
      <c r="I67" s="59"/>
      <c r="J67" s="59"/>
      <c r="K67" s="59"/>
      <c r="L67" s="59"/>
      <c r="M67" s="59"/>
      <c r="N67" s="59"/>
      <c r="O67" s="59"/>
      <c r="P67" s="59"/>
      <c r="Q67" s="59"/>
      <c r="R67" s="59"/>
      <c r="S67" s="59"/>
      <c r="T67" s="59"/>
      <c r="U67" s="59"/>
      <c r="V67" s="59"/>
      <c r="W67" s="59"/>
      <c r="X67" s="59"/>
      <c r="Y67" s="59"/>
      <c r="Z67" s="59"/>
      <c r="AA67" s="59"/>
      <c r="AB67" s="218"/>
      <c r="AC67" s="219"/>
      <c r="AD67" s="215"/>
      <c r="AE67" s="215"/>
      <c r="AF67" s="59"/>
      <c r="AG67" s="59"/>
      <c r="AH67" s="59"/>
      <c r="AI67" s="59"/>
      <c r="AJ67" s="59"/>
      <c r="AK67" s="59"/>
      <c r="AL67" s="59"/>
      <c r="AM67" s="59"/>
      <c r="AN67" s="59"/>
      <c r="AO67" s="59"/>
      <c r="AP67" s="59"/>
      <c r="AQ67" s="135"/>
      <c r="AR67" s="135"/>
      <c r="AS67" s="135"/>
      <c r="AT67" s="135"/>
      <c r="AU67" s="135"/>
      <c r="AV67" s="135"/>
      <c r="AW67" s="135"/>
      <c r="AX67" s="135"/>
      <c r="AY67" s="135"/>
      <c r="AZ67" s="135"/>
    </row>
    <row r="68" spans="1:52" s="24" customFormat="1" ht="26.1" customHeight="1">
      <c r="A68" s="60"/>
      <c r="B68" s="52" t="s">
        <v>361</v>
      </c>
      <c r="C68" s="32" t="s">
        <v>68</v>
      </c>
      <c r="D68" s="29"/>
      <c r="E68" s="74" t="s">
        <v>69</v>
      </c>
      <c r="G68" s="85"/>
      <c r="H68" s="85"/>
      <c r="I68" s="85"/>
      <c r="J68" s="85"/>
      <c r="K68" s="85"/>
      <c r="L68" s="85"/>
      <c r="M68" s="85"/>
      <c r="N68" s="85"/>
      <c r="O68" s="85"/>
      <c r="P68" s="85"/>
      <c r="Q68" s="85"/>
      <c r="R68" s="85"/>
      <c r="S68" s="85"/>
      <c r="T68" s="85"/>
      <c r="U68" s="85"/>
      <c r="V68" s="85"/>
      <c r="W68" s="85"/>
      <c r="X68" s="85"/>
      <c r="Y68" s="85"/>
      <c r="Z68" s="85"/>
      <c r="AA68" s="85"/>
      <c r="AB68" s="62"/>
      <c r="AC68" s="219"/>
      <c r="AD68" s="460"/>
      <c r="AE68" s="460"/>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362</v>
      </c>
      <c r="C69" s="32" t="s">
        <v>722</v>
      </c>
      <c r="D69" s="29"/>
      <c r="E69" s="74" t="s">
        <v>723</v>
      </c>
      <c r="G69" s="85"/>
      <c r="H69" s="85"/>
      <c r="I69" s="85"/>
      <c r="J69" s="85"/>
      <c r="K69" s="85"/>
      <c r="L69" s="85"/>
      <c r="M69" s="85"/>
      <c r="N69" s="85"/>
      <c r="O69" s="85"/>
      <c r="P69" s="85"/>
      <c r="Q69" s="85"/>
      <c r="R69" s="85"/>
      <c r="S69" s="85"/>
      <c r="T69" s="85"/>
      <c r="U69" s="85"/>
      <c r="V69" s="85"/>
      <c r="W69" s="85"/>
      <c r="X69" s="85"/>
      <c r="Y69" s="85"/>
      <c r="Z69" s="85"/>
      <c r="AA69" s="85"/>
      <c r="AB69" s="62"/>
      <c r="AC69" s="219"/>
      <c r="AD69" s="460"/>
      <c r="AE69" s="460"/>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363</v>
      </c>
      <c r="C70" s="32" t="s">
        <v>70</v>
      </c>
      <c r="D70" s="29"/>
      <c r="E70" s="74" t="s">
        <v>71</v>
      </c>
      <c r="G70" s="85"/>
      <c r="H70" s="85"/>
      <c r="I70" s="85"/>
      <c r="J70" s="85"/>
      <c r="K70" s="85"/>
      <c r="L70" s="85"/>
      <c r="M70" s="85"/>
      <c r="N70" s="85"/>
      <c r="O70" s="85"/>
      <c r="P70" s="85"/>
      <c r="Q70" s="85"/>
      <c r="R70" s="85"/>
      <c r="S70" s="85"/>
      <c r="T70" s="85"/>
      <c r="U70" s="85"/>
      <c r="V70" s="85"/>
      <c r="W70" s="85"/>
      <c r="X70" s="85"/>
      <c r="Y70" s="85"/>
      <c r="Z70" s="85"/>
      <c r="AA70" s="85"/>
      <c r="AB70" s="63"/>
      <c r="AC70" s="219"/>
      <c r="AD70" s="460"/>
      <c r="AE70" s="460"/>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72</v>
      </c>
      <c r="C71" s="32" t="s">
        <v>73</v>
      </c>
      <c r="D71" s="29"/>
      <c r="E71" s="74" t="s">
        <v>74</v>
      </c>
      <c r="G71" s="85"/>
      <c r="H71" s="85"/>
      <c r="I71" s="85"/>
      <c r="J71" s="85"/>
      <c r="K71" s="85"/>
      <c r="L71" s="85"/>
      <c r="M71" s="85"/>
      <c r="N71" s="85"/>
      <c r="O71" s="85"/>
      <c r="P71" s="85"/>
      <c r="Q71" s="85"/>
      <c r="R71" s="85"/>
      <c r="S71" s="85"/>
      <c r="T71" s="85"/>
      <c r="U71" s="85"/>
      <c r="V71" s="85"/>
      <c r="W71" s="85"/>
      <c r="X71" s="85"/>
      <c r="Y71" s="85"/>
      <c r="Z71" s="85"/>
      <c r="AA71" s="85"/>
      <c r="AB71" s="63"/>
      <c r="AC71" s="219"/>
      <c r="AD71" s="460"/>
      <c r="AE71" s="460"/>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s="24" customFormat="1" ht="26.1" customHeight="1">
      <c r="A72" s="60"/>
      <c r="B72" s="52" t="s">
        <v>75</v>
      </c>
      <c r="C72" s="32" t="s">
        <v>76</v>
      </c>
      <c r="D72" s="29"/>
      <c r="E72" s="74" t="s">
        <v>77</v>
      </c>
      <c r="G72" s="85"/>
      <c r="H72" s="85"/>
      <c r="I72" s="85"/>
      <c r="J72" s="84"/>
      <c r="K72" s="84"/>
      <c r="L72" s="84"/>
      <c r="M72" s="84"/>
      <c r="N72" s="84"/>
      <c r="O72" s="84"/>
      <c r="P72" s="84"/>
      <c r="Q72" s="84"/>
      <c r="R72" s="84"/>
      <c r="S72" s="84"/>
      <c r="T72" s="84"/>
      <c r="U72" s="84"/>
      <c r="V72" s="84"/>
      <c r="W72" s="84"/>
      <c r="X72" s="84"/>
      <c r="Y72" s="84"/>
      <c r="Z72" s="84"/>
      <c r="AA72" s="84"/>
      <c r="AB72" s="63"/>
      <c r="AC72" s="219"/>
      <c r="AD72" s="460"/>
      <c r="AE72" s="460"/>
      <c r="AF72" s="85"/>
      <c r="AG72" s="85"/>
      <c r="AH72" s="85"/>
      <c r="AI72" s="85"/>
      <c r="AJ72" s="85"/>
      <c r="AK72" s="85"/>
      <c r="AL72" s="85"/>
      <c r="AM72" s="85"/>
      <c r="AN72" s="85"/>
      <c r="AO72" s="85"/>
      <c r="AP72" s="85"/>
      <c r="AQ72" s="135"/>
      <c r="AR72" s="135"/>
      <c r="AS72" s="135"/>
      <c r="AT72" s="135"/>
      <c r="AU72" s="135"/>
      <c r="AV72" s="135"/>
      <c r="AW72" s="135"/>
      <c r="AX72" s="135"/>
      <c r="AY72" s="135"/>
      <c r="AZ72" s="135"/>
    </row>
    <row r="73" spans="1:52" s="24" customFormat="1" ht="26.1" customHeight="1">
      <c r="A73" s="60"/>
      <c r="B73" s="52" t="s">
        <v>78</v>
      </c>
      <c r="C73" s="32" t="s">
        <v>79</v>
      </c>
      <c r="D73" s="29"/>
      <c r="E73" s="74" t="s">
        <v>81</v>
      </c>
      <c r="G73" s="85"/>
      <c r="H73" s="85"/>
      <c r="I73" s="85"/>
      <c r="J73" s="85"/>
      <c r="K73" s="85"/>
      <c r="L73" s="85"/>
      <c r="M73" s="85"/>
      <c r="N73" s="85"/>
      <c r="O73" s="85"/>
      <c r="P73" s="85"/>
      <c r="Q73" s="85"/>
      <c r="R73" s="85"/>
      <c r="S73" s="85"/>
      <c r="T73" s="85"/>
      <c r="U73" s="85"/>
      <c r="V73" s="85"/>
      <c r="W73" s="85"/>
      <c r="X73" s="85"/>
      <c r="Y73" s="85"/>
      <c r="Z73" s="85"/>
      <c r="AA73" s="85"/>
      <c r="AB73" s="63"/>
      <c r="AC73" s="219"/>
      <c r="AD73" s="460"/>
      <c r="AE73" s="460"/>
      <c r="AF73" s="85"/>
      <c r="AG73" s="85"/>
      <c r="AH73" s="85"/>
      <c r="AI73" s="85"/>
      <c r="AJ73" s="85"/>
      <c r="AK73" s="85"/>
      <c r="AL73" s="85"/>
      <c r="AM73" s="85"/>
      <c r="AN73" s="85"/>
      <c r="AO73" s="85"/>
      <c r="AP73" s="85"/>
      <c r="AQ73" s="135"/>
      <c r="AR73" s="135"/>
      <c r="AS73" s="135"/>
      <c r="AT73" s="135"/>
      <c r="AU73" s="135"/>
      <c r="AV73" s="135"/>
      <c r="AW73" s="135"/>
      <c r="AX73" s="135"/>
      <c r="AY73" s="135"/>
      <c r="AZ73" s="135"/>
    </row>
    <row r="74" spans="1:52" s="24" customFormat="1" ht="26.1" customHeight="1">
      <c r="A74" s="60"/>
      <c r="B74" s="52" t="s">
        <v>82</v>
      </c>
      <c r="C74" s="32" t="s">
        <v>83</v>
      </c>
      <c r="D74" s="29"/>
      <c r="E74" s="74" t="s">
        <v>84</v>
      </c>
      <c r="G74" s="85"/>
      <c r="H74" s="85"/>
      <c r="I74" s="85"/>
      <c r="J74" s="85"/>
      <c r="K74" s="85"/>
      <c r="L74" s="85"/>
      <c r="M74" s="85"/>
      <c r="N74" s="85"/>
      <c r="O74" s="85"/>
      <c r="P74" s="85"/>
      <c r="Q74" s="85"/>
      <c r="R74" s="85"/>
      <c r="S74" s="85"/>
      <c r="T74" s="85"/>
      <c r="U74" s="85"/>
      <c r="V74" s="85"/>
      <c r="W74" s="85"/>
      <c r="X74" s="85"/>
      <c r="Y74" s="85"/>
      <c r="Z74" s="85"/>
      <c r="AA74" s="85"/>
      <c r="AB74" s="63"/>
      <c r="AC74" s="219"/>
      <c r="AD74" s="460"/>
      <c r="AE74" s="460"/>
      <c r="AF74" s="85"/>
      <c r="AG74" s="85"/>
      <c r="AH74" s="85"/>
      <c r="AI74" s="85"/>
      <c r="AJ74" s="85"/>
      <c r="AK74" s="85"/>
      <c r="AL74" s="85"/>
      <c r="AM74" s="85"/>
      <c r="AN74" s="85"/>
      <c r="AO74" s="85"/>
      <c r="AP74" s="85"/>
      <c r="AQ74" s="135"/>
      <c r="AR74" s="135"/>
      <c r="AS74" s="135"/>
      <c r="AT74" s="135"/>
      <c r="AU74" s="135"/>
      <c r="AV74" s="135"/>
      <c r="AW74" s="135"/>
      <c r="AX74" s="135"/>
      <c r="AY74" s="135"/>
      <c r="AZ74" s="135"/>
    </row>
    <row r="75" spans="1:52" ht="26.1" customHeight="1">
      <c r="A75" s="60"/>
      <c r="B75" s="52" t="s">
        <v>85</v>
      </c>
      <c r="C75" s="32" t="s">
        <v>86</v>
      </c>
      <c r="E75" s="74" t="s">
        <v>87</v>
      </c>
      <c r="F75" s="24"/>
      <c r="G75" s="84"/>
      <c r="H75" s="84"/>
      <c r="I75" s="85"/>
      <c r="J75" s="84"/>
      <c r="K75" s="84"/>
      <c r="L75" s="84"/>
      <c r="M75" s="84"/>
      <c r="N75" s="84"/>
      <c r="O75" s="84"/>
      <c r="P75" s="84"/>
      <c r="Q75" s="84"/>
      <c r="R75" s="84"/>
      <c r="S75" s="84"/>
      <c r="T75" s="84"/>
      <c r="U75" s="84"/>
      <c r="V75" s="84"/>
      <c r="W75" s="84"/>
      <c r="X75" s="84"/>
      <c r="Y75" s="84"/>
      <c r="Z75" s="84"/>
      <c r="AA75" s="84"/>
      <c r="AB75" s="63"/>
      <c r="AC75" s="219"/>
      <c r="AD75" s="461"/>
      <c r="AE75" s="461"/>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60"/>
      <c r="B76" s="52" t="s">
        <v>19</v>
      </c>
      <c r="C76" s="32" t="s">
        <v>88</v>
      </c>
      <c r="E76" s="74" t="s">
        <v>89</v>
      </c>
      <c r="F76" s="24"/>
      <c r="G76" s="84"/>
      <c r="H76" s="84"/>
      <c r="I76" s="85"/>
      <c r="J76" s="84"/>
      <c r="K76" s="84"/>
      <c r="L76" s="84"/>
      <c r="M76" s="84"/>
      <c r="N76" s="84"/>
      <c r="O76" s="84"/>
      <c r="P76" s="84"/>
      <c r="Q76" s="84"/>
      <c r="R76" s="84"/>
      <c r="S76" s="84"/>
      <c r="T76" s="84"/>
      <c r="U76" s="84"/>
      <c r="V76" s="84"/>
      <c r="W76" s="84"/>
      <c r="X76" s="84"/>
      <c r="Y76" s="84"/>
      <c r="Z76" s="84"/>
      <c r="AA76" s="84"/>
      <c r="AB76" s="63"/>
      <c r="AC76" s="219"/>
      <c r="AD76" s="461"/>
      <c r="AE76" s="461"/>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26.1" customHeight="1">
      <c r="A77" s="52"/>
      <c r="B77" s="52" t="s">
        <v>90</v>
      </c>
      <c r="C77" s="32" t="s">
        <v>91</v>
      </c>
      <c r="E77" s="74" t="s">
        <v>92</v>
      </c>
      <c r="F77" s="25"/>
      <c r="G77" s="84"/>
      <c r="H77" s="84"/>
      <c r="I77" s="85"/>
      <c r="J77" s="84"/>
      <c r="K77" s="84"/>
      <c r="L77" s="84"/>
      <c r="M77" s="84"/>
      <c r="N77" s="84"/>
      <c r="O77" s="84"/>
      <c r="P77" s="84"/>
      <c r="Q77" s="84"/>
      <c r="R77" s="84"/>
      <c r="S77" s="84"/>
      <c r="T77" s="84"/>
      <c r="U77" s="84"/>
      <c r="V77" s="84"/>
      <c r="W77" s="84"/>
      <c r="X77" s="84"/>
      <c r="Y77" s="84"/>
      <c r="Z77" s="84"/>
      <c r="AA77" s="84"/>
      <c r="AB77" s="63"/>
      <c r="AC77" s="219"/>
      <c r="AD77" s="461"/>
      <c r="AE77" s="461"/>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26.1" customHeight="1">
      <c r="A78" s="52"/>
      <c r="B78" s="52" t="s">
        <v>93</v>
      </c>
      <c r="C78" s="32" t="s">
        <v>94</v>
      </c>
      <c r="E78" s="74" t="s">
        <v>95</v>
      </c>
      <c r="F78" s="25"/>
      <c r="G78" s="84"/>
      <c r="H78" s="84"/>
      <c r="I78" s="85"/>
      <c r="J78" s="84"/>
      <c r="K78" s="84"/>
      <c r="L78" s="84"/>
      <c r="M78" s="84"/>
      <c r="N78" s="84"/>
      <c r="O78" s="84"/>
      <c r="P78" s="84"/>
      <c r="Q78" s="84"/>
      <c r="R78" s="84"/>
      <c r="S78" s="84"/>
      <c r="T78" s="84"/>
      <c r="U78" s="84"/>
      <c r="V78" s="84"/>
      <c r="W78" s="84"/>
      <c r="X78" s="84"/>
      <c r="Y78" s="84"/>
      <c r="Z78" s="84"/>
      <c r="AA78" s="84"/>
      <c r="AB78" s="63"/>
      <c r="AC78" s="219"/>
      <c r="AD78" s="461"/>
      <c r="AE78" s="461"/>
      <c r="AF78" s="84"/>
      <c r="AG78" s="84"/>
      <c r="AH78" s="84"/>
      <c r="AI78" s="84"/>
      <c r="AJ78" s="84"/>
      <c r="AK78" s="84"/>
      <c r="AL78" s="84"/>
      <c r="AM78" s="84"/>
      <c r="AN78" s="84"/>
      <c r="AO78" s="84"/>
      <c r="AP78" s="84"/>
      <c r="AQ78" s="138"/>
      <c r="AR78" s="138"/>
      <c r="AS78" s="138"/>
      <c r="AT78" s="138"/>
      <c r="AU78" s="138"/>
      <c r="AV78" s="138"/>
      <c r="AW78" s="138"/>
      <c r="AX78" s="138"/>
      <c r="AY78" s="138"/>
      <c r="AZ78" s="138"/>
    </row>
    <row r="79" spans="1:52" ht="26.1" customHeight="1">
      <c r="A79" s="52"/>
      <c r="B79" s="52" t="s">
        <v>96</v>
      </c>
      <c r="C79" s="32" t="s">
        <v>97</v>
      </c>
      <c r="E79" s="74" t="s">
        <v>98</v>
      </c>
      <c r="F79" s="25"/>
      <c r="G79" s="84"/>
      <c r="H79" s="84"/>
      <c r="I79" s="85"/>
      <c r="J79" s="84"/>
      <c r="K79" s="84"/>
      <c r="L79" s="84"/>
      <c r="M79" s="84"/>
      <c r="N79" s="84"/>
      <c r="O79" s="84"/>
      <c r="P79" s="84"/>
      <c r="Q79" s="84"/>
      <c r="R79" s="84"/>
      <c r="S79" s="84"/>
      <c r="T79" s="84"/>
      <c r="U79" s="84"/>
      <c r="V79" s="84"/>
      <c r="W79" s="84"/>
      <c r="X79" s="84"/>
      <c r="Y79" s="84"/>
      <c r="Z79" s="84"/>
      <c r="AA79" s="84"/>
      <c r="AB79" s="63"/>
      <c r="AC79" s="219"/>
      <c r="AD79" s="461"/>
      <c r="AE79" s="461"/>
      <c r="AF79" s="84"/>
      <c r="AG79" s="84"/>
      <c r="AH79" s="84"/>
      <c r="AI79" s="84"/>
      <c r="AJ79" s="84"/>
      <c r="AK79" s="84"/>
      <c r="AL79" s="84"/>
      <c r="AM79" s="84"/>
      <c r="AN79" s="84"/>
      <c r="AO79" s="84"/>
      <c r="AP79" s="84"/>
      <c r="AQ79" s="138"/>
      <c r="AR79" s="138"/>
      <c r="AS79" s="138"/>
      <c r="AT79" s="138"/>
      <c r="AU79" s="138"/>
      <c r="AV79" s="138"/>
      <c r="AW79" s="138"/>
      <c r="AX79" s="138"/>
      <c r="AY79" s="138"/>
      <c r="AZ79" s="138"/>
    </row>
    <row r="80" spans="1:52" ht="26.1" customHeight="1">
      <c r="A80" s="52"/>
      <c r="B80" s="52" t="s">
        <v>721</v>
      </c>
      <c r="C80" s="32" t="s">
        <v>737</v>
      </c>
      <c r="E80" s="74" t="s">
        <v>738</v>
      </c>
      <c r="F80" s="25"/>
      <c r="G80" s="84"/>
      <c r="H80" s="84"/>
      <c r="I80" s="85"/>
      <c r="J80" s="84"/>
      <c r="K80" s="84"/>
      <c r="L80" s="84"/>
      <c r="M80" s="84"/>
      <c r="N80" s="84"/>
      <c r="O80" s="84"/>
      <c r="P80" s="84"/>
      <c r="Q80" s="84"/>
      <c r="R80" s="84"/>
      <c r="S80" s="84"/>
      <c r="T80" s="84"/>
      <c r="U80" s="84"/>
      <c r="V80" s="84"/>
      <c r="W80" s="84"/>
      <c r="X80" s="84"/>
      <c r="Y80" s="84"/>
      <c r="Z80" s="84"/>
      <c r="AA80" s="84"/>
      <c r="AB80" s="63"/>
      <c r="AC80" s="219"/>
      <c r="AD80" s="461"/>
      <c r="AE80" s="461"/>
      <c r="AF80" s="84"/>
      <c r="AG80" s="84"/>
      <c r="AH80" s="84"/>
      <c r="AI80" s="84"/>
      <c r="AJ80" s="84"/>
      <c r="AK80" s="84"/>
      <c r="AL80" s="84"/>
      <c r="AM80" s="84"/>
      <c r="AN80" s="84"/>
      <c r="AO80" s="84"/>
      <c r="AP80" s="84"/>
      <c r="AQ80" s="138"/>
      <c r="AR80" s="138"/>
      <c r="AS80" s="138"/>
      <c r="AT80" s="138"/>
      <c r="AU80" s="138"/>
      <c r="AV80" s="138"/>
      <c r="AW80" s="138"/>
      <c r="AX80" s="138"/>
      <c r="AY80" s="138"/>
      <c r="AZ80" s="138"/>
    </row>
    <row r="81" spans="1:52" ht="41.25" customHeight="1">
      <c r="A81" s="52"/>
      <c r="B81" s="52" t="s">
        <v>736</v>
      </c>
      <c r="C81" s="1112" t="s">
        <v>100</v>
      </c>
      <c r="D81" s="1112"/>
      <c r="E81" s="81" t="s">
        <v>99</v>
      </c>
      <c r="F81" s="25"/>
      <c r="G81" s="84"/>
      <c r="H81" s="84"/>
      <c r="I81" s="85"/>
      <c r="J81" s="85"/>
      <c r="K81" s="85"/>
      <c r="L81" s="85"/>
      <c r="M81" s="85"/>
      <c r="N81" s="85"/>
      <c r="O81" s="85"/>
      <c r="P81" s="85"/>
      <c r="Q81" s="85"/>
      <c r="R81" s="85"/>
      <c r="S81" s="85"/>
      <c r="T81" s="85"/>
      <c r="U81" s="85"/>
      <c r="V81" s="85"/>
      <c r="W81" s="85"/>
      <c r="X81" s="85"/>
      <c r="Y81" s="85"/>
      <c r="Z81" s="85"/>
      <c r="AA81" s="85"/>
      <c r="AB81" s="218"/>
      <c r="AC81" s="219"/>
      <c r="AD81" s="461"/>
      <c r="AE81" s="461"/>
      <c r="AF81" s="84"/>
      <c r="AG81" s="84"/>
      <c r="AH81" s="84"/>
      <c r="AI81" s="84"/>
      <c r="AJ81" s="84"/>
      <c r="AK81" s="84"/>
      <c r="AL81" s="84"/>
      <c r="AM81" s="84"/>
      <c r="AN81" s="84"/>
      <c r="AO81" s="84"/>
      <c r="AP81" s="84"/>
      <c r="AQ81" s="138"/>
      <c r="AR81" s="138"/>
      <c r="AS81" s="138"/>
      <c r="AT81" s="138"/>
      <c r="AU81" s="138"/>
      <c r="AV81" s="138"/>
      <c r="AW81" s="138"/>
      <c r="AX81" s="138"/>
      <c r="AY81" s="138"/>
      <c r="AZ81" s="138"/>
    </row>
    <row r="82" spans="1:52" ht="38.25" customHeight="1">
      <c r="B82" s="1189" t="s">
        <v>101</v>
      </c>
      <c r="C82" s="1189"/>
      <c r="D82" s="1189"/>
      <c r="E82" s="1189"/>
      <c r="F82" s="1189"/>
      <c r="G82" s="80"/>
      <c r="H82" s="80"/>
      <c r="AB82" s="218"/>
      <c r="AC82" s="219"/>
      <c r="AQ82" s="138"/>
      <c r="AR82" s="138"/>
      <c r="AS82" s="138"/>
      <c r="AT82" s="138"/>
      <c r="AU82" s="138"/>
      <c r="AV82" s="138"/>
      <c r="AW82" s="138"/>
      <c r="AX82" s="138"/>
      <c r="AY82" s="138"/>
      <c r="AZ82" s="138"/>
    </row>
    <row r="83" spans="1:52" ht="60" customHeight="1">
      <c r="A83" s="76">
        <v>7</v>
      </c>
      <c r="B83" s="1189" t="s">
        <v>106</v>
      </c>
      <c r="C83" s="1189"/>
      <c r="D83" s="1189"/>
      <c r="E83" s="1189"/>
      <c r="F83" s="1189"/>
      <c r="G83" s="80"/>
      <c r="H83" s="80"/>
      <c r="AB83" s="218"/>
      <c r="AC83" s="219"/>
      <c r="AQ83" s="138"/>
      <c r="AR83" s="138"/>
      <c r="AS83" s="138"/>
      <c r="AT83" s="138"/>
      <c r="AU83" s="138"/>
      <c r="AV83" s="138"/>
      <c r="AW83" s="138"/>
      <c r="AX83" s="138"/>
      <c r="AY83" s="138"/>
      <c r="AZ83" s="138"/>
    </row>
    <row r="84" spans="1:52" ht="46.5" customHeight="1">
      <c r="A84" s="76">
        <v>8</v>
      </c>
      <c r="B84" s="1189" t="s">
        <v>107</v>
      </c>
      <c r="C84" s="1189"/>
      <c r="D84" s="1189"/>
      <c r="E84" s="1189"/>
      <c r="F84" s="1189"/>
      <c r="G84" s="80"/>
      <c r="H84" s="80"/>
      <c r="AB84" s="218"/>
      <c r="AC84" s="219"/>
      <c r="AQ84" s="138"/>
      <c r="AR84" s="138"/>
      <c r="AS84" s="138"/>
      <c r="AT84" s="138"/>
      <c r="AU84" s="138"/>
      <c r="AV84" s="138"/>
      <c r="AW84" s="138"/>
      <c r="AX84" s="138"/>
      <c r="AY84" s="138"/>
      <c r="AZ84" s="138"/>
    </row>
    <row r="85" spans="1:52" ht="62.25" customHeight="1">
      <c r="A85" s="76">
        <v>9</v>
      </c>
      <c r="B85" s="1189" t="s">
        <v>108</v>
      </c>
      <c r="C85" s="1189"/>
      <c r="D85" s="1189"/>
      <c r="E85" s="1189"/>
      <c r="F85" s="1189"/>
      <c r="G85" s="80"/>
      <c r="H85" s="80"/>
      <c r="AB85" s="218"/>
      <c r="AC85" s="219"/>
      <c r="AQ85" s="138"/>
      <c r="AR85" s="138"/>
      <c r="AS85" s="138"/>
      <c r="AT85" s="138"/>
      <c r="AU85" s="138"/>
      <c r="AV85" s="138"/>
      <c r="AW85" s="138"/>
      <c r="AX85" s="138"/>
      <c r="AY85" s="138"/>
      <c r="AZ85" s="138"/>
    </row>
    <row r="86" spans="1:52" ht="57" customHeight="1">
      <c r="A86" s="76">
        <v>10</v>
      </c>
      <c r="B86" s="1189" t="s">
        <v>109</v>
      </c>
      <c r="C86" s="1189"/>
      <c r="D86" s="1189"/>
      <c r="E86" s="1189"/>
      <c r="F86" s="1189"/>
      <c r="G86" s="80"/>
      <c r="H86" s="80"/>
      <c r="AB86" s="218"/>
      <c r="AC86" s="219"/>
      <c r="AQ86" s="138"/>
      <c r="AR86" s="138"/>
      <c r="AS86" s="138"/>
      <c r="AT86" s="138"/>
      <c r="AU86" s="138"/>
      <c r="AV86" s="138"/>
      <c r="AW86" s="138"/>
      <c r="AX86" s="138"/>
      <c r="AY86" s="138"/>
      <c r="AZ86" s="138"/>
    </row>
    <row r="87" spans="1:52" ht="21.75" customHeight="1">
      <c r="A87" s="76">
        <v>11</v>
      </c>
      <c r="B87" s="1189" t="s">
        <v>110</v>
      </c>
      <c r="C87" s="1189"/>
      <c r="D87" s="1189"/>
      <c r="E87" s="1189"/>
      <c r="F87" s="1189"/>
      <c r="G87" s="80"/>
      <c r="H87" s="80"/>
      <c r="AB87" s="218"/>
      <c r="AC87" s="219"/>
      <c r="AQ87" s="138"/>
      <c r="AR87" s="138"/>
      <c r="AS87" s="138"/>
      <c r="AT87" s="138"/>
      <c r="AU87" s="138"/>
      <c r="AV87" s="138"/>
      <c r="AW87" s="138"/>
      <c r="AX87" s="138"/>
      <c r="AY87" s="138"/>
      <c r="AZ87" s="138"/>
    </row>
    <row r="88" spans="1:52" ht="79.5" customHeight="1">
      <c r="A88" s="76">
        <v>12</v>
      </c>
      <c r="B88" s="1189" t="s">
        <v>336</v>
      </c>
      <c r="C88" s="1189"/>
      <c r="D88" s="1189"/>
      <c r="E88" s="1189"/>
      <c r="F88" s="1189"/>
      <c r="G88" s="25"/>
      <c r="L88" s="434">
        <f>'Names of Bidder'!J6</f>
        <v>2</v>
      </c>
      <c r="AB88" s="218"/>
      <c r="AC88" s="219"/>
      <c r="AQ88" s="138"/>
      <c r="AR88" s="138"/>
      <c r="AS88" s="138"/>
      <c r="AT88" s="138"/>
      <c r="AU88" s="138"/>
      <c r="AV88" s="138"/>
      <c r="AW88" s="138"/>
      <c r="AX88" s="138"/>
      <c r="AY88" s="138"/>
      <c r="AZ88" s="138"/>
    </row>
    <row r="89" spans="1:52" ht="67.5" customHeight="1">
      <c r="A89" s="76">
        <v>13</v>
      </c>
      <c r="B89" s="1211"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1211"/>
      <c r="D89" s="1211"/>
      <c r="E89" s="1211"/>
      <c r="F89" s="1211"/>
      <c r="G89" s="25"/>
      <c r="H89" s="80"/>
      <c r="L89" s="96">
        <f>'Names of Bidder'!J8</f>
        <v>2</v>
      </c>
      <c r="AB89" s="218"/>
      <c r="AC89" s="219"/>
      <c r="AQ89" s="138"/>
      <c r="AR89" s="138"/>
      <c r="AS89" s="138"/>
      <c r="AT89" s="138"/>
      <c r="AU89" s="138"/>
      <c r="AV89" s="138"/>
      <c r="AW89" s="138"/>
      <c r="AX89" s="138"/>
      <c r="AY89" s="138"/>
      <c r="AZ89" s="138"/>
    </row>
    <row r="90" spans="1:52" ht="100.5" customHeight="1">
      <c r="A90" s="76">
        <v>14</v>
      </c>
      <c r="B90" s="1189" t="s">
        <v>305</v>
      </c>
      <c r="C90" s="1189"/>
      <c r="D90" s="1189"/>
      <c r="E90" s="1189"/>
      <c r="F90" s="1189"/>
      <c r="G90" s="80"/>
      <c r="H90" s="80"/>
      <c r="AB90" s="218"/>
      <c r="AC90" s="219"/>
      <c r="AQ90" s="138"/>
      <c r="AR90" s="138"/>
      <c r="AS90" s="138"/>
      <c r="AT90" s="138"/>
      <c r="AU90" s="138"/>
      <c r="AV90" s="138"/>
      <c r="AW90" s="138"/>
      <c r="AX90" s="138"/>
      <c r="AY90" s="138"/>
      <c r="AZ90" s="138"/>
    </row>
    <row r="91" spans="1:52" ht="174" customHeight="1">
      <c r="A91" s="556">
        <v>15</v>
      </c>
      <c r="B91" s="1192" t="s">
        <v>776</v>
      </c>
      <c r="C91" s="1192"/>
      <c r="D91" s="1192"/>
      <c r="E91" s="1192"/>
      <c r="F91" s="1192"/>
      <c r="G91" s="80"/>
      <c r="H91" s="80"/>
      <c r="AB91" s="218"/>
      <c r="AC91" s="219"/>
      <c r="AQ91" s="138"/>
      <c r="AR91" s="138"/>
      <c r="AS91" s="138"/>
      <c r="AT91" s="138"/>
      <c r="AU91" s="138"/>
      <c r="AV91" s="138"/>
      <c r="AW91" s="138"/>
      <c r="AX91" s="138"/>
      <c r="AY91" s="138"/>
      <c r="AZ91" s="138"/>
    </row>
    <row r="92" spans="1:52" ht="30" customHeight="1">
      <c r="A92" s="25"/>
      <c r="B92" s="1078" t="str">
        <f>IF(ISERROR("Dated this " &amp; AI6 &amp; LOOKUP(AI6,AG1:AG36,AH1:AH36) &amp; " day of " &amp; AI8 &amp; " " &amp;AI9), "", "Dated this " &amp; AI6 &amp; LOOKUP(AI6,AG1:AG36,AH1:AH36) &amp; " day of " &amp; AI8 &amp; " " &amp;AI9)</f>
        <v/>
      </c>
      <c r="C92" s="1078"/>
      <c r="D92" s="1078"/>
      <c r="E92" s="1078"/>
      <c r="F92" s="1078"/>
      <c r="G92" s="64"/>
      <c r="H92" s="64"/>
      <c r="AB92" s="218"/>
      <c r="AC92" s="219"/>
      <c r="AQ92" s="138"/>
      <c r="AR92" s="138"/>
      <c r="AS92" s="138"/>
      <c r="AT92" s="138"/>
      <c r="AU92" s="138"/>
      <c r="AV92" s="138"/>
      <c r="AW92" s="138"/>
      <c r="AX92" s="138"/>
      <c r="AY92" s="138"/>
      <c r="AZ92" s="138"/>
    </row>
    <row r="93" spans="1:52" ht="30" customHeight="1">
      <c r="A93" s="82"/>
      <c r="B93" s="38" t="s">
        <v>306</v>
      </c>
      <c r="C93" s="25"/>
      <c r="D93" s="32"/>
      <c r="E93" s="32"/>
      <c r="F93" s="32"/>
      <c r="G93" s="32"/>
      <c r="H93" s="32"/>
      <c r="AB93" s="218"/>
      <c r="AC93" s="219"/>
      <c r="AQ93" s="138"/>
      <c r="AR93" s="138"/>
      <c r="AS93" s="138"/>
      <c r="AT93" s="138"/>
      <c r="AU93" s="138"/>
      <c r="AV93" s="138"/>
      <c r="AW93" s="138"/>
      <c r="AX93" s="138"/>
      <c r="AY93" s="138"/>
      <c r="AZ93" s="138"/>
    </row>
    <row r="94" spans="1:52" ht="15.95" customHeight="1">
      <c r="A94" s="82"/>
      <c r="B94" s="60"/>
      <c r="C94" s="32"/>
      <c r="D94" s="32"/>
      <c r="E94" s="32"/>
      <c r="F94" s="32"/>
      <c r="G94" s="32"/>
      <c r="H94" s="32"/>
      <c r="AB94" s="218"/>
      <c r="AC94" s="219"/>
      <c r="AQ94" s="138"/>
      <c r="AR94" s="138"/>
      <c r="AS94" s="138"/>
      <c r="AT94" s="138"/>
      <c r="AU94" s="138"/>
      <c r="AV94" s="138"/>
      <c r="AW94" s="138"/>
      <c r="AX94" s="138"/>
      <c r="AY94" s="138"/>
      <c r="AZ94" s="138"/>
    </row>
    <row r="95" spans="1:52" ht="21" customHeight="1">
      <c r="A95" s="82"/>
      <c r="B95" s="60"/>
      <c r="C95" s="32"/>
      <c r="D95" s="32"/>
      <c r="F95" s="44" t="s">
        <v>307</v>
      </c>
      <c r="G95" s="44"/>
      <c r="H95" s="44"/>
      <c r="AB95" s="218"/>
      <c r="AC95" s="219"/>
      <c r="AQ95" s="138"/>
      <c r="AR95" s="138"/>
      <c r="AS95" s="138"/>
      <c r="AT95" s="138"/>
      <c r="AU95" s="138"/>
      <c r="AV95" s="138"/>
      <c r="AW95" s="138"/>
      <c r="AX95" s="138"/>
      <c r="AY95" s="138"/>
      <c r="AZ95" s="138"/>
    </row>
    <row r="96" spans="1:52" ht="21" customHeight="1">
      <c r="A96" s="82"/>
      <c r="B96" s="60"/>
      <c r="C96" s="32"/>
      <c r="F96" s="44" t="str">
        <f>"For and on behalf of " &amp; 'Attach 3(JV)'!B9</f>
        <v xml:space="preserve">For and on behalf of </v>
      </c>
      <c r="G96" s="44"/>
      <c r="H96" s="44"/>
      <c r="AB96" s="218"/>
      <c r="AC96" s="219"/>
      <c r="AQ96" s="138"/>
      <c r="AR96" s="138"/>
      <c r="AS96" s="138"/>
      <c r="AT96" s="138"/>
      <c r="AU96" s="138"/>
      <c r="AV96" s="138"/>
      <c r="AW96" s="138"/>
      <c r="AX96" s="138"/>
      <c r="AY96" s="138"/>
      <c r="AZ96" s="138"/>
    </row>
    <row r="97" spans="1:52" ht="27.95" customHeight="1">
      <c r="A97" s="75"/>
      <c r="D97" s="58"/>
      <c r="E97" s="58"/>
      <c r="F97" s="38"/>
      <c r="G97" s="38"/>
      <c r="H97" s="38"/>
      <c r="AQ97" s="138"/>
      <c r="AR97" s="138"/>
      <c r="AS97" s="138"/>
      <c r="AT97" s="138"/>
      <c r="AU97" s="138"/>
      <c r="AV97" s="138"/>
      <c r="AW97" s="138"/>
      <c r="AX97" s="138"/>
      <c r="AY97" s="138"/>
      <c r="AZ97" s="138"/>
    </row>
    <row r="98" spans="1:52" ht="27.95" customHeight="1">
      <c r="A98" s="73" t="s">
        <v>6</v>
      </c>
      <c r="B98" s="36"/>
      <c r="C98" s="166" t="str">
        <f>'Attach 3(JV)'!B24</f>
        <v>--</v>
      </c>
      <c r="E98" s="58" t="s">
        <v>4</v>
      </c>
      <c r="F98" s="436" t="str">
        <f>'Attach 3(JV)'!E24</f>
        <v/>
      </c>
      <c r="G98" s="36"/>
      <c r="H98" s="36"/>
      <c r="AQ98" s="138"/>
      <c r="AR98" s="138"/>
      <c r="AS98" s="138"/>
      <c r="AT98" s="138"/>
      <c r="AU98" s="138"/>
      <c r="AV98" s="138"/>
      <c r="AW98" s="138"/>
      <c r="AX98" s="138"/>
      <c r="AY98" s="138"/>
      <c r="AZ98" s="138"/>
    </row>
    <row r="99" spans="1:52" ht="27.95" customHeight="1">
      <c r="A99" s="73" t="s">
        <v>7</v>
      </c>
      <c r="B99" s="36"/>
      <c r="C99" s="247" t="str">
        <f>'Attach 3(JV)'!B25</f>
        <v/>
      </c>
      <c r="E99" s="58" t="s">
        <v>5</v>
      </c>
      <c r="F99" s="436" t="str">
        <f>'Attach 3(JV)'!E25</f>
        <v/>
      </c>
      <c r="G99" s="36"/>
      <c r="H99" s="36"/>
      <c r="AQ99" s="138"/>
      <c r="AR99" s="138"/>
      <c r="AS99" s="138"/>
      <c r="AT99" s="138"/>
      <c r="AU99" s="138"/>
      <c r="AV99" s="138"/>
      <c r="AW99" s="138"/>
      <c r="AX99" s="138"/>
      <c r="AY99" s="138"/>
      <c r="AZ99" s="138"/>
    </row>
    <row r="100" spans="1:52" ht="27.95" customHeight="1">
      <c r="D100" s="58"/>
      <c r="E100" s="58"/>
      <c r="AQ100" s="138"/>
      <c r="AR100" s="138"/>
      <c r="AS100" s="138"/>
      <c r="AT100" s="138"/>
      <c r="AU100" s="138"/>
      <c r="AV100" s="138"/>
      <c r="AW100" s="138"/>
      <c r="AX100" s="138"/>
      <c r="AY100" s="138"/>
      <c r="AZ100" s="138"/>
    </row>
    <row r="101" spans="1:52" ht="6.75" customHeight="1">
      <c r="A101" s="73"/>
      <c r="B101" s="36"/>
      <c r="C101" s="69"/>
      <c r="E101" s="58"/>
      <c r="AQ101" s="138"/>
      <c r="AR101" s="138"/>
      <c r="AS101" s="138"/>
      <c r="AT101" s="138"/>
      <c r="AU101" s="138"/>
      <c r="AV101" s="138"/>
      <c r="AW101" s="138"/>
      <c r="AX101" s="138"/>
      <c r="AY101" s="138"/>
      <c r="AZ101" s="138"/>
    </row>
    <row r="102" spans="1:52" ht="39.950000000000003" hidden="1" customHeight="1">
      <c r="A102" s="1199" t="s">
        <v>400</v>
      </c>
      <c r="B102" s="1199"/>
      <c r="C102" s="1199"/>
      <c r="D102" s="1199"/>
      <c r="E102" s="1199"/>
      <c r="F102" s="1199"/>
      <c r="AQ102" s="138"/>
      <c r="AR102" s="138"/>
      <c r="AS102" s="138"/>
      <c r="AT102" s="138"/>
      <c r="AU102" s="138"/>
      <c r="AV102" s="138"/>
      <c r="AW102" s="138"/>
      <c r="AX102" s="138"/>
      <c r="AY102" s="138"/>
      <c r="AZ102" s="138"/>
    </row>
    <row r="103" spans="1:52" ht="16.5" customHeight="1">
      <c r="A103" s="1200"/>
      <c r="B103" s="1200"/>
      <c r="D103" s="83"/>
      <c r="E103" s="99"/>
      <c r="F103" s="99"/>
      <c r="G103" s="203"/>
      <c r="AQ103" s="138"/>
      <c r="AR103" s="138"/>
      <c r="AS103" s="138"/>
      <c r="AT103" s="138"/>
      <c r="AU103" s="138"/>
      <c r="AV103" s="138"/>
      <c r="AW103" s="138"/>
      <c r="AX103" s="138"/>
      <c r="AY103" s="138"/>
      <c r="AZ103" s="138"/>
    </row>
    <row r="104" spans="1:52" ht="9.75" customHeight="1">
      <c r="B104" s="44"/>
      <c r="C104" s="69"/>
      <c r="E104" s="44"/>
      <c r="AQ104" s="138"/>
      <c r="AR104" s="138"/>
      <c r="AS104" s="138"/>
      <c r="AT104" s="138"/>
      <c r="AU104" s="138"/>
      <c r="AV104" s="138"/>
      <c r="AW104" s="138"/>
      <c r="AX104" s="138"/>
      <c r="AY104" s="138"/>
      <c r="AZ104" s="138"/>
    </row>
    <row r="105" spans="1:52" ht="27.95" hidden="1" customHeight="1">
      <c r="A105" s="58" t="e">
        <f>IF(AND(H26="JV (Joint Venture)",H27=1), "", "Printed Name :")</f>
        <v>#REF!</v>
      </c>
      <c r="B105" s="1188"/>
      <c r="C105" s="1188"/>
      <c r="E105" s="58" t="s">
        <v>4</v>
      </c>
      <c r="F105" s="249"/>
      <c r="H105" s="272"/>
      <c r="AQ105" s="138"/>
      <c r="AR105" s="138"/>
      <c r="AS105" s="138"/>
      <c r="AT105" s="138"/>
      <c r="AU105" s="138"/>
      <c r="AV105" s="138"/>
      <c r="AW105" s="138"/>
      <c r="AX105" s="138"/>
      <c r="AY105" s="138"/>
      <c r="AZ105" s="138"/>
    </row>
    <row r="106" spans="1:52" ht="27.95" hidden="1" customHeight="1">
      <c r="A106" s="58" t="e">
        <f>IF(AND(H26="JV (Joint Venture)",H27=1), "", "Designation :")</f>
        <v>#REF!</v>
      </c>
      <c r="B106" s="1188"/>
      <c r="C106" s="1188"/>
      <c r="E106" s="58" t="s">
        <v>5</v>
      </c>
      <c r="F106" s="249"/>
      <c r="AQ106" s="138"/>
      <c r="AR106" s="138"/>
      <c r="AS106" s="138"/>
      <c r="AT106" s="138"/>
      <c r="AU106" s="138"/>
      <c r="AV106" s="138"/>
      <c r="AW106" s="138"/>
      <c r="AX106" s="138"/>
      <c r="AY106" s="138"/>
      <c r="AZ106" s="138"/>
    </row>
    <row r="107" spans="1:52" ht="27.95" customHeight="1">
      <c r="B107" s="44"/>
      <c r="C107" s="69"/>
      <c r="E107" s="44"/>
      <c r="AQ107" s="138"/>
      <c r="AR107" s="138"/>
      <c r="AS107" s="138"/>
      <c r="AT107" s="138"/>
      <c r="AU107" s="138"/>
      <c r="AV107" s="138"/>
      <c r="AW107" s="138"/>
      <c r="AX107" s="138"/>
      <c r="AY107" s="138"/>
      <c r="AZ107" s="138"/>
    </row>
    <row r="108" spans="1:52" ht="33" customHeight="1">
      <c r="A108" s="74" t="s">
        <v>129</v>
      </c>
      <c r="B108" s="36"/>
      <c r="C108" s="69"/>
      <c r="E108" s="44"/>
      <c r="F108" s="4"/>
      <c r="AQ108" s="138"/>
      <c r="AR108" s="138"/>
      <c r="AS108" s="138"/>
      <c r="AT108" s="138"/>
      <c r="AU108" s="138"/>
      <c r="AV108" s="138"/>
      <c r="AW108" s="138"/>
      <c r="AX108" s="138"/>
      <c r="AY108" s="138"/>
      <c r="AZ108" s="138"/>
    </row>
    <row r="109" spans="1:52" s="24" customFormat="1" ht="21" customHeight="1">
      <c r="A109" s="1198" t="s">
        <v>176</v>
      </c>
      <c r="B109" s="1198"/>
      <c r="C109" s="1198"/>
      <c r="D109" s="1193"/>
      <c r="E109" s="1193"/>
      <c r="F109" s="1193"/>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21" customHeight="1">
      <c r="A110" s="1190"/>
      <c r="B110" s="1190"/>
      <c r="C110" s="1190"/>
      <c r="D110" s="1193"/>
      <c r="E110" s="1193"/>
      <c r="F110" s="1193"/>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c r="AQ110" s="135"/>
      <c r="AR110" s="135"/>
      <c r="AS110" s="135"/>
      <c r="AT110" s="135"/>
      <c r="AU110" s="135"/>
      <c r="AV110" s="135"/>
      <c r="AW110" s="135"/>
      <c r="AX110" s="135"/>
      <c r="AY110" s="135"/>
      <c r="AZ110" s="135"/>
    </row>
    <row r="111" spans="1:52" s="24" customFormat="1" ht="21" customHeight="1">
      <c r="A111" s="1197"/>
      <c r="B111" s="1197"/>
      <c r="C111" s="1197"/>
      <c r="D111" s="1193"/>
      <c r="E111" s="1193"/>
      <c r="F111" s="1193"/>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c r="AQ111" s="135"/>
      <c r="AR111" s="135"/>
      <c r="AS111" s="135"/>
      <c r="AT111" s="135"/>
      <c r="AU111" s="135"/>
      <c r="AV111" s="135"/>
      <c r="AW111" s="135"/>
      <c r="AX111" s="135"/>
      <c r="AY111" s="135"/>
      <c r="AZ111" s="135"/>
    </row>
    <row r="112" spans="1:52" s="24" customFormat="1" ht="21" customHeight="1">
      <c r="A112" s="1194" t="s">
        <v>177</v>
      </c>
      <c r="B112" s="1194"/>
      <c r="C112" s="1194"/>
      <c r="D112" s="1193"/>
      <c r="E112" s="1193"/>
      <c r="F112" s="1193"/>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5"/>
      <c r="AE112" s="215"/>
      <c r="AF112" s="59"/>
      <c r="AG112" s="59"/>
      <c r="AH112" s="59"/>
      <c r="AI112" s="59"/>
      <c r="AJ112" s="59"/>
      <c r="AK112" s="59"/>
      <c r="AL112" s="59"/>
      <c r="AM112" s="59"/>
      <c r="AN112" s="59"/>
      <c r="AO112" s="59"/>
      <c r="AP112" s="59"/>
      <c r="AQ112" s="135"/>
      <c r="AR112" s="135"/>
      <c r="AS112" s="135"/>
      <c r="AT112" s="135"/>
      <c r="AU112" s="135"/>
      <c r="AV112" s="135"/>
      <c r="AW112" s="135"/>
      <c r="AX112" s="135"/>
      <c r="AY112" s="135"/>
      <c r="AZ112" s="135"/>
    </row>
    <row r="113" spans="1:52" s="24" customFormat="1" ht="21" customHeight="1">
      <c r="A113" s="1194" t="s">
        <v>178</v>
      </c>
      <c r="B113" s="1194"/>
      <c r="C113" s="1194"/>
      <c r="D113" s="1193"/>
      <c r="E113" s="1193"/>
      <c r="F113" s="1193"/>
      <c r="G113" s="29"/>
      <c r="H113" s="29"/>
      <c r="I113" s="59"/>
      <c r="J113" s="59"/>
      <c r="K113" s="59"/>
      <c r="L113" s="59"/>
      <c r="M113" s="59"/>
      <c r="N113" s="59"/>
      <c r="O113" s="59"/>
      <c r="P113" s="59"/>
      <c r="Q113" s="59"/>
      <c r="R113" s="59"/>
      <c r="S113" s="59"/>
      <c r="T113" s="59"/>
      <c r="U113" s="59"/>
      <c r="V113" s="59"/>
      <c r="W113" s="59"/>
      <c r="X113" s="59"/>
      <c r="Y113" s="59"/>
      <c r="Z113" s="59"/>
      <c r="AA113" s="59"/>
      <c r="AB113" s="62"/>
      <c r="AC113" s="62"/>
      <c r="AD113" s="215"/>
      <c r="AE113" s="215"/>
      <c r="AF113" s="59"/>
      <c r="AG113" s="59"/>
      <c r="AH113" s="59"/>
      <c r="AI113" s="59"/>
      <c r="AJ113" s="59"/>
      <c r="AK113" s="59"/>
      <c r="AL113" s="59"/>
      <c r="AM113" s="59"/>
      <c r="AN113" s="59"/>
      <c r="AO113" s="59"/>
      <c r="AP113" s="59"/>
      <c r="AQ113" s="135"/>
      <c r="AR113" s="135"/>
      <c r="AS113" s="135"/>
      <c r="AT113" s="135"/>
      <c r="AU113" s="135"/>
      <c r="AV113" s="135"/>
      <c r="AW113" s="135"/>
      <c r="AX113" s="135"/>
      <c r="AY113" s="135"/>
      <c r="AZ113" s="135"/>
    </row>
    <row r="114" spans="1:52" s="24" customFormat="1" ht="52.5" customHeight="1">
      <c r="A114" s="1194" t="s">
        <v>179</v>
      </c>
      <c r="B114" s="1194"/>
      <c r="C114" s="1194"/>
      <c r="D114" s="1193"/>
      <c r="E114" s="1193"/>
      <c r="F114" s="1193"/>
      <c r="G114" s="83"/>
      <c r="H114" s="83"/>
      <c r="I114" s="59"/>
      <c r="J114" s="59"/>
      <c r="K114" s="59"/>
      <c r="L114" s="59"/>
      <c r="M114" s="59"/>
      <c r="N114" s="59"/>
      <c r="O114" s="59"/>
      <c r="P114" s="59"/>
      <c r="Q114" s="59"/>
      <c r="R114" s="59"/>
      <c r="S114" s="59"/>
      <c r="T114" s="59"/>
      <c r="U114" s="59"/>
      <c r="V114" s="59"/>
      <c r="W114" s="59"/>
      <c r="X114" s="59"/>
      <c r="Y114" s="59"/>
      <c r="Z114" s="59"/>
      <c r="AA114" s="59"/>
      <c r="AB114" s="62"/>
      <c r="AC114" s="62"/>
      <c r="AD114" s="215"/>
      <c r="AE114" s="215"/>
      <c r="AF114" s="59"/>
      <c r="AG114" s="59"/>
      <c r="AH114" s="59"/>
      <c r="AI114" s="59"/>
      <c r="AJ114" s="59"/>
      <c r="AK114" s="59"/>
      <c r="AL114" s="59"/>
      <c r="AM114" s="59"/>
      <c r="AN114" s="59"/>
      <c r="AO114" s="59"/>
      <c r="AP114" s="59"/>
      <c r="AQ114" s="135"/>
      <c r="AR114" s="135"/>
      <c r="AS114" s="135"/>
      <c r="AT114" s="135"/>
      <c r="AU114" s="135"/>
      <c r="AV114" s="135"/>
      <c r="AW114" s="135"/>
      <c r="AX114" s="135"/>
      <c r="AY114" s="135"/>
      <c r="AZ114" s="135"/>
    </row>
    <row r="115" spans="1:52" s="24" customFormat="1" ht="21" customHeight="1">
      <c r="A115" s="1198" t="s">
        <v>180</v>
      </c>
      <c r="B115" s="1198"/>
      <c r="C115" s="1198"/>
      <c r="D115" s="1193"/>
      <c r="E115" s="1193"/>
      <c r="F115" s="1193"/>
      <c r="G115" s="29"/>
      <c r="H115" s="29"/>
      <c r="I115" s="59"/>
      <c r="J115" s="59"/>
      <c r="K115" s="59"/>
      <c r="L115" s="59"/>
      <c r="M115" s="59"/>
      <c r="N115" s="59"/>
      <c r="O115" s="59"/>
      <c r="P115" s="59"/>
      <c r="Q115" s="59"/>
      <c r="R115" s="59"/>
      <c r="S115" s="59"/>
      <c r="T115" s="59"/>
      <c r="U115" s="59"/>
      <c r="V115" s="59"/>
      <c r="W115" s="59"/>
      <c r="X115" s="59"/>
      <c r="Y115" s="59"/>
      <c r="Z115" s="59"/>
      <c r="AA115" s="59"/>
      <c r="AB115" s="62"/>
      <c r="AC115" s="62"/>
      <c r="AD115" s="215"/>
      <c r="AE115" s="215"/>
      <c r="AF115" s="59"/>
      <c r="AG115" s="59"/>
      <c r="AH115" s="59"/>
      <c r="AI115" s="59"/>
      <c r="AJ115" s="59"/>
      <c r="AK115" s="59"/>
      <c r="AL115" s="59"/>
      <c r="AM115" s="59"/>
      <c r="AN115" s="59"/>
      <c r="AO115" s="59"/>
      <c r="AP115" s="59"/>
    </row>
    <row r="116" spans="1:52" s="24" customFormat="1" ht="21" customHeight="1">
      <c r="A116" s="1190"/>
      <c r="B116" s="1190"/>
      <c r="C116" s="1190"/>
      <c r="D116" s="1193"/>
      <c r="E116" s="1193"/>
      <c r="F116" s="1193"/>
      <c r="G116" s="29"/>
      <c r="H116" s="29"/>
      <c r="I116" s="59"/>
      <c r="J116" s="59"/>
      <c r="K116" s="59"/>
      <c r="L116" s="59"/>
      <c r="M116" s="59"/>
      <c r="N116" s="59"/>
      <c r="O116" s="59"/>
      <c r="P116" s="59"/>
      <c r="Q116" s="59"/>
      <c r="R116" s="59"/>
      <c r="S116" s="59"/>
      <c r="T116" s="59"/>
      <c r="U116" s="59"/>
      <c r="V116" s="59"/>
      <c r="W116" s="59"/>
      <c r="X116" s="59"/>
      <c r="Y116" s="59"/>
      <c r="Z116" s="59"/>
      <c r="AA116" s="59"/>
      <c r="AB116" s="62"/>
      <c r="AC116" s="62"/>
      <c r="AD116" s="215"/>
      <c r="AE116" s="215"/>
      <c r="AF116" s="59"/>
      <c r="AG116" s="59"/>
      <c r="AH116" s="59"/>
      <c r="AI116" s="59"/>
      <c r="AJ116" s="59"/>
      <c r="AK116" s="59"/>
      <c r="AL116" s="59"/>
      <c r="AM116" s="59"/>
      <c r="AN116" s="59"/>
      <c r="AO116" s="59"/>
      <c r="AP116" s="59"/>
    </row>
    <row r="117" spans="1:52">
      <c r="A117" s="1197"/>
      <c r="B117" s="1197"/>
      <c r="C117" s="1197"/>
      <c r="D117" s="1193"/>
      <c r="E117" s="1193"/>
      <c r="F117" s="1193"/>
    </row>
    <row r="118" spans="1:52">
      <c r="A118" s="74"/>
      <c r="B118" s="74"/>
      <c r="C118" s="74"/>
      <c r="D118" s="127"/>
      <c r="E118" s="127"/>
      <c r="F118" s="127"/>
    </row>
    <row r="119" spans="1:52" ht="47.25" customHeight="1">
      <c r="A119" s="694" t="str">
        <f>H119&amp;I119&amp;J119</f>
        <v/>
      </c>
      <c r="B119" s="694"/>
      <c r="C119" s="694"/>
      <c r="D119" s="694"/>
      <c r="E119" s="694"/>
      <c r="F119" s="694"/>
      <c r="H119" s="254"/>
      <c r="I119" s="255"/>
      <c r="J119" s="255"/>
    </row>
  </sheetData>
  <sheetProtection algorithmName="SHA-512" hashValue="Pgsd2fONePfk9nWBMz+KTF0G/3nOHOrfl4gAkJUKVAaGJdjTVkbgRuxG6NNd97wOxvTend4E9z3tUCRg5IqWkA==" saltValue="BtTsT/5OD+xHcgdBglEv+Q==" spinCount="100000" sheet="1" formatColumns="0" formatRows="0" selectLockedCells="1"/>
  <customSheetViews>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4"/>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4"/>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2">
    <mergeCell ref="B36:C36"/>
    <mergeCell ref="B37:C37"/>
    <mergeCell ref="B38:C38"/>
    <mergeCell ref="B39:C39"/>
    <mergeCell ref="D43:F43"/>
    <mergeCell ref="D40:F40"/>
    <mergeCell ref="D30:F30"/>
    <mergeCell ref="B44:C44"/>
    <mergeCell ref="A3:F3"/>
    <mergeCell ref="C5:F5"/>
    <mergeCell ref="B6:C6"/>
    <mergeCell ref="B35:C35"/>
    <mergeCell ref="B29:C29"/>
    <mergeCell ref="D24:F24"/>
    <mergeCell ref="B28:C28"/>
    <mergeCell ref="B34:C34"/>
    <mergeCell ref="D37:F37"/>
    <mergeCell ref="D38:F38"/>
    <mergeCell ref="D36:F36"/>
    <mergeCell ref="D26:F26"/>
    <mergeCell ref="G16:H16"/>
    <mergeCell ref="B17:F17"/>
    <mergeCell ref="G24:J24"/>
    <mergeCell ref="B20:F20"/>
    <mergeCell ref="G20:J20"/>
    <mergeCell ref="D28:F28"/>
    <mergeCell ref="D25:F25"/>
    <mergeCell ref="B21:C21"/>
    <mergeCell ref="A1:E1"/>
    <mergeCell ref="D34:F34"/>
    <mergeCell ref="B25:C25"/>
    <mergeCell ref="G23:J23"/>
    <mergeCell ref="G22:J22"/>
    <mergeCell ref="D21:F21"/>
    <mergeCell ref="B18:F18"/>
    <mergeCell ref="B24:C24"/>
    <mergeCell ref="D23:F23"/>
    <mergeCell ref="B31:C31"/>
    <mergeCell ref="D31:F31"/>
    <mergeCell ref="D22:E22"/>
    <mergeCell ref="B32:C32"/>
    <mergeCell ref="D27:F27"/>
    <mergeCell ref="D32:F32"/>
    <mergeCell ref="D29:F29"/>
    <mergeCell ref="B33:C33"/>
    <mergeCell ref="D33:F33"/>
    <mergeCell ref="B43:C43"/>
    <mergeCell ref="B56:F56"/>
    <mergeCell ref="B65:F65"/>
    <mergeCell ref="B57:F57"/>
    <mergeCell ref="D39:F39"/>
    <mergeCell ref="B60:F60"/>
    <mergeCell ref="B40:C40"/>
    <mergeCell ref="B61:F61"/>
    <mergeCell ref="B48:C48"/>
    <mergeCell ref="D48:F48"/>
    <mergeCell ref="B46:C46"/>
    <mergeCell ref="D46:F46"/>
    <mergeCell ref="D41:F41"/>
    <mergeCell ref="D42:F42"/>
    <mergeCell ref="D45:F45"/>
    <mergeCell ref="B42:C42"/>
    <mergeCell ref="D53:F53"/>
    <mergeCell ref="B41:C41"/>
    <mergeCell ref="B45:C45"/>
    <mergeCell ref="D49:F49"/>
    <mergeCell ref="B47:C47"/>
    <mergeCell ref="D47:F47"/>
    <mergeCell ref="D35:F35"/>
    <mergeCell ref="B30:C30"/>
    <mergeCell ref="B15:F15"/>
    <mergeCell ref="D115:F115"/>
    <mergeCell ref="A117:C117"/>
    <mergeCell ref="D117:F117"/>
    <mergeCell ref="B86:F86"/>
    <mergeCell ref="A115:C115"/>
    <mergeCell ref="A116:C116"/>
    <mergeCell ref="D116:F116"/>
    <mergeCell ref="A102:F102"/>
    <mergeCell ref="B88:F88"/>
    <mergeCell ref="B90:F90"/>
    <mergeCell ref="A111:C111"/>
    <mergeCell ref="B85:F85"/>
    <mergeCell ref="A103:B103"/>
    <mergeCell ref="B105:C105"/>
    <mergeCell ref="A109:C109"/>
    <mergeCell ref="D109:F109"/>
    <mergeCell ref="B87:F87"/>
    <mergeCell ref="B58:F58"/>
    <mergeCell ref="B59:F59"/>
    <mergeCell ref="B67:F67"/>
    <mergeCell ref="B82:F82"/>
    <mergeCell ref="D112:F112"/>
    <mergeCell ref="D110:F110"/>
    <mergeCell ref="A112:C112"/>
    <mergeCell ref="A119:F119"/>
    <mergeCell ref="A113:C113"/>
    <mergeCell ref="D113:F113"/>
    <mergeCell ref="A114:C114"/>
    <mergeCell ref="D114:F114"/>
    <mergeCell ref="D111:F111"/>
    <mergeCell ref="B106:C106"/>
    <mergeCell ref="B83:F83"/>
    <mergeCell ref="B62:F62"/>
    <mergeCell ref="B66:F66"/>
    <mergeCell ref="B49:C49"/>
    <mergeCell ref="B50:C50"/>
    <mergeCell ref="D51:F51"/>
    <mergeCell ref="D52:F52"/>
    <mergeCell ref="A110:C110"/>
    <mergeCell ref="B84:F84"/>
    <mergeCell ref="D50:F50"/>
    <mergeCell ref="B63:F63"/>
    <mergeCell ref="B64:F64"/>
    <mergeCell ref="C81:D81"/>
    <mergeCell ref="D54:F54"/>
    <mergeCell ref="B54:C54"/>
    <mergeCell ref="B55:C55"/>
    <mergeCell ref="D55:F55"/>
    <mergeCell ref="B92:F92"/>
    <mergeCell ref="B91:F91"/>
    <mergeCell ref="B89:F89"/>
  </mergeCells>
  <conditionalFormatting sqref="A102:F107">
    <cfRule type="expression" dxfId="9" priority="10">
      <formula>$H$26="Sole Bidder"</formula>
    </cfRule>
  </conditionalFormatting>
  <conditionalFormatting sqref="B105:C105">
    <cfRule type="expression" dxfId="8" priority="8">
      <formula>$A$105=""</formula>
    </cfRule>
  </conditionalFormatting>
  <conditionalFormatting sqref="B106:C106">
    <cfRule type="expression" dxfId="7" priority="7">
      <formula>$A$106=""</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5:F106">
    <cfRule type="expression" dxfId="2" priority="15" stopIfTrue="1">
      <formula>$E$105=""</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68" fitToHeight="0" orientation="portrait" r:id="rId26"/>
  <headerFooter alignWithMargins="0">
    <oddFooter>&amp;R&amp;"Book Antiqua,Bold"&amp;8 Page &amp;P of &amp;N</oddFooter>
  </headerFooter>
  <rowBreaks count="1" manualBreakCount="1">
    <brk id="92" max="9" man="1"/>
  </rowBreaks>
  <drawing r:id="rId2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160" customWidth="1"/>
    <col min="2" max="2" width="11.85546875" style="160" customWidth="1"/>
    <col min="3" max="16384" width="9.140625" style="160"/>
  </cols>
  <sheetData>
    <row r="1" spans="1:4" s="159" customFormat="1" ht="30" customHeight="1">
      <c r="A1" s="1214">
        <f>'Bid Form 1st Envelope '!I21</f>
        <v>0</v>
      </c>
      <c r="B1" s="1214"/>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188</v>
      </c>
    </row>
    <row r="14" spans="1:4">
      <c r="A14" s="201">
        <v>2</v>
      </c>
      <c r="B14" s="202" t="s">
        <v>189</v>
      </c>
    </row>
    <row r="15" spans="1:4">
      <c r="A15" s="201">
        <v>3</v>
      </c>
      <c r="B15" s="202" t="s">
        <v>190</v>
      </c>
    </row>
    <row r="16" spans="1:4">
      <c r="A16" s="201">
        <v>4</v>
      </c>
      <c r="B16" s="202" t="s">
        <v>191</v>
      </c>
    </row>
    <row r="17" spans="1:2">
      <c r="A17" s="201">
        <v>5</v>
      </c>
      <c r="B17" s="202" t="s">
        <v>192</v>
      </c>
    </row>
    <row r="18" spans="1:2">
      <c r="A18" s="201">
        <v>6</v>
      </c>
      <c r="B18" s="202" t="s">
        <v>193</v>
      </c>
    </row>
    <row r="19" spans="1:2">
      <c r="A19" s="201">
        <v>7</v>
      </c>
      <c r="B19" s="202" t="s">
        <v>194</v>
      </c>
    </row>
    <row r="20" spans="1:2">
      <c r="A20" s="201">
        <v>8</v>
      </c>
      <c r="B20" s="202" t="s">
        <v>195</v>
      </c>
    </row>
    <row r="21" spans="1:2">
      <c r="A21" s="201">
        <v>9</v>
      </c>
      <c r="B21" s="202" t="s">
        <v>196</v>
      </c>
    </row>
    <row r="22" spans="1:2">
      <c r="A22" s="201">
        <v>10</v>
      </c>
      <c r="B22" s="202" t="s">
        <v>197</v>
      </c>
    </row>
    <row r="23" spans="1:2">
      <c r="A23" s="201">
        <v>11</v>
      </c>
      <c r="B23" s="202" t="s">
        <v>198</v>
      </c>
    </row>
    <row r="24" spans="1:2">
      <c r="A24" s="201">
        <v>12</v>
      </c>
      <c r="B24" s="202" t="s">
        <v>199</v>
      </c>
    </row>
    <row r="25" spans="1:2">
      <c r="A25" s="201">
        <v>13</v>
      </c>
      <c r="B25" s="202" t="s">
        <v>200</v>
      </c>
    </row>
    <row r="26" spans="1:2">
      <c r="A26" s="201">
        <v>14</v>
      </c>
      <c r="B26" s="202" t="s">
        <v>201</v>
      </c>
    </row>
    <row r="27" spans="1:2">
      <c r="A27" s="201">
        <v>15</v>
      </c>
      <c r="B27" s="202" t="s">
        <v>202</v>
      </c>
    </row>
    <row r="28" spans="1:2">
      <c r="A28" s="201">
        <v>16</v>
      </c>
      <c r="B28" s="202" t="s">
        <v>203</v>
      </c>
    </row>
    <row r="29" spans="1:2">
      <c r="A29" s="201">
        <v>17</v>
      </c>
      <c r="B29" s="202" t="s">
        <v>204</v>
      </c>
    </row>
    <row r="30" spans="1:2">
      <c r="A30" s="201">
        <v>18</v>
      </c>
      <c r="B30" s="202" t="s">
        <v>205</v>
      </c>
    </row>
    <row r="31" spans="1:2">
      <c r="A31" s="201">
        <v>19</v>
      </c>
      <c r="B31" s="202" t="s">
        <v>206</v>
      </c>
    </row>
    <row r="32" spans="1:2">
      <c r="A32" s="201">
        <v>20</v>
      </c>
      <c r="B32" s="202" t="s">
        <v>207</v>
      </c>
    </row>
    <row r="33" spans="1:2">
      <c r="A33" s="201">
        <v>21</v>
      </c>
      <c r="B33" s="202" t="s">
        <v>208</v>
      </c>
    </row>
    <row r="34" spans="1:2">
      <c r="A34" s="201">
        <v>22</v>
      </c>
      <c r="B34" s="202" t="s">
        <v>209</v>
      </c>
    </row>
    <row r="35" spans="1:2">
      <c r="A35" s="201">
        <v>23</v>
      </c>
      <c r="B35" s="202" t="s">
        <v>210</v>
      </c>
    </row>
    <row r="36" spans="1:2">
      <c r="A36" s="201">
        <v>24</v>
      </c>
      <c r="B36" s="202" t="s">
        <v>211</v>
      </c>
    </row>
    <row r="37" spans="1:2">
      <c r="A37" s="201">
        <v>25</v>
      </c>
      <c r="B37" s="202" t="s">
        <v>212</v>
      </c>
    </row>
    <row r="38" spans="1:2">
      <c r="A38" s="201">
        <v>26</v>
      </c>
      <c r="B38" s="202" t="s">
        <v>213</v>
      </c>
    </row>
    <row r="39" spans="1:2">
      <c r="A39" s="201">
        <v>27</v>
      </c>
      <c r="B39" s="202" t="s">
        <v>214</v>
      </c>
    </row>
    <row r="40" spans="1:2">
      <c r="A40" s="201">
        <v>28</v>
      </c>
      <c r="B40" s="202" t="s">
        <v>215</v>
      </c>
    </row>
    <row r="41" spans="1:2">
      <c r="A41" s="201">
        <v>29</v>
      </c>
      <c r="B41" s="202" t="s">
        <v>216</v>
      </c>
    </row>
    <row r="42" spans="1:2">
      <c r="A42" s="201">
        <v>30</v>
      </c>
      <c r="B42" s="202" t="s">
        <v>217</v>
      </c>
    </row>
    <row r="43" spans="1:2">
      <c r="A43" s="201">
        <v>31</v>
      </c>
      <c r="B43" s="202" t="s">
        <v>218</v>
      </c>
    </row>
    <row r="44" spans="1:2">
      <c r="A44" s="201">
        <v>32</v>
      </c>
      <c r="B44" s="202" t="s">
        <v>219</v>
      </c>
    </row>
    <row r="45" spans="1:2">
      <c r="A45" s="201">
        <v>33</v>
      </c>
      <c r="B45" s="202" t="s">
        <v>220</v>
      </c>
    </row>
    <row r="46" spans="1:2">
      <c r="A46" s="201">
        <v>34</v>
      </c>
      <c r="B46" s="202" t="s">
        <v>221</v>
      </c>
    </row>
    <row r="47" spans="1:2">
      <c r="A47" s="201">
        <v>35</v>
      </c>
      <c r="B47" s="202" t="s">
        <v>10</v>
      </c>
    </row>
    <row r="48" spans="1:2">
      <c r="A48" s="201">
        <v>36</v>
      </c>
      <c r="B48" s="202" t="s">
        <v>222</v>
      </c>
    </row>
    <row r="49" spans="1:2">
      <c r="A49" s="201">
        <v>37</v>
      </c>
      <c r="B49" s="202" t="s">
        <v>223</v>
      </c>
    </row>
    <row r="50" spans="1:2">
      <c r="A50" s="201">
        <v>38</v>
      </c>
      <c r="B50" s="202" t="s">
        <v>224</v>
      </c>
    </row>
    <row r="51" spans="1:2">
      <c r="A51" s="201">
        <v>39</v>
      </c>
      <c r="B51" s="202" t="s">
        <v>225</v>
      </c>
    </row>
    <row r="52" spans="1:2">
      <c r="A52" s="201">
        <v>40</v>
      </c>
      <c r="B52" s="202" t="s">
        <v>226</v>
      </c>
    </row>
    <row r="53" spans="1:2">
      <c r="A53" s="201">
        <v>41</v>
      </c>
      <c r="B53" s="202" t="s">
        <v>227</v>
      </c>
    </row>
    <row r="54" spans="1:2">
      <c r="A54" s="201">
        <v>42</v>
      </c>
      <c r="B54" s="202" t="s">
        <v>228</v>
      </c>
    </row>
    <row r="55" spans="1:2">
      <c r="A55" s="201">
        <v>43</v>
      </c>
      <c r="B55" s="202" t="s">
        <v>229</v>
      </c>
    </row>
    <row r="56" spans="1:2">
      <c r="A56" s="201">
        <v>44</v>
      </c>
      <c r="B56" s="202" t="s">
        <v>230</v>
      </c>
    </row>
    <row r="57" spans="1:2">
      <c r="A57" s="201">
        <v>45</v>
      </c>
      <c r="B57" s="202" t="s">
        <v>231</v>
      </c>
    </row>
    <row r="58" spans="1:2">
      <c r="A58" s="201">
        <v>46</v>
      </c>
      <c r="B58" s="202" t="s">
        <v>232</v>
      </c>
    </row>
    <row r="59" spans="1:2">
      <c r="A59" s="201">
        <v>47</v>
      </c>
      <c r="B59" s="202" t="s">
        <v>233</v>
      </c>
    </row>
    <row r="60" spans="1:2">
      <c r="A60" s="201">
        <v>48</v>
      </c>
      <c r="B60" s="202" t="s">
        <v>234</v>
      </c>
    </row>
    <row r="61" spans="1:2">
      <c r="A61" s="201">
        <v>49</v>
      </c>
      <c r="B61" s="202" t="s">
        <v>235</v>
      </c>
    </row>
    <row r="62" spans="1:2">
      <c r="A62" s="201">
        <v>50</v>
      </c>
      <c r="B62" s="202" t="s">
        <v>236</v>
      </c>
    </row>
    <row r="63" spans="1:2">
      <c r="A63" s="201">
        <v>51</v>
      </c>
      <c r="B63" s="202" t="s">
        <v>237</v>
      </c>
    </row>
    <row r="64" spans="1:2">
      <c r="A64" s="201">
        <v>52</v>
      </c>
      <c r="B64" s="202" t="s">
        <v>238</v>
      </c>
    </row>
    <row r="65" spans="1:2">
      <c r="A65" s="201">
        <v>53</v>
      </c>
      <c r="B65" s="202" t="s">
        <v>239</v>
      </c>
    </row>
    <row r="66" spans="1:2">
      <c r="A66" s="201">
        <v>54</v>
      </c>
      <c r="B66" s="202" t="s">
        <v>240</v>
      </c>
    </row>
    <row r="67" spans="1:2">
      <c r="A67" s="201">
        <v>55</v>
      </c>
      <c r="B67" s="202" t="s">
        <v>241</v>
      </c>
    </row>
    <row r="68" spans="1:2">
      <c r="A68" s="201">
        <v>56</v>
      </c>
      <c r="B68" s="202" t="s">
        <v>242</v>
      </c>
    </row>
    <row r="69" spans="1:2">
      <c r="A69" s="201">
        <v>57</v>
      </c>
      <c r="B69" s="202" t="s">
        <v>243</v>
      </c>
    </row>
    <row r="70" spans="1:2">
      <c r="A70" s="201">
        <v>58</v>
      </c>
      <c r="B70" s="202" t="s">
        <v>244</v>
      </c>
    </row>
    <row r="71" spans="1:2">
      <c r="A71" s="201">
        <v>59</v>
      </c>
      <c r="B71" s="202" t="s">
        <v>245</v>
      </c>
    </row>
    <row r="72" spans="1:2">
      <c r="A72" s="201">
        <v>60</v>
      </c>
      <c r="B72" s="202" t="s">
        <v>246</v>
      </c>
    </row>
    <row r="73" spans="1:2">
      <c r="A73" s="201">
        <v>61</v>
      </c>
      <c r="B73" s="202" t="s">
        <v>247</v>
      </c>
    </row>
    <row r="74" spans="1:2">
      <c r="A74" s="201">
        <v>62</v>
      </c>
      <c r="B74" s="202" t="s">
        <v>248</v>
      </c>
    </row>
    <row r="75" spans="1:2">
      <c r="A75" s="201">
        <v>63</v>
      </c>
      <c r="B75" s="202" t="s">
        <v>249</v>
      </c>
    </row>
    <row r="76" spans="1:2">
      <c r="A76" s="201">
        <v>64</v>
      </c>
      <c r="B76" s="202" t="s">
        <v>250</v>
      </c>
    </row>
    <row r="77" spans="1:2">
      <c r="A77" s="201">
        <v>65</v>
      </c>
      <c r="B77" s="202" t="s">
        <v>251</v>
      </c>
    </row>
    <row r="78" spans="1:2">
      <c r="A78" s="201">
        <v>66</v>
      </c>
      <c r="B78" s="202" t="s">
        <v>252</v>
      </c>
    </row>
    <row r="79" spans="1:2">
      <c r="A79" s="201">
        <v>67</v>
      </c>
      <c r="B79" s="202" t="s">
        <v>253</v>
      </c>
    </row>
    <row r="80" spans="1:2">
      <c r="A80" s="201">
        <v>68</v>
      </c>
      <c r="B80" s="202" t="s">
        <v>254</v>
      </c>
    </row>
    <row r="81" spans="1:2">
      <c r="A81" s="201">
        <v>69</v>
      </c>
      <c r="B81" s="202" t="s">
        <v>255</v>
      </c>
    </row>
    <row r="82" spans="1:2">
      <c r="A82" s="201">
        <v>70</v>
      </c>
      <c r="B82" s="202" t="s">
        <v>256</v>
      </c>
    </row>
    <row r="83" spans="1:2">
      <c r="A83" s="201">
        <v>71</v>
      </c>
      <c r="B83" s="202" t="s">
        <v>257</v>
      </c>
    </row>
    <row r="84" spans="1:2">
      <c r="A84" s="201">
        <v>72</v>
      </c>
      <c r="B84" s="202" t="s">
        <v>258</v>
      </c>
    </row>
    <row r="85" spans="1:2">
      <c r="A85" s="201">
        <v>73</v>
      </c>
      <c r="B85" s="202" t="s">
        <v>259</v>
      </c>
    </row>
    <row r="86" spans="1:2">
      <c r="A86" s="201">
        <v>74</v>
      </c>
      <c r="B86" s="202" t="s">
        <v>260</v>
      </c>
    </row>
    <row r="87" spans="1:2">
      <c r="A87" s="201">
        <v>75</v>
      </c>
      <c r="B87" s="202" t="s">
        <v>261</v>
      </c>
    </row>
    <row r="88" spans="1:2">
      <c r="A88" s="201">
        <v>76</v>
      </c>
      <c r="B88" s="202" t="s">
        <v>262</v>
      </c>
    </row>
    <row r="89" spans="1:2">
      <c r="A89" s="201">
        <v>77</v>
      </c>
      <c r="B89" s="202" t="s">
        <v>263</v>
      </c>
    </row>
    <row r="90" spans="1:2">
      <c r="A90" s="201">
        <v>78</v>
      </c>
      <c r="B90" s="202" t="s">
        <v>264</v>
      </c>
    </row>
    <row r="91" spans="1:2">
      <c r="A91" s="201">
        <v>79</v>
      </c>
      <c r="B91" s="202" t="s">
        <v>265</v>
      </c>
    </row>
    <row r="92" spans="1:2">
      <c r="A92" s="201">
        <v>80</v>
      </c>
      <c r="B92" s="202" t="s">
        <v>266</v>
      </c>
    </row>
    <row r="93" spans="1:2">
      <c r="A93" s="201">
        <v>81</v>
      </c>
      <c r="B93" s="202" t="s">
        <v>267</v>
      </c>
    </row>
    <row r="94" spans="1:2">
      <c r="A94" s="201">
        <v>82</v>
      </c>
      <c r="B94" s="202" t="s">
        <v>268</v>
      </c>
    </row>
    <row r="95" spans="1:2">
      <c r="A95" s="201">
        <v>83</v>
      </c>
      <c r="B95" s="202" t="s">
        <v>269</v>
      </c>
    </row>
    <row r="96" spans="1:2">
      <c r="A96" s="201">
        <v>84</v>
      </c>
      <c r="B96" s="202" t="s">
        <v>270</v>
      </c>
    </row>
    <row r="97" spans="1:2">
      <c r="A97" s="201">
        <v>85</v>
      </c>
      <c r="B97" s="202" t="s">
        <v>271</v>
      </c>
    </row>
    <row r="98" spans="1:2">
      <c r="A98" s="201">
        <v>86</v>
      </c>
      <c r="B98" s="202" t="s">
        <v>272</v>
      </c>
    </row>
    <row r="99" spans="1:2">
      <c r="A99" s="201">
        <v>87</v>
      </c>
      <c r="B99" s="202" t="s">
        <v>273</v>
      </c>
    </row>
    <row r="100" spans="1:2">
      <c r="A100" s="201">
        <v>88</v>
      </c>
      <c r="B100" s="202" t="s">
        <v>274</v>
      </c>
    </row>
    <row r="101" spans="1:2">
      <c r="A101" s="201">
        <v>89</v>
      </c>
      <c r="B101" s="202" t="s">
        <v>275</v>
      </c>
    </row>
    <row r="102" spans="1:2">
      <c r="A102" s="201">
        <v>90</v>
      </c>
      <c r="B102" s="202" t="s">
        <v>276</v>
      </c>
    </row>
    <row r="103" spans="1:2">
      <c r="A103" s="201">
        <v>91</v>
      </c>
      <c r="B103" s="202" t="s">
        <v>277</v>
      </c>
    </row>
    <row r="104" spans="1:2">
      <c r="A104" s="201">
        <v>92</v>
      </c>
      <c r="B104" s="202" t="s">
        <v>278</v>
      </c>
    </row>
    <row r="105" spans="1:2">
      <c r="A105" s="201">
        <v>93</v>
      </c>
      <c r="B105" s="202" t="s">
        <v>279</v>
      </c>
    </row>
    <row r="106" spans="1:2">
      <c r="A106" s="201">
        <v>94</v>
      </c>
      <c r="B106" s="202" t="s">
        <v>280</v>
      </c>
    </row>
    <row r="107" spans="1:2">
      <c r="A107" s="201">
        <v>95</v>
      </c>
      <c r="B107" s="202" t="s">
        <v>281</v>
      </c>
    </row>
    <row r="108" spans="1:2">
      <c r="A108" s="201">
        <v>96</v>
      </c>
      <c r="B108" s="202" t="s">
        <v>282</v>
      </c>
    </row>
    <row r="109" spans="1:2">
      <c r="A109" s="201">
        <v>97</v>
      </c>
      <c r="B109" s="202" t="s">
        <v>283</v>
      </c>
    </row>
    <row r="110" spans="1:2">
      <c r="A110" s="201">
        <v>98</v>
      </c>
      <c r="B110" s="202" t="s">
        <v>284</v>
      </c>
    </row>
    <row r="111" spans="1:2">
      <c r="A111" s="201">
        <v>99</v>
      </c>
      <c r="B111" s="202" t="s">
        <v>285</v>
      </c>
    </row>
    <row r="112" spans="1:2">
      <c r="A112" s="201">
        <v>100</v>
      </c>
      <c r="B112" s="202" t="s">
        <v>286</v>
      </c>
    </row>
  </sheetData>
  <sheetProtection password="8F0B" sheet="1" objects="1" scenarios="1" selectLockedCells="1" selectUnlockedCells="1"/>
  <customSheetViews>
    <customSheetView guid="{7706378E-40E2-4583-90AF-E6E1DCB3696C}" state="hidden">
      <selection activeCell="A4" sqref="A4"/>
      <pageMargins left="0.75" right="0.75" top="1" bottom="1" header="0.5" footer="0.5"/>
      <pageSetup orientation="portrait" r:id="rId1"/>
      <headerFooter alignWithMargins="0"/>
    </customSheetView>
    <customSheetView guid="{72B383D4-8341-48BE-BBCC-63C6785ABF81}" state="hidden">
      <selection activeCell="A4" sqref="A4"/>
      <pageMargins left="0.75" right="0.75" top="1" bottom="1" header="0.5" footer="0.5"/>
      <pageSetup orientation="portrait" r:id="rId2"/>
      <headerFooter alignWithMargins="0"/>
    </customSheetView>
    <customSheetView guid="{347D9A5E-5167-4CD7-A121-BEAF211F64E4}" state="hidden">
      <selection activeCell="A4" sqref="A4"/>
      <pageMargins left="0.75" right="0.75" top="1" bottom="1" header="0.5" footer="0.5"/>
      <pageSetup orientation="portrait" r:id="rId3"/>
      <headerFooter alignWithMargins="0"/>
    </customSheetView>
    <customSheetView guid="{05855B4F-D61E-4C97-B759-B2F96767F6F8}" state="hidden">
      <selection activeCell="A4" sqref="A4"/>
      <pageMargins left="0.75" right="0.75" top="1" bottom="1" header="0.5" footer="0.5"/>
      <pageSetup orientation="portrait" r:id="rId4"/>
      <headerFooter alignWithMargins="0"/>
    </customSheetView>
    <customSheetView guid="{82E8A0F5-0020-4355-95CF-28601763A783}" state="hidden">
      <selection activeCell="A4" sqref="A4"/>
      <pageMargins left="0.75" right="0.75" top="1" bottom="1" header="0.5" footer="0.5"/>
      <pageSetup orientation="portrait" r:id="rId5"/>
      <headerFooter alignWithMargins="0"/>
    </customSheetView>
    <customSheetView guid="{340562B9-6CEE-4962-8D7D-CA1C6778F52C}" state="hidden">
      <selection activeCell="A4" sqref="A4"/>
      <pageMargins left="0.75" right="0.75" top="1" bottom="1" header="0.5" footer="0.5"/>
      <pageSetup orientation="portrait" r:id="rId6"/>
      <headerFooter alignWithMargins="0"/>
    </customSheetView>
    <customSheetView guid="{38BECF6E-1A53-4F98-87B9-44F2C5F77E08}" state="hidden">
      <selection activeCell="A4" sqref="A4"/>
      <pageMargins left="0.75" right="0.75" top="1" bottom="1" header="0.5" footer="0.5"/>
      <pageSetup orientation="portrait" r:id="rId7"/>
      <headerFooter alignWithMargins="0"/>
    </customSheetView>
    <customSheetView guid="{8E3ED18F-7B8F-4A1C-969D-A70DC3B696C3}" state="hidden">
      <selection activeCell="A4" sqref="A4"/>
      <pageMargins left="0.75" right="0.75" top="1" bottom="1" header="0.5" footer="0.5"/>
      <pageSetup orientation="portrait" r:id="rId8"/>
      <headerFooter alignWithMargins="0"/>
    </customSheetView>
    <customSheetView guid="{477F7E43-D393-45BA-B99B-D838E4629B5D}" state="hidden">
      <selection activeCell="A4" sqref="A4"/>
      <pageMargins left="0.75" right="0.75" top="1" bottom="1" header="0.5" footer="0.5"/>
      <pageSetup orientation="portrait" r:id="rId9"/>
      <headerFooter alignWithMargins="0"/>
    </customSheetView>
    <customSheetView guid="{240327DD-375F-45D4-BA52-89AFD79FE6A1}" state="hidden">
      <selection activeCell="A4" sqref="A4"/>
      <pageMargins left="0.75" right="0.75" top="1" bottom="1" header="0.5" footer="0.5"/>
      <pageSetup orientation="portrait" r:id="rId10"/>
      <headerFooter alignWithMargins="0"/>
    </customSheetView>
    <customSheetView guid="{DC28ED1E-3E35-4094-9C2B-5C0A1C1D459C}" state="hidden">
      <selection activeCell="A4" sqref="A4"/>
      <pageMargins left="0.75" right="0.75" top="1" bottom="1" header="0.5" footer="0.5"/>
      <pageSetup orientation="portrait" r:id="rId11"/>
      <headerFooter alignWithMargins="0"/>
    </customSheetView>
    <customSheetView guid="{7A9EA6D6-4DDF-43D9-92E6-C6AFAD14E266}"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F9FE2C60-2849-4C32-B532-2B1A89FFA9CD}"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C5EDD9E3-0801-4479-8600-A80B0FCFDF0B}" state="hidden">
      <selection activeCell="A4" sqref="A4"/>
      <pageMargins left="0.75" right="0.75" top="1" bottom="1" header="0.5" footer="0.5"/>
      <pageSetup orientation="portrait" r:id="rId17"/>
      <headerFooter alignWithMargins="0"/>
    </customSheetView>
    <customSheetView guid="{15A19D23-A9FD-4FC1-B7B0-F2D16BDFC729}" state="hidden">
      <selection activeCell="A4" sqref="A4"/>
      <pageMargins left="0.75" right="0.75" top="1" bottom="1" header="0.5" footer="0.5"/>
      <pageSetup orientation="portrait" r:id="rId18"/>
      <headerFooter alignWithMargins="0"/>
    </customSheetView>
    <customSheetView guid="{97C0FC0E-800C-45C9-895E-E91A3F1ADBA4}" state="hidden">
      <selection activeCell="A4" sqref="A4"/>
      <pageMargins left="0.75" right="0.75" top="1" bottom="1" header="0.5" footer="0.5"/>
      <pageSetup orientation="portrait" r:id="rId19"/>
      <headerFooter alignWithMargins="0"/>
    </customSheetView>
    <customSheetView guid="{CB7992C9-ABA5-4C7D-8C49-1E1D8E8875C7}" state="hidden">
      <selection activeCell="A4" sqref="A4"/>
      <pageMargins left="0.75" right="0.75" top="1" bottom="1" header="0.5" footer="0.5"/>
      <pageSetup orientation="portrait" r:id="rId20"/>
      <headerFooter alignWithMargins="0"/>
    </customSheetView>
    <customSheetView guid="{E51D3662-FFCE-4FD6-A590-7DDC9E38C41F}" state="hidden">
      <selection activeCell="A4" sqref="A4"/>
      <pageMargins left="0.75" right="0.75" top="1" bottom="1" header="0.5" footer="0.5"/>
      <pageSetup orientation="portrait" r:id="rId21"/>
      <headerFooter alignWithMargins="0"/>
    </customSheetView>
    <customSheetView guid="{BA86FE7A-199D-4ABD-A444-AE6BFDF4BCC9}" state="hidden">
      <selection activeCell="A4" sqref="A4"/>
      <pageMargins left="0.75" right="0.75" top="1" bottom="1" header="0.5" footer="0.5"/>
      <pageSetup orientation="portrait" r:id="rId22"/>
      <headerFooter alignWithMargins="0"/>
    </customSheetView>
    <customSheetView guid="{47D52ECC-373D-4A7A-838F-7112A4A0A94F}" state="hidden">
      <selection activeCell="A4" sqref="A4"/>
      <pageMargins left="0.75" right="0.75" top="1" bottom="1" header="0.5" footer="0.5"/>
      <pageSetup orientation="portrait" r:id="rId23"/>
      <headerFooter alignWithMargins="0"/>
    </customSheetView>
    <customSheetView guid="{FB41F969-87BE-4AD1-A99C-A5F9EA1C8FCB}" state="hidden">
      <selection activeCell="A4" sqref="A4"/>
      <pageMargins left="0.75" right="0.75" top="1" bottom="1" header="0.5" footer="0.5"/>
      <pageSetup orientation="portrait" r:id="rId24"/>
      <headerFooter alignWithMargins="0"/>
    </customSheetView>
    <customSheetView guid="{FEBF4298-F424-4062-8777-832DAFDB7A61}"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FEBF4298-F424-4062-8777-832DAFDB7A61}"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topLeftCell="A12" zoomScaleNormal="100" zoomScaleSheetLayoutView="100" workbookViewId="0">
      <selection activeCell="D6" sqref="D6:G6"/>
    </sheetView>
  </sheetViews>
  <sheetFormatPr defaultRowHeight="16.5"/>
  <cols>
    <col min="1" max="1" width="9.140625" style="400" customWidth="1"/>
    <col min="2" max="2" width="33" style="401" customWidth="1"/>
    <col min="3" max="3" width="11.7109375" style="401" customWidth="1"/>
    <col min="4" max="5" width="6.42578125" style="401" customWidth="1"/>
    <col min="6" max="6" width="6.42578125" style="413" customWidth="1"/>
    <col min="7" max="7" width="39" style="413" customWidth="1"/>
    <col min="8" max="8" width="11.85546875" style="413" customWidth="1"/>
    <col min="9" max="9" width="20.28515625" style="413" hidden="1" customWidth="1"/>
    <col min="10" max="25" width="11.85546875" style="413" hidden="1" customWidth="1"/>
    <col min="26" max="26" width="9.140625" style="400" hidden="1" customWidth="1"/>
    <col min="27" max="27" width="15.28515625" style="400" hidden="1" customWidth="1"/>
    <col min="28" max="28" width="9.140625" style="400" hidden="1" customWidth="1"/>
    <col min="29" max="29" width="9.140625" style="400" customWidth="1"/>
    <col min="30" max="16384" width="9.140625" style="400"/>
  </cols>
  <sheetData>
    <row r="1" spans="2:29" s="397" customFormat="1" ht="99.75" customHeight="1">
      <c r="B1" s="704"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C1" s="705"/>
      <c r="D1" s="705"/>
      <c r="E1" s="705"/>
      <c r="F1" s="705"/>
      <c r="G1" s="705"/>
      <c r="H1" s="398"/>
      <c r="I1" s="398"/>
      <c r="J1" s="398"/>
      <c r="K1" s="398"/>
      <c r="L1" s="398"/>
      <c r="M1" s="398"/>
      <c r="N1" s="398"/>
      <c r="O1" s="398"/>
      <c r="P1" s="398"/>
      <c r="Q1" s="398"/>
      <c r="R1" s="398"/>
      <c r="S1" s="398"/>
      <c r="T1" s="398"/>
      <c r="U1" s="398"/>
      <c r="V1" s="398"/>
      <c r="W1" s="398"/>
      <c r="X1" s="398"/>
      <c r="Y1" s="398"/>
      <c r="AA1" s="399"/>
      <c r="AB1" s="399"/>
      <c r="AC1" s="498" t="s">
        <v>739</v>
      </c>
    </row>
    <row r="2" spans="2:29" ht="20.100000000000001" customHeight="1">
      <c r="B2" s="723" t="str">
        <f>"Specification No.: " &amp; Basic!B3</f>
        <v>Specification No.: CC/NT/W-TW/DOM/A04/24/14398</v>
      </c>
      <c r="C2" s="723"/>
      <c r="D2" s="723"/>
      <c r="E2" s="723"/>
      <c r="F2" s="723"/>
      <c r="G2" s="723"/>
      <c r="H2" s="401"/>
      <c r="I2" s="401"/>
      <c r="J2" s="401"/>
      <c r="K2" s="401"/>
      <c r="L2" s="401"/>
      <c r="M2" s="401"/>
      <c r="N2" s="401"/>
      <c r="O2" s="401"/>
      <c r="P2" s="401"/>
      <c r="Q2" s="401"/>
      <c r="R2" s="401"/>
      <c r="S2" s="401"/>
      <c r="T2" s="401"/>
      <c r="U2" s="401"/>
      <c r="V2" s="401"/>
      <c r="W2" s="401"/>
      <c r="X2" s="401"/>
      <c r="Y2" s="401"/>
      <c r="AA2" s="400" t="s">
        <v>611</v>
      </c>
      <c r="AB2" s="402">
        <v>1</v>
      </c>
      <c r="AC2" s="403"/>
    </row>
    <row r="3" spans="2:29" ht="12" customHeight="1">
      <c r="B3" s="404"/>
      <c r="C3" s="404"/>
      <c r="D3" s="404"/>
      <c r="E3" s="404"/>
      <c r="F3" s="401"/>
      <c r="G3" s="401"/>
      <c r="H3" s="401"/>
      <c r="I3" s="401"/>
      <c r="J3" s="401"/>
      <c r="K3" s="401"/>
      <c r="L3" s="401"/>
      <c r="M3" s="405" t="s">
        <v>608</v>
      </c>
      <c r="N3" s="401"/>
      <c r="O3" s="401"/>
      <c r="P3" s="401"/>
      <c r="Q3" s="401"/>
      <c r="R3" s="401"/>
      <c r="S3" s="401"/>
      <c r="T3" s="401"/>
      <c r="U3" s="401"/>
      <c r="V3" s="401"/>
      <c r="W3" s="401"/>
      <c r="X3" s="401"/>
      <c r="Y3" s="401"/>
      <c r="AA3" s="400" t="s">
        <v>701</v>
      </c>
      <c r="AB3" s="402">
        <v>2</v>
      </c>
      <c r="AC3" s="403"/>
    </row>
    <row r="4" spans="2:29" ht="20.100000000000001" customHeight="1">
      <c r="B4" s="724" t="s">
        <v>171</v>
      </c>
      <c r="C4" s="724"/>
      <c r="D4" s="724"/>
      <c r="E4" s="724"/>
      <c r="F4" s="724"/>
      <c r="G4" s="724"/>
      <c r="H4" s="401"/>
      <c r="I4" s="401"/>
      <c r="J4" s="401"/>
      <c r="K4" s="401"/>
      <c r="L4" s="401"/>
      <c r="M4" s="405" t="s">
        <v>476</v>
      </c>
      <c r="N4" s="401"/>
      <c r="O4" s="401"/>
      <c r="P4" s="401"/>
      <c r="Q4" s="401"/>
      <c r="R4" s="401"/>
      <c r="S4" s="401"/>
      <c r="T4" s="401"/>
      <c r="U4" s="401"/>
      <c r="V4" s="401"/>
      <c r="W4" s="401"/>
      <c r="X4" s="401"/>
      <c r="Y4" s="401"/>
      <c r="AB4" s="402"/>
      <c r="AC4" s="403"/>
    </row>
    <row r="5" spans="2:29" ht="12" customHeight="1">
      <c r="B5" s="406"/>
      <c r="C5" s="406"/>
      <c r="F5" s="401"/>
      <c r="G5" s="401"/>
      <c r="H5" s="401"/>
      <c r="I5" s="401"/>
      <c r="J5" s="401"/>
      <c r="K5" s="401"/>
      <c r="L5" s="401"/>
      <c r="M5" s="401"/>
      <c r="N5" s="401"/>
      <c r="O5" s="401"/>
      <c r="P5" s="401"/>
      <c r="Q5" s="401"/>
      <c r="R5" s="401"/>
      <c r="S5" s="401"/>
      <c r="T5" s="401"/>
      <c r="U5" s="401"/>
      <c r="V5" s="401"/>
      <c r="W5" s="401"/>
      <c r="X5" s="401"/>
      <c r="Y5" s="401"/>
      <c r="AA5" s="403"/>
      <c r="AB5" s="403"/>
      <c r="AC5" s="403"/>
    </row>
    <row r="6" spans="2:29" s="397" customFormat="1" ht="43.5" customHeight="1">
      <c r="B6" s="407" t="s">
        <v>167</v>
      </c>
      <c r="C6" s="408"/>
      <c r="D6" s="725"/>
      <c r="E6" s="726"/>
      <c r="F6" s="726"/>
      <c r="G6" s="727"/>
      <c r="H6" s="409"/>
      <c r="I6" s="432">
        <f>D6</f>
        <v>0</v>
      </c>
      <c r="J6" s="433">
        <f>IF(I6="JV (Joint Venture)",1,2)</f>
        <v>2</v>
      </c>
      <c r="K6" s="409"/>
      <c r="L6" s="409"/>
      <c r="M6" s="409"/>
      <c r="N6" s="409"/>
      <c r="O6" s="409"/>
      <c r="P6" s="409"/>
      <c r="Q6" s="409"/>
      <c r="R6" s="409"/>
      <c r="S6" s="409"/>
      <c r="U6" s="409"/>
      <c r="V6" s="409"/>
      <c r="W6" s="409"/>
      <c r="X6" s="409"/>
      <c r="Y6" s="409"/>
      <c r="AA6" s="411">
        <f>IF(D6= "Sole Bidder", 0, D7)</f>
        <v>0</v>
      </c>
      <c r="AB6" s="399"/>
      <c r="AC6" s="399"/>
    </row>
    <row r="7" spans="2:29" ht="50.1" customHeight="1">
      <c r="B7" s="407" t="str">
        <f>IF(D6= "JV (Joint Venture)", "Total Nos. of  Partners in the JV [excluding the Lead Partner]", "")</f>
        <v/>
      </c>
      <c r="C7" s="412"/>
      <c r="D7" s="728"/>
      <c r="E7" s="729"/>
      <c r="F7" s="729"/>
      <c r="G7" s="730"/>
      <c r="I7" s="432"/>
      <c r="J7" s="432"/>
      <c r="AA7" s="403"/>
      <c r="AB7" s="403"/>
      <c r="AC7" s="403"/>
    </row>
    <row r="8" spans="2:29" ht="42.75" customHeight="1">
      <c r="B8" s="733" t="s">
        <v>612</v>
      </c>
      <c r="C8" s="733"/>
      <c r="D8" s="734"/>
      <c r="E8" s="734"/>
      <c r="F8" s="734"/>
      <c r="G8" s="734"/>
      <c r="I8" s="432" t="s">
        <v>700</v>
      </c>
      <c r="J8" s="433">
        <f>IF(I8="No",1,2)</f>
        <v>2</v>
      </c>
      <c r="K8" s="410">
        <f>IF(J8="No",1,2)</f>
        <v>2</v>
      </c>
      <c r="L8" s="413">
        <f>IF(AND(D6="JV (Joint Venture)",D7=1),1,0)</f>
        <v>0</v>
      </c>
    </row>
    <row r="9" spans="2:29" ht="42.75" customHeight="1">
      <c r="B9" s="427" t="s">
        <v>615</v>
      </c>
      <c r="C9" s="428"/>
      <c r="D9" s="720"/>
      <c r="E9" s="731"/>
      <c r="F9" s="731"/>
      <c r="G9" s="732"/>
      <c r="I9" s="432"/>
      <c r="J9" s="433"/>
      <c r="K9" s="410"/>
    </row>
    <row r="10" spans="2:29" ht="20.100000000000001" customHeight="1">
      <c r="B10" s="395" t="str">
        <f>IF(D6= "Sole Bidder", "Name of Sole Bidder", "Name of Lead Partner")</f>
        <v>Name of Lead Partner</v>
      </c>
      <c r="C10" s="414"/>
      <c r="D10" s="720"/>
      <c r="E10" s="731"/>
      <c r="F10" s="731"/>
      <c r="G10" s="732"/>
      <c r="I10" s="432"/>
      <c r="J10" s="432"/>
    </row>
    <row r="11" spans="2:29" ht="20.100000000000001" customHeight="1">
      <c r="B11" s="396" t="str">
        <f>IF(D6= "Sole Bidder", "Address of Sole Bidder", "Address of Lead Partner")</f>
        <v>Address of Lead Partner</v>
      </c>
      <c r="C11" s="415"/>
      <c r="D11" s="720"/>
      <c r="E11" s="731"/>
      <c r="F11" s="731"/>
      <c r="G11" s="732"/>
      <c r="I11" s="432"/>
      <c r="J11" s="432"/>
    </row>
    <row r="12" spans="2:29" ht="20.100000000000001" customHeight="1">
      <c r="B12" s="416"/>
      <c r="C12" s="417"/>
      <c r="D12" s="720"/>
      <c r="E12" s="731"/>
      <c r="F12" s="731"/>
      <c r="G12" s="732"/>
      <c r="I12" s="432"/>
      <c r="J12" s="432"/>
    </row>
    <row r="13" spans="2:29" ht="20.100000000000001" customHeight="1">
      <c r="B13" s="418"/>
      <c r="C13" s="419"/>
      <c r="D13" s="720"/>
      <c r="E13" s="731"/>
      <c r="F13" s="731"/>
      <c r="G13" s="732"/>
      <c r="I13" s="432" t="s">
        <v>617</v>
      </c>
      <c r="J13" s="432">
        <f>D8</f>
        <v>0</v>
      </c>
    </row>
    <row r="14" spans="2:29" ht="20.100000000000001" customHeight="1"/>
    <row r="15" spans="2:29" ht="20.100000000000001" customHeight="1">
      <c r="B15" s="395" t="str">
        <f>IF(D7=1, "Name of other Partner","Name of other Partner - 1")</f>
        <v>Name of other Partner - 1</v>
      </c>
      <c r="C15" s="414"/>
      <c r="D15" s="720"/>
      <c r="E15" s="731"/>
      <c r="F15" s="731"/>
      <c r="G15" s="732"/>
    </row>
    <row r="16" spans="2:29" ht="20.100000000000001" customHeight="1">
      <c r="B16" s="396" t="str">
        <f>IF(D7=1, "Address of other Partner","Address of other Partner - 1")</f>
        <v>Address of other Partner - 1</v>
      </c>
      <c r="C16" s="415"/>
      <c r="D16" s="720"/>
      <c r="E16" s="731"/>
      <c r="F16" s="731"/>
      <c r="G16" s="732"/>
    </row>
    <row r="17" spans="2:25" ht="20.100000000000001" customHeight="1">
      <c r="B17" s="416"/>
      <c r="C17" s="417"/>
      <c r="D17" s="720"/>
      <c r="E17" s="731"/>
      <c r="F17" s="731"/>
      <c r="G17" s="732"/>
    </row>
    <row r="18" spans="2:25" ht="20.100000000000001" customHeight="1">
      <c r="B18" s="418"/>
      <c r="C18" s="419"/>
      <c r="D18" s="720"/>
      <c r="E18" s="731"/>
      <c r="F18" s="731"/>
      <c r="G18" s="732"/>
      <c r="I18" s="413" t="s">
        <v>628</v>
      </c>
    </row>
    <row r="19" spans="2:25" ht="20.100000000000001" customHeight="1">
      <c r="I19" s="413" t="s">
        <v>629</v>
      </c>
    </row>
    <row r="20" spans="2:25" ht="20.100000000000001" customHeight="1">
      <c r="B20" s="395" t="s">
        <v>609</v>
      </c>
      <c r="C20" s="414"/>
      <c r="D20" s="720"/>
      <c r="E20" s="731"/>
      <c r="F20" s="731"/>
      <c r="G20" s="732"/>
      <c r="I20" s="413" t="s">
        <v>630</v>
      </c>
    </row>
    <row r="21" spans="2:25" ht="20.100000000000001" customHeight="1">
      <c r="B21" s="396" t="s">
        <v>610</v>
      </c>
      <c r="C21" s="415"/>
      <c r="D21" s="720"/>
      <c r="E21" s="731"/>
      <c r="F21" s="731"/>
      <c r="G21" s="732"/>
    </row>
    <row r="22" spans="2:25" ht="20.100000000000001" customHeight="1">
      <c r="B22" s="416"/>
      <c r="C22" s="417"/>
      <c r="D22" s="720"/>
      <c r="E22" s="731"/>
      <c r="F22" s="731"/>
      <c r="G22" s="732"/>
    </row>
    <row r="23" spans="2:25" ht="20.100000000000001" customHeight="1">
      <c r="B23" s="418"/>
      <c r="C23" s="419"/>
      <c r="D23" s="720"/>
      <c r="E23" s="731"/>
      <c r="F23" s="731"/>
      <c r="G23" s="732"/>
    </row>
    <row r="24" spans="2:25" ht="20.100000000000001" customHeight="1"/>
    <row r="25" spans="2:25" ht="21" customHeight="1">
      <c r="B25" s="420" t="s">
        <v>172</v>
      </c>
      <c r="C25" s="421"/>
      <c r="D25" s="720"/>
      <c r="E25" s="731"/>
      <c r="F25" s="731"/>
      <c r="G25" s="732"/>
    </row>
    <row r="26" spans="2:25" ht="21" customHeight="1">
      <c r="B26" s="420" t="s">
        <v>173</v>
      </c>
      <c r="C26" s="421"/>
      <c r="D26" s="720"/>
      <c r="E26" s="731"/>
      <c r="F26" s="731"/>
      <c r="G26" s="732"/>
    </row>
    <row r="27" spans="2:25" ht="21" customHeight="1">
      <c r="B27" s="422"/>
      <c r="C27" s="422"/>
      <c r="D27" s="422"/>
    </row>
    <row r="28" spans="2:25" s="397" customFormat="1" ht="21" customHeight="1">
      <c r="B28" s="420" t="s">
        <v>613</v>
      </c>
      <c r="C28" s="421"/>
      <c r="D28" s="423"/>
      <c r="E28" s="424"/>
      <c r="F28" s="423"/>
      <c r="G28" s="425" t="str">
        <f>IF(D28&gt;H28, "Invalid Date !", "")</f>
        <v/>
      </c>
      <c r="H28" s="426">
        <f>IF(E28="Feb",29,IF(OR(E28="Apr", E28="Jun", E28="Sep", E28="Nov"),30,31))</f>
        <v>31</v>
      </c>
      <c r="I28" s="401"/>
      <c r="J28" s="401"/>
      <c r="K28" s="401"/>
      <c r="L28" s="401"/>
      <c r="M28" s="401"/>
      <c r="N28" s="401"/>
      <c r="O28" s="401"/>
      <c r="P28" s="401"/>
      <c r="Q28" s="401"/>
      <c r="R28" s="401"/>
      <c r="S28" s="401"/>
      <c r="T28" s="401"/>
      <c r="U28" s="401"/>
      <c r="V28" s="401"/>
      <c r="W28" s="401"/>
      <c r="X28" s="401"/>
      <c r="Y28" s="401"/>
    </row>
    <row r="29" spans="2:25" ht="21" customHeight="1">
      <c r="B29" s="420" t="s">
        <v>614</v>
      </c>
      <c r="C29" s="421"/>
      <c r="D29" s="720"/>
      <c r="E29" s="721"/>
      <c r="F29" s="721"/>
      <c r="G29" s="722"/>
    </row>
    <row r="30" spans="2:25">
      <c r="E30" s="413"/>
    </row>
  </sheetData>
  <sheetProtection algorithmName="SHA-512" hashValue="UHWo1eoK/jyPq0OabG9PYIlSCrlF6O/R9T5XJTXLIEE3AMYkxLecGnMZachmgRBJ4mOPNQBonGCvh0k938edsQ==" saltValue="aZROa/DfbgR5MEsMIwe4KA==" spinCount="100000" sheet="1" selectLockedCells="1"/>
  <dataConsolidate/>
  <customSheetViews>
    <customSheetView guid="{7706378E-40E2-4583-90AF-E6E1DCB3696C}"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2"/>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5"/>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FEBF4298-F424-4062-8777-832DAFDB7A61}"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15:C18">
    <cfRule type="expression" dxfId="53" priority="4">
      <formula>$AA$6&lt;1</formula>
    </cfRule>
  </conditionalFormatting>
  <conditionalFormatting sqref="B20:C23">
    <cfRule type="expression" dxfId="52" priority="3">
      <formula>$AA$6&lt;2</formula>
    </cfRule>
  </conditionalFormatting>
  <conditionalFormatting sqref="B7:G7">
    <cfRule type="expression" dxfId="51" priority="5">
      <formula>$D$6="Sole Bidder"</formula>
    </cfRule>
  </conditionalFormatting>
  <conditionalFormatting sqref="D15:G23">
    <cfRule type="expression" dxfId="50" priority="2" stopIfTrue="1">
      <formula>$D$6="Sole Bidder"</formula>
    </cfRule>
  </conditionalFormatting>
  <conditionalFormatting sqref="D20:G23">
    <cfRule type="expression" dxfId="49" priority="1">
      <formula>$L$8=1</formula>
    </cfRule>
  </conditionalFormatting>
  <dataValidations count="7">
    <dataValidation type="list" allowBlank="1" showInputMessage="1" showErrorMessage="1" sqref="F28" xr:uid="{00000000-0002-0000-0200-000000000000}">
      <formula1>"2024,2025"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4"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5" zoomScaleSheetLayoutView="100" workbookViewId="0">
      <selection activeCell="A22" sqref="A22:E22"/>
    </sheetView>
  </sheetViews>
  <sheetFormatPr defaultRowHeight="16.5"/>
  <cols>
    <col min="1" max="1" width="12.140625" style="29" customWidth="1"/>
    <col min="2" max="2" width="15.7109375" style="29" customWidth="1"/>
    <col min="3" max="3" width="11.42578125" style="29" customWidth="1"/>
    <col min="4" max="4" width="44" style="29" customWidth="1"/>
    <col min="5" max="5" width="40.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736" t="str">
        <f>Basic!A3&amp;Basic!B3</f>
        <v>Specification No. :CC/NT/W-TW/DOM/A04/24/14398</v>
      </c>
      <c r="B1" s="736"/>
      <c r="C1" s="736"/>
      <c r="D1" s="736"/>
      <c r="E1" s="313" t="str">
        <f>"Attachment-3(JV) " &amp; AT1</f>
        <v xml:space="preserve">Attachment-3(JV) </v>
      </c>
      <c r="F1" s="70"/>
      <c r="G1" s="70"/>
      <c r="H1" s="70"/>
      <c r="I1" s="70"/>
      <c r="J1" s="70"/>
      <c r="K1" s="70"/>
      <c r="L1" s="70"/>
      <c r="M1" s="70"/>
      <c r="N1" s="70"/>
      <c r="O1" s="70"/>
      <c r="P1" s="70"/>
      <c r="Q1" s="70"/>
      <c r="R1" s="70"/>
      <c r="S1" s="70"/>
      <c r="T1" s="70"/>
      <c r="U1" s="70"/>
      <c r="V1" s="70"/>
      <c r="W1" s="70"/>
      <c r="X1" s="70"/>
      <c r="Y1" s="70"/>
      <c r="Z1" s="137">
        <f>'Names of Bidder'!D6</f>
        <v>0</v>
      </c>
      <c r="AT1" s="138"/>
    </row>
    <row r="2" spans="1:46" ht="10.5" customHeight="1">
      <c r="Z2" s="137">
        <f>'Names of Bidder'!G6</f>
        <v>0</v>
      </c>
    </row>
    <row r="3" spans="1:46" ht="82.5" customHeight="1">
      <c r="A3" s="704" t="str">
        <f>Basic!B1</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737" t="s">
        <v>345</v>
      </c>
      <c r="B5" s="737"/>
      <c r="C5" s="737"/>
      <c r="D5" s="737"/>
      <c r="E5" s="737"/>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
        <v>1024</v>
      </c>
      <c r="E7" s="15" t="s">
        <v>350</v>
      </c>
      <c r="F7" s="15"/>
      <c r="G7" s="15"/>
      <c r="H7" s="15"/>
      <c r="I7" s="15"/>
      <c r="J7" s="15"/>
      <c r="K7" s="15"/>
      <c r="L7" s="15"/>
      <c r="M7" s="15"/>
      <c r="N7" s="15"/>
      <c r="O7" s="15"/>
      <c r="P7" s="15"/>
      <c r="Q7" s="15"/>
      <c r="R7" s="15"/>
      <c r="S7" s="15"/>
      <c r="T7" s="15"/>
      <c r="U7" s="15"/>
      <c r="V7" s="15"/>
      <c r="W7" s="15"/>
      <c r="X7" s="15"/>
      <c r="Y7" s="15"/>
      <c r="AB7" s="30"/>
      <c r="AC7" s="11"/>
    </row>
    <row r="8" spans="1:46" ht="36" customHeight="1">
      <c r="A8" s="735" t="str">
        <f>IF('Names of Bidder'!D10=0,"",'Names of Bidder'!D10)</f>
        <v/>
      </c>
      <c r="B8" s="735"/>
      <c r="C8" s="735"/>
      <c r="D8" s="735"/>
      <c r="E8" s="12" t="s">
        <v>352</v>
      </c>
      <c r="F8" s="15"/>
      <c r="G8" s="15"/>
      <c r="I8" s="15"/>
      <c r="J8" s="15"/>
      <c r="K8" s="15"/>
      <c r="L8" s="15"/>
      <c r="M8" s="15"/>
      <c r="N8" s="15"/>
      <c r="O8" s="15"/>
      <c r="P8" s="15"/>
      <c r="Q8" s="15"/>
      <c r="R8" s="15"/>
      <c r="S8" s="15"/>
      <c r="T8" s="15"/>
      <c r="U8" s="15"/>
      <c r="V8" s="15"/>
      <c r="W8" s="15"/>
      <c r="X8" s="15"/>
      <c r="Y8" s="15"/>
      <c r="Z8" s="141" t="str">
        <f>IF('Names of Bidder'!D7=1,'Names of Bidder'!D10&amp;" &amp; "&amp;'Names of Bidder'!D15,IF('Names of Bidder'!D7="2 or More",'Names of Bidder'!D10&amp;" , "&amp;'Names of Bidder'!D15&amp;" &amp; "&amp;'Names of Bidder'!D20,""))</f>
        <v/>
      </c>
      <c r="AB8" s="30"/>
      <c r="AC8" s="11"/>
    </row>
    <row r="9" spans="1:46" ht="20.100000000000001" customHeight="1">
      <c r="A9" s="13" t="s">
        <v>351</v>
      </c>
      <c r="B9" s="739" t="str">
        <f>IF('Names of Bidder'!D10=0, "", 'Names of Bidder'!D10)</f>
        <v/>
      </c>
      <c r="C9" s="739"/>
      <c r="D9" s="739"/>
      <c r="E9" s="12" t="s">
        <v>354</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353</v>
      </c>
      <c r="B10" s="739" t="str">
        <f>IF('Names of Bidder'!D11=0, "", 'Names of Bidder'!D11)</f>
        <v/>
      </c>
      <c r="C10" s="739"/>
      <c r="D10" s="739"/>
      <c r="E10" s="12" t="s">
        <v>182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739" t="str">
        <f>IF('Names of Bidder'!D12=0, "", 'Names of Bidder'!D12)</f>
        <v/>
      </c>
      <c r="C11" s="739"/>
      <c r="D11" s="739"/>
      <c r="E11" s="12" t="s">
        <v>355</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739" t="str">
        <f>IF('Names of Bidder'!D13=0, "", 'Names of Bidder'!D13)</f>
        <v/>
      </c>
      <c r="C12" s="739"/>
      <c r="D12" s="739"/>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740" t="str">
        <f>IF('Names of Bidder'!D6="Sole Bidder", "This Attachment is Not Applicable", "")</f>
        <v/>
      </c>
      <c r="B14" s="740"/>
      <c r="C14" s="740"/>
      <c r="D14" s="740"/>
      <c r="E14" s="740"/>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174</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741" t="str">
        <f>IF(Z2=1,"Other Partner",IF(Z2="2 or More","Other Partner-1",""))</f>
        <v/>
      </c>
      <c r="C16" s="741"/>
      <c r="D16" s="741"/>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351</v>
      </c>
      <c r="B17" s="739" t="str">
        <f>IF('Names of Bidder'!D15=0, "", 'Names of Bidder'!D15)</f>
        <v/>
      </c>
      <c r="C17" s="739"/>
      <c r="D17" s="739"/>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353</v>
      </c>
      <c r="B18" s="739" t="str">
        <f>IF('Names of Bidder'!D16=0, "", 'Names of Bidder'!D16)</f>
        <v/>
      </c>
      <c r="C18" s="739"/>
      <c r="D18" s="739"/>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739" t="str">
        <f>IF('Names of Bidder'!D17=0, "", 'Names of Bidder'!D17)</f>
        <v/>
      </c>
      <c r="C19" s="739"/>
      <c r="D19" s="739"/>
      <c r="E19" s="241" t="str">
        <f>IF($Z$2="2 or More", IF(#REF!=0, "",#REF!), "")</f>
        <v/>
      </c>
      <c r="AA19" s="12"/>
    </row>
    <row r="20" spans="1:28" ht="20.100000000000001" customHeight="1">
      <c r="A20" s="32"/>
      <c r="B20" s="739" t="str">
        <f>IF('Names of Bidder'!D18=0, "", 'Names of Bidder'!D18)</f>
        <v/>
      </c>
      <c r="C20" s="739"/>
      <c r="D20" s="739"/>
      <c r="E20" s="241" t="str">
        <f>IF($Z$2="2 or More", IF(#REF!=0, "",#REF!), "")</f>
        <v/>
      </c>
      <c r="AA20" s="12"/>
    </row>
    <row r="21" spans="1:28" ht="20.100000000000001" customHeight="1">
      <c r="A21" s="29" t="s">
        <v>346</v>
      </c>
    </row>
    <row r="22" spans="1:28" ht="84" customHeight="1">
      <c r="A22" s="738" t="s">
        <v>616</v>
      </c>
      <c r="B22" s="738"/>
      <c r="C22" s="738"/>
      <c r="D22" s="738"/>
      <c r="E22" s="738"/>
      <c r="F22" s="32"/>
      <c r="G22" s="32"/>
      <c r="H22" s="32">
        <f>'Names of Bidder'!D6</f>
        <v>0</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Bidder'!D28&amp;"-"&amp; 'Names of Bidder'!E28&amp;"-" &amp;'Names of Bidder'!F28</f>
        <v>--</v>
      </c>
      <c r="C24" s="33"/>
      <c r="D24" s="37" t="s">
        <v>4</v>
      </c>
      <c r="E24" s="240" t="str">
        <f>IF('Names of Bidder'!D25=0, "", 'Names of Bidder'!D25)</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Bidder'!D29=0, "", 'Names of Bidder'!D29)</f>
        <v/>
      </c>
      <c r="C25" s="33"/>
      <c r="D25" s="37" t="s">
        <v>5</v>
      </c>
      <c r="E25" s="240" t="str">
        <f>IF('Names of Bidder'!D26=0, "", 'Names of Bidder'!D26)</f>
        <v/>
      </c>
      <c r="F25" s="39"/>
      <c r="G25" s="39"/>
      <c r="H25" s="39"/>
      <c r="I25" s="39"/>
      <c r="J25" s="39"/>
      <c r="K25" s="39"/>
      <c r="L25" s="39"/>
      <c r="M25" s="39"/>
      <c r="N25" s="39"/>
      <c r="O25" s="39"/>
      <c r="P25" s="39"/>
      <c r="Q25" s="39"/>
      <c r="R25" s="39"/>
      <c r="S25" s="39"/>
      <c r="T25" s="39"/>
      <c r="U25" s="39"/>
      <c r="V25" s="39"/>
      <c r="W25" s="39"/>
      <c r="X25" s="39"/>
      <c r="Y25" s="39"/>
      <c r="AA25" s="24">
        <f>Basic!B5</f>
        <v>12</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1ikuTBLLbgmzdhZHcCeN4Nku3Oi78cgcMRYVq4EjfTDTJQ15Xs79IIcg6rpRe0Q4/6230hk9dyU1QPyJPB06JA==" saltValue="MLNFA33j0LRlAjD8rvYriQ==" spinCount="100000" sheet="1" formatColumns="0" formatRows="0" selectLockedCells="1"/>
  <customSheetViews>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5"/>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48" priority="1" stopIfTrue="1">
      <formula>$Z$2=0</formula>
    </cfRule>
  </conditionalFormatting>
  <conditionalFormatting sqref="A22">
    <cfRule type="expression" dxfId="47" priority="2" stopIfTrue="1">
      <formula>$H$22="Sole Bidder"</formula>
    </cfRule>
  </conditionalFormatting>
  <pageMargins left="0.75" right="0.63" top="0.57999999999999996" bottom="0.6" header="0.34" footer="0.35"/>
  <pageSetup scale="81"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7D8F4-9F33-4283-BB23-73F6EDDAF2FE}">
  <sheetPr>
    <tabColor indexed="14"/>
  </sheetPr>
  <dimension ref="A1:Y402"/>
  <sheetViews>
    <sheetView tabSelected="1" topLeftCell="A53" zoomScale="90" zoomScaleNormal="90" zoomScaleSheetLayoutView="40" workbookViewId="0">
      <selection activeCell="A174" sqref="A174"/>
    </sheetView>
  </sheetViews>
  <sheetFormatPr defaultRowHeight="13.5"/>
  <cols>
    <col min="1" max="1" width="10" style="369" customWidth="1"/>
    <col min="2" max="2" width="10.28515625" style="369" customWidth="1"/>
    <col min="3" max="4" width="16.7109375" style="369" customWidth="1"/>
    <col min="5" max="5" width="12" style="369" customWidth="1"/>
    <col min="6" max="6" width="13.5703125" style="369" customWidth="1"/>
    <col min="7" max="7" width="14.7109375" style="369" customWidth="1"/>
    <col min="8" max="9" width="17.42578125" style="369" customWidth="1"/>
    <col min="10" max="10" width="4.28515625" style="369" hidden="1" customWidth="1"/>
    <col min="11" max="11" width="4.140625" style="369" hidden="1" customWidth="1"/>
    <col min="12" max="12" width="4.85546875" style="369" hidden="1" customWidth="1"/>
    <col min="13" max="13" width="27.7109375" style="369" hidden="1" customWidth="1"/>
    <col min="14" max="14" width="13" style="369" hidden="1" customWidth="1"/>
    <col min="15" max="15" width="14.7109375" style="369" customWidth="1"/>
    <col min="16" max="16" width="24" style="369" customWidth="1"/>
    <col min="17" max="17" width="13.42578125" style="369" customWidth="1"/>
    <col min="18" max="18" width="13.7109375" style="369" hidden="1" customWidth="1"/>
    <col min="19" max="19" width="0" style="369" hidden="1" customWidth="1"/>
    <col min="20" max="20" width="17.28515625" style="369" customWidth="1"/>
    <col min="21" max="21" width="0" style="369" hidden="1" customWidth="1"/>
    <col min="22" max="22" width="13.5703125" style="369" hidden="1" customWidth="1"/>
    <col min="23" max="49" width="0" style="369" hidden="1" customWidth="1"/>
    <col min="50" max="16384" width="9.140625" style="369"/>
  </cols>
  <sheetData>
    <row r="1" spans="1:9" ht="17.25" customHeight="1">
      <c r="A1" s="921" t="str">
        <f>'Attach 3(JV)'!A1</f>
        <v>Specification No. :CC/NT/W-TW/DOM/A04/24/14398</v>
      </c>
      <c r="B1" s="921"/>
      <c r="C1" s="921"/>
      <c r="D1" s="921"/>
      <c r="E1" s="921"/>
      <c r="F1" s="921"/>
      <c r="G1" s="560"/>
      <c r="H1" s="561"/>
      <c r="I1" s="561" t="s">
        <v>925</v>
      </c>
    </row>
    <row r="2" spans="1:9" ht="16.5" customHeight="1"/>
    <row r="3" spans="1:9" ht="87" customHeight="1">
      <c r="A3" s="928"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928"/>
      <c r="C3" s="928"/>
      <c r="D3" s="928"/>
      <c r="E3" s="928"/>
      <c r="F3" s="928"/>
      <c r="G3" s="928"/>
      <c r="H3" s="928"/>
      <c r="I3" s="928"/>
    </row>
    <row r="5" spans="1:9" ht="21.75" customHeight="1">
      <c r="A5" s="929" t="s">
        <v>356</v>
      </c>
      <c r="B5" s="929"/>
      <c r="C5" s="929"/>
      <c r="D5" s="929"/>
      <c r="E5" s="929"/>
      <c r="F5" s="929"/>
      <c r="G5" s="929"/>
      <c r="H5" s="929"/>
      <c r="I5" s="929"/>
    </row>
    <row r="7" spans="1:9" ht="16.5">
      <c r="A7" s="562" t="str">
        <f>'Attach 3(JV)'!A7</f>
        <v>Bidder’s Name and Address :</v>
      </c>
      <c r="F7" s="563" t="str">
        <f>'[12]Attach 3(JV)'!E7</f>
        <v>To:</v>
      </c>
      <c r="G7" s="15"/>
    </row>
    <row r="8" spans="1:9" ht="48.75" customHeight="1">
      <c r="A8" s="924" t="str">
        <f>'Attach 3(JV)'!A8</f>
        <v/>
      </c>
      <c r="B8" s="924"/>
      <c r="C8" s="924"/>
      <c r="D8" s="924"/>
      <c r="F8" s="563" t="str">
        <f>'[12]Attach 3(JV)'!E8</f>
        <v>Contract Services</v>
      </c>
      <c r="G8" s="128"/>
    </row>
    <row r="9" spans="1:9" ht="13.5" customHeight="1">
      <c r="A9" s="562" t="s">
        <v>806</v>
      </c>
      <c r="B9" s="924" t="str">
        <f>'Attach 3(JV)'!B9</f>
        <v/>
      </c>
      <c r="C9" s="924"/>
      <c r="D9" s="924"/>
      <c r="F9" s="563" t="str">
        <f>'[12]Attach 3(JV)'!E9</f>
        <v>Power Grid Corporation of India Ltd.,</v>
      </c>
      <c r="G9" s="128"/>
    </row>
    <row r="10" spans="1:9" ht="13.5" customHeight="1">
      <c r="A10" s="562" t="s">
        <v>807</v>
      </c>
      <c r="B10" s="924" t="str">
        <f>'Attach 3(JV)'!B10</f>
        <v/>
      </c>
      <c r="C10" s="924"/>
      <c r="D10" s="924"/>
      <c r="F10" s="563" t="str">
        <f>'[12]Attach 3(JV)'!E10</f>
        <v>"Saudamini", Plot No. 2, Sector 29</v>
      </c>
      <c r="G10" s="128"/>
    </row>
    <row r="11" spans="1:9" ht="13.5" customHeight="1">
      <c r="B11" s="924" t="str">
        <f>'Attach 3(JV)'!B11</f>
        <v/>
      </c>
      <c r="C11" s="924"/>
      <c r="D11" s="924"/>
      <c r="F11" s="563" t="str">
        <f>'[12]Attach 3(JV)'!E11</f>
        <v>Gurgaon (Haryana) - 122001</v>
      </c>
      <c r="G11" s="128"/>
    </row>
    <row r="12" spans="1:9" ht="13.5" customHeight="1">
      <c r="B12" s="924" t="str">
        <f>'[12]Attach 3(JV)'!B12</f>
        <v/>
      </c>
      <c r="C12" s="924"/>
      <c r="D12" s="924"/>
    </row>
    <row r="13" spans="1:9">
      <c r="B13" s="922" t="str">
        <f>'Attach 3(JV)'!B12</f>
        <v/>
      </c>
      <c r="C13" s="922"/>
      <c r="D13" s="922"/>
      <c r="E13" s="922"/>
    </row>
    <row r="14" spans="1:9">
      <c r="A14" s="369" t="s">
        <v>346</v>
      </c>
    </row>
    <row r="16" spans="1:9" ht="100.5" customHeight="1">
      <c r="A16" s="925" t="s">
        <v>808</v>
      </c>
      <c r="B16" s="925"/>
      <c r="C16" s="925"/>
      <c r="D16" s="925"/>
      <c r="E16" s="925"/>
      <c r="F16" s="925"/>
      <c r="G16" s="925"/>
      <c r="H16" s="925"/>
      <c r="I16" s="925"/>
    </row>
    <row r="18" spans="1:14" ht="16.5" customHeight="1">
      <c r="A18" s="926" t="str">
        <f>IF('[12]Names of Bidder'!D6 = "Sole Bidder", "We have submitted bid as individual firm. ", " We have submitted bid as joint venture of following firms: ")</f>
        <v xml:space="preserve">We have submitted bid as individual firm. </v>
      </c>
      <c r="B18" s="926"/>
      <c r="C18" s="926"/>
      <c r="D18" s="926"/>
      <c r="E18" s="926"/>
      <c r="F18" s="926"/>
      <c r="G18" s="926"/>
      <c r="H18" s="926"/>
      <c r="I18" s="926"/>
      <c r="N18" s="565" t="str">
        <f>'[12]Names of Bidder'!D6</f>
        <v>Sole Bidder</v>
      </c>
    </row>
    <row r="19" spans="1:14">
      <c r="A19" s="566" t="e">
        <f>IF(B19="","","(i)")</f>
        <v>#REF!</v>
      </c>
      <c r="B19" s="369" t="e">
        <f>IF('[12]Names of Bidder'!D9=0,"",'[12]Names of Bidder'!D9)</f>
        <v>#REF!</v>
      </c>
      <c r="N19" s="567">
        <f>'[12]Names of Bidder'!D7</f>
        <v>1</v>
      </c>
    </row>
    <row r="20" spans="1:14">
      <c r="A20" s="566" t="e">
        <f>IF(B20="","","(ii)")</f>
        <v>#REF!</v>
      </c>
      <c r="B20" s="369" t="e">
        <f>IF('[12]Names of Bidder'!D14=0,"",'[12]Names of Bidder'!D14)</f>
        <v>#REF!</v>
      </c>
    </row>
    <row r="21" spans="1:14">
      <c r="A21" s="566" t="e">
        <f>IF(B21="","","(iii)")</f>
        <v>#REF!</v>
      </c>
      <c r="B21" s="369" t="e">
        <f>IF('[12]Names of Bidder'!D19=0,"",'[12]Names of Bidder'!D19)</f>
        <v>#REF!</v>
      </c>
      <c r="C21" s="373"/>
      <c r="D21" s="373"/>
      <c r="E21" s="373"/>
      <c r="F21" s="373"/>
      <c r="G21" s="373"/>
      <c r="H21" s="373"/>
      <c r="I21" s="373"/>
      <c r="J21" s="373"/>
    </row>
    <row r="23" spans="1:14" ht="32.25" customHeight="1">
      <c r="A23" s="927" t="s">
        <v>809</v>
      </c>
      <c r="B23" s="927"/>
      <c r="C23" s="927"/>
      <c r="D23" s="927"/>
      <c r="E23" s="927"/>
      <c r="F23" s="927"/>
      <c r="G23" s="927"/>
      <c r="H23" s="927"/>
      <c r="I23" s="927"/>
    </row>
    <row r="24" spans="1:14" ht="15.75">
      <c r="A24" s="568"/>
      <c r="B24" s="568"/>
      <c r="C24" s="568"/>
      <c r="D24" s="568"/>
      <c r="E24" s="568"/>
      <c r="F24" s="568"/>
      <c r="G24" s="568"/>
      <c r="H24" s="568"/>
      <c r="I24" s="568"/>
    </row>
    <row r="25" spans="1:14" ht="35.25" customHeight="1">
      <c r="A25" s="784" t="s">
        <v>810</v>
      </c>
      <c r="B25" s="784"/>
      <c r="C25" s="784"/>
      <c r="D25" s="784"/>
      <c r="E25" s="784"/>
      <c r="F25" s="784"/>
      <c r="G25" s="784"/>
      <c r="H25" s="784"/>
      <c r="I25" s="784"/>
      <c r="J25" s="373"/>
    </row>
    <row r="26" spans="1:14" ht="32.25" customHeight="1">
      <c r="A26" s="691" t="s">
        <v>757</v>
      </c>
      <c r="B26" s="925" t="s">
        <v>811</v>
      </c>
      <c r="C26" s="925"/>
      <c r="D26" s="925"/>
      <c r="E26" s="925"/>
      <c r="F26" s="925"/>
      <c r="G26" s="925"/>
      <c r="H26" s="925"/>
      <c r="I26" s="925"/>
      <c r="J26" s="373"/>
    </row>
    <row r="27" spans="1:14" ht="15.75">
      <c r="A27" s="569" t="s">
        <v>417</v>
      </c>
      <c r="B27" s="838" t="s">
        <v>812</v>
      </c>
      <c r="C27" s="838"/>
      <c r="D27" s="838"/>
      <c r="E27" s="838"/>
      <c r="F27" s="838"/>
      <c r="G27" s="838"/>
      <c r="H27" s="838"/>
      <c r="I27" s="838"/>
    </row>
    <row r="28" spans="1:14" ht="15.75">
      <c r="A28" s="569" t="s">
        <v>419</v>
      </c>
      <c r="B28" s="838" t="s">
        <v>813</v>
      </c>
      <c r="C28" s="838"/>
      <c r="D28" s="838"/>
      <c r="E28" s="838"/>
      <c r="F28" s="838"/>
      <c r="G28" s="838"/>
      <c r="H28" s="838"/>
      <c r="I28" s="838"/>
    </row>
    <row r="29" spans="1:14" ht="37.5" customHeight="1">
      <c r="A29" s="569" t="s">
        <v>420</v>
      </c>
      <c r="B29" s="919" t="s">
        <v>814</v>
      </c>
      <c r="C29" s="919"/>
      <c r="D29" s="919"/>
      <c r="E29" s="919"/>
      <c r="F29" s="919"/>
      <c r="G29" s="919"/>
      <c r="H29" s="919"/>
      <c r="I29" s="919"/>
    </row>
    <row r="30" spans="1:14" ht="13.5" customHeight="1">
      <c r="A30" s="570" t="s">
        <v>425</v>
      </c>
      <c r="B30" s="742" t="s">
        <v>926</v>
      </c>
      <c r="C30" s="742"/>
      <c r="D30" s="742"/>
      <c r="E30" s="742"/>
      <c r="F30" s="742"/>
      <c r="G30" s="742"/>
      <c r="H30" s="923"/>
      <c r="I30" s="923"/>
      <c r="J30" s="373"/>
    </row>
    <row r="31" spans="1:14" ht="23.25" customHeight="1">
      <c r="A31" s="570"/>
      <c r="B31" s="742"/>
      <c r="C31" s="742"/>
      <c r="D31" s="742"/>
      <c r="E31" s="742"/>
      <c r="F31" s="742"/>
      <c r="G31" s="742"/>
      <c r="H31" s="923"/>
      <c r="I31" s="923"/>
      <c r="J31" s="373"/>
    </row>
    <row r="32" spans="1:14" ht="38.25" customHeight="1">
      <c r="A32" s="569" t="s">
        <v>764</v>
      </c>
      <c r="B32" s="920" t="s">
        <v>927</v>
      </c>
      <c r="C32" s="920"/>
      <c r="D32" s="920"/>
      <c r="E32" s="920"/>
      <c r="F32" s="920"/>
      <c r="G32" s="920"/>
      <c r="H32" s="920"/>
      <c r="I32" s="920"/>
      <c r="J32" s="373"/>
    </row>
    <row r="33" spans="1:10" ht="16.5">
      <c r="A33" s="691" t="s">
        <v>764</v>
      </c>
      <c r="B33" s="742" t="s">
        <v>1001</v>
      </c>
      <c r="C33" s="742"/>
      <c r="D33" s="742"/>
      <c r="E33" s="742"/>
      <c r="F33" s="742"/>
      <c r="G33" s="742"/>
      <c r="H33" s="648"/>
      <c r="I33" s="648"/>
      <c r="J33" s="373"/>
    </row>
    <row r="34" spans="1:10" ht="16.5">
      <c r="A34" s="569" t="s">
        <v>417</v>
      </c>
      <c r="B34" s="742" t="s">
        <v>1002</v>
      </c>
      <c r="C34" s="742"/>
      <c r="D34" s="742"/>
      <c r="E34" s="742"/>
      <c r="F34" s="742"/>
      <c r="G34" s="742"/>
      <c r="H34" s="742"/>
      <c r="I34" s="742"/>
      <c r="J34" s="373"/>
    </row>
    <row r="35" spans="1:10" ht="16.5">
      <c r="A35" s="569" t="s">
        <v>1004</v>
      </c>
      <c r="B35" s="742" t="s">
        <v>1003</v>
      </c>
      <c r="C35" s="742"/>
      <c r="D35" s="742"/>
      <c r="E35" s="742"/>
      <c r="F35" s="742"/>
      <c r="G35" s="742"/>
      <c r="H35" s="742"/>
      <c r="I35" s="742"/>
      <c r="J35" s="373"/>
    </row>
    <row r="36" spans="1:10" ht="16.5">
      <c r="A36" s="569"/>
      <c r="B36" s="647"/>
      <c r="C36" s="647"/>
      <c r="D36" s="647"/>
      <c r="E36" s="647"/>
      <c r="F36" s="647"/>
      <c r="G36" s="647"/>
      <c r="H36" s="647"/>
      <c r="I36" s="647"/>
      <c r="J36" s="373"/>
    </row>
    <row r="37" spans="1:10" ht="16.5">
      <c r="A37" s="569"/>
      <c r="B37" s="932" t="s">
        <v>1005</v>
      </c>
      <c r="C37" s="932"/>
      <c r="D37" s="932"/>
      <c r="E37" s="932"/>
      <c r="F37" s="932"/>
      <c r="G37" s="932"/>
      <c r="H37" s="932"/>
      <c r="I37" s="932"/>
      <c r="J37" s="373"/>
    </row>
    <row r="38" spans="1:10" ht="15.75">
      <c r="A38" s="569"/>
      <c r="B38" s="677"/>
      <c r="C38" s="677"/>
      <c r="D38" s="677"/>
      <c r="E38" s="677"/>
      <c r="F38" s="677"/>
      <c r="G38" s="677"/>
      <c r="H38" s="677"/>
      <c r="I38" s="677"/>
      <c r="J38" s="373"/>
    </row>
    <row r="40" spans="1:10" s="573" customFormat="1" ht="15">
      <c r="A40" s="571" t="s">
        <v>815</v>
      </c>
      <c r="B40" s="909" t="s">
        <v>816</v>
      </c>
      <c r="C40" s="909"/>
      <c r="D40" s="909"/>
      <c r="E40" s="909"/>
      <c r="F40" s="909"/>
      <c r="G40" s="909"/>
      <c r="H40" s="909"/>
      <c r="I40" s="909"/>
      <c r="J40" s="572"/>
    </row>
    <row r="41" spans="1:10" ht="15.75">
      <c r="A41" s="373"/>
      <c r="B41" s="838" t="s">
        <v>817</v>
      </c>
      <c r="C41" s="838"/>
      <c r="D41" s="838"/>
      <c r="E41" s="838"/>
      <c r="F41" s="838"/>
      <c r="G41" s="838"/>
      <c r="H41" s="838"/>
      <c r="I41" s="838"/>
      <c r="J41" s="373"/>
    </row>
    <row r="42" spans="1:10" ht="54.75" customHeight="1">
      <c r="A42" s="373"/>
      <c r="B42" s="925" t="s">
        <v>818</v>
      </c>
      <c r="C42" s="925"/>
      <c r="D42" s="925"/>
      <c r="E42" s="925"/>
      <c r="F42" s="925"/>
      <c r="G42" s="925"/>
      <c r="H42" s="925"/>
      <c r="I42" s="925"/>
      <c r="J42" s="373"/>
    </row>
    <row r="44" spans="1:10" ht="15">
      <c r="A44" s="373"/>
      <c r="B44" s="373"/>
      <c r="C44" s="373"/>
      <c r="D44" s="373"/>
      <c r="E44" s="373"/>
      <c r="F44" s="936" t="s">
        <v>1006</v>
      </c>
      <c r="G44" s="936"/>
      <c r="H44" s="936"/>
      <c r="I44" s="936"/>
      <c r="J44" s="373"/>
    </row>
    <row r="45" spans="1:10" ht="19.5" customHeight="1">
      <c r="A45" s="667" t="s">
        <v>819</v>
      </c>
      <c r="B45" s="930" t="s">
        <v>820</v>
      </c>
      <c r="C45" s="930"/>
      <c r="D45" s="934" t="str">
        <f>IF('[12]Names of Bidder'!D6 = "Sole Bidder", "For individual  firm  ", " For a joint venture of firms")</f>
        <v xml:space="preserve">For individual  firm  </v>
      </c>
      <c r="E45" s="935"/>
      <c r="F45" s="934" t="s">
        <v>1007</v>
      </c>
      <c r="G45" s="935"/>
      <c r="H45" s="937" t="s">
        <v>1008</v>
      </c>
      <c r="I45" s="935"/>
      <c r="J45" s="373"/>
    </row>
    <row r="46" spans="1:10" ht="26.25" customHeight="1">
      <c r="A46" s="575"/>
      <c r="B46" s="459"/>
      <c r="C46" s="576"/>
      <c r="D46" s="907" t="s">
        <v>821</v>
      </c>
      <c r="E46" s="907"/>
      <c r="F46" s="931" t="s">
        <v>822</v>
      </c>
      <c r="G46" s="907"/>
      <c r="H46" s="931" t="s">
        <v>823</v>
      </c>
      <c r="I46" s="907"/>
      <c r="J46" s="373"/>
    </row>
    <row r="47" spans="1:10" ht="15.75" customHeight="1">
      <c r="A47" s="574">
        <v>1</v>
      </c>
      <c r="B47" s="908" t="s">
        <v>824</v>
      </c>
      <c r="C47" s="908"/>
      <c r="D47" s="903"/>
      <c r="E47" s="904"/>
      <c r="F47" s="903"/>
      <c r="G47" s="904"/>
      <c r="H47" s="903"/>
      <c r="I47" s="904"/>
      <c r="J47" s="373"/>
    </row>
    <row r="48" spans="1:10" ht="15.75" customHeight="1">
      <c r="A48" s="910">
        <v>2</v>
      </c>
      <c r="B48" s="913" t="s">
        <v>825</v>
      </c>
      <c r="C48" s="914"/>
      <c r="D48" s="903"/>
      <c r="E48" s="904"/>
      <c r="F48" s="903"/>
      <c r="G48" s="904"/>
      <c r="H48" s="903"/>
      <c r="I48" s="904"/>
      <c r="J48" s="373"/>
    </row>
    <row r="49" spans="1:10" ht="15.75" customHeight="1">
      <c r="A49" s="911"/>
      <c r="B49" s="915"/>
      <c r="C49" s="916"/>
      <c r="D49" s="903"/>
      <c r="E49" s="904"/>
      <c r="F49" s="903"/>
      <c r="G49" s="904"/>
      <c r="H49" s="903"/>
      <c r="I49" s="904"/>
      <c r="J49" s="373"/>
    </row>
    <row r="50" spans="1:10" ht="15.75" customHeight="1">
      <c r="A50" s="912"/>
      <c r="B50" s="917"/>
      <c r="C50" s="918"/>
      <c r="D50" s="903"/>
      <c r="E50" s="904"/>
      <c r="F50" s="903"/>
      <c r="G50" s="904"/>
      <c r="H50" s="903"/>
      <c r="I50" s="904"/>
      <c r="J50" s="373"/>
    </row>
    <row r="51" spans="1:10" ht="15.75" customHeight="1">
      <c r="A51" s="574">
        <v>3</v>
      </c>
      <c r="B51" s="908" t="s">
        <v>826</v>
      </c>
      <c r="C51" s="908"/>
      <c r="D51" s="903"/>
      <c r="E51" s="904"/>
      <c r="F51" s="903"/>
      <c r="G51" s="904"/>
      <c r="H51" s="903"/>
      <c r="I51" s="904"/>
      <c r="J51" s="373"/>
    </row>
    <row r="52" spans="1:10" ht="15.75" customHeight="1">
      <c r="A52" s="574">
        <v>4</v>
      </c>
      <c r="B52" s="908" t="s">
        <v>827</v>
      </c>
      <c r="C52" s="908"/>
      <c r="D52" s="903"/>
      <c r="E52" s="904"/>
      <c r="F52" s="903"/>
      <c r="G52" s="904"/>
      <c r="H52" s="903"/>
      <c r="I52" s="904"/>
      <c r="J52" s="373"/>
    </row>
    <row r="53" spans="1:10" ht="15.75" customHeight="1">
      <c r="A53" s="578">
        <v>5</v>
      </c>
      <c r="B53" s="908" t="s">
        <v>828</v>
      </c>
      <c r="C53" s="908"/>
      <c r="D53" s="903"/>
      <c r="E53" s="904"/>
      <c r="F53" s="903"/>
      <c r="G53" s="904"/>
      <c r="H53" s="903"/>
      <c r="I53" s="904"/>
    </row>
    <row r="54" spans="1:10" ht="51.75" customHeight="1">
      <c r="A54" s="574">
        <v>6</v>
      </c>
      <c r="B54" s="908" t="s">
        <v>829</v>
      </c>
      <c r="C54" s="908"/>
      <c r="D54" s="903"/>
      <c r="E54" s="904"/>
      <c r="F54" s="903"/>
      <c r="G54" s="904"/>
      <c r="H54" s="903"/>
      <c r="I54" s="904"/>
      <c r="J54" s="373"/>
    </row>
    <row r="55" spans="1:10" ht="49.5" customHeight="1">
      <c r="A55" s="574">
        <v>7</v>
      </c>
      <c r="B55" s="908" t="s">
        <v>830</v>
      </c>
      <c r="C55" s="908"/>
      <c r="D55" s="903"/>
      <c r="E55" s="904"/>
      <c r="F55" s="903"/>
      <c r="G55" s="904"/>
      <c r="H55" s="903"/>
      <c r="I55" s="904"/>
      <c r="J55" s="373"/>
    </row>
    <row r="56" spans="1:10" ht="16.5">
      <c r="A56" s="574">
        <v>8</v>
      </c>
      <c r="B56" s="908" t="s">
        <v>831</v>
      </c>
      <c r="C56" s="908"/>
      <c r="D56" s="903"/>
      <c r="E56" s="904"/>
      <c r="F56" s="903"/>
      <c r="G56" s="904"/>
      <c r="H56" s="903"/>
      <c r="I56" s="904"/>
      <c r="J56" s="373"/>
    </row>
    <row r="57" spans="1:10" ht="16.5">
      <c r="A57" s="579"/>
      <c r="B57" s="580" t="s">
        <v>832</v>
      </c>
      <c r="C57" s="581"/>
      <c r="D57" s="903"/>
      <c r="E57" s="904"/>
      <c r="F57" s="903"/>
      <c r="G57" s="904"/>
      <c r="H57" s="903"/>
      <c r="I57" s="904"/>
      <c r="J57" s="373"/>
    </row>
    <row r="58" spans="1:10" ht="16.5">
      <c r="A58" s="579"/>
      <c r="B58" s="580" t="s">
        <v>833</v>
      </c>
      <c r="C58" s="581"/>
      <c r="D58" s="903"/>
      <c r="E58" s="904"/>
      <c r="F58" s="903"/>
      <c r="G58" s="904"/>
      <c r="H58" s="903"/>
      <c r="I58" s="904"/>
      <c r="J58" s="373"/>
    </row>
    <row r="59" spans="1:10" ht="16.5">
      <c r="A59" s="582"/>
      <c r="B59" s="580" t="s">
        <v>834</v>
      </c>
      <c r="C59" s="583"/>
      <c r="D59" s="905"/>
      <c r="E59" s="906"/>
      <c r="F59" s="903"/>
      <c r="G59" s="904"/>
      <c r="H59" s="903"/>
      <c r="I59" s="904"/>
    </row>
    <row r="60" spans="1:10" hidden="1">
      <c r="A60" s="373"/>
      <c r="B60" s="373"/>
      <c r="C60" s="373"/>
      <c r="D60" s="373"/>
      <c r="E60" s="373"/>
      <c r="F60" s="373"/>
      <c r="G60" s="373"/>
      <c r="H60" s="373"/>
      <c r="I60" s="373"/>
      <c r="J60" s="373"/>
    </row>
    <row r="61" spans="1:10" s="585" customFormat="1" hidden="1">
      <c r="A61" s="584"/>
      <c r="B61" s="584"/>
      <c r="C61" s="584"/>
      <c r="D61" s="584"/>
      <c r="E61" s="585" t="s">
        <v>835</v>
      </c>
      <c r="F61" s="584"/>
      <c r="G61" s="584" t="s">
        <v>836</v>
      </c>
      <c r="H61" s="584"/>
      <c r="I61" s="586" t="s">
        <v>837</v>
      </c>
      <c r="J61" s="584"/>
    </row>
    <row r="62" spans="1:10" s="585" customFormat="1" hidden="1">
      <c r="A62" s="584"/>
      <c r="B62" s="584"/>
      <c r="C62" s="584"/>
      <c r="D62" s="584"/>
      <c r="E62" s="585" t="s">
        <v>835</v>
      </c>
      <c r="F62" s="584"/>
      <c r="G62" s="584" t="s">
        <v>836</v>
      </c>
      <c r="H62" s="584"/>
      <c r="I62" s="584" t="s">
        <v>837</v>
      </c>
      <c r="J62" s="584"/>
    </row>
    <row r="63" spans="1:10" s="585" customFormat="1" hidden="1">
      <c r="A63" s="584"/>
      <c r="B63" s="584"/>
      <c r="C63" s="584"/>
      <c r="D63" s="584"/>
      <c r="E63" s="585" t="s">
        <v>838</v>
      </c>
      <c r="F63" s="584"/>
      <c r="G63" s="584" t="s">
        <v>839</v>
      </c>
      <c r="H63" s="584"/>
      <c r="I63" s="586" t="s">
        <v>840</v>
      </c>
      <c r="J63" s="584"/>
    </row>
    <row r="64" spans="1:10" hidden="1">
      <c r="A64" s="373"/>
      <c r="B64" s="373"/>
      <c r="C64" s="373"/>
      <c r="D64" s="373"/>
      <c r="E64" s="373"/>
      <c r="F64" s="373"/>
      <c r="G64" s="373"/>
      <c r="H64" s="373"/>
      <c r="I64" s="373"/>
      <c r="J64" s="373"/>
    </row>
    <row r="65" spans="1:10" hidden="1">
      <c r="A65" s="373"/>
      <c r="B65" s="373"/>
      <c r="C65" s="373"/>
      <c r="D65" s="373"/>
      <c r="E65" s="373"/>
      <c r="F65" s="373"/>
      <c r="G65" s="373"/>
      <c r="H65" s="373"/>
      <c r="I65" s="373"/>
      <c r="J65" s="373"/>
    </row>
    <row r="66" spans="1:10" hidden="1">
      <c r="A66" s="373"/>
      <c r="B66" s="373"/>
      <c r="C66" s="373"/>
      <c r="D66" s="373"/>
      <c r="E66" s="373"/>
      <c r="F66" s="373"/>
      <c r="G66" s="373"/>
      <c r="H66" s="373"/>
      <c r="I66" s="373"/>
      <c r="J66" s="373"/>
    </row>
    <row r="67" spans="1:10" hidden="1">
      <c r="A67" s="373"/>
      <c r="B67" s="373"/>
      <c r="C67" s="373"/>
      <c r="D67" s="373"/>
      <c r="E67" s="373"/>
      <c r="F67" s="373"/>
      <c r="G67" s="373"/>
      <c r="H67" s="373"/>
      <c r="I67" s="373"/>
      <c r="J67" s="373"/>
    </row>
    <row r="68" spans="1:10" hidden="1">
      <c r="A68" s="373"/>
      <c r="B68" s="373"/>
      <c r="C68" s="373"/>
      <c r="D68" s="373"/>
      <c r="E68" s="373"/>
      <c r="F68" s="373"/>
      <c r="G68" s="373"/>
      <c r="H68" s="373"/>
      <c r="I68" s="373"/>
      <c r="J68" s="373"/>
    </row>
    <row r="69" spans="1:10" hidden="1">
      <c r="A69" s="373"/>
      <c r="B69" s="373"/>
      <c r="C69" s="373"/>
      <c r="D69" s="373"/>
      <c r="E69" s="373"/>
      <c r="F69" s="373"/>
      <c r="G69" s="373"/>
      <c r="H69" s="373"/>
      <c r="I69" s="373"/>
      <c r="J69" s="373"/>
    </row>
    <row r="70" spans="1:10" hidden="1">
      <c r="A70" s="373"/>
      <c r="B70" s="373"/>
      <c r="C70" s="373"/>
      <c r="D70" s="373"/>
      <c r="E70" s="373"/>
      <c r="F70" s="373"/>
      <c r="G70" s="373"/>
      <c r="H70" s="373"/>
      <c r="I70" s="373"/>
      <c r="J70" s="373"/>
    </row>
    <row r="71" spans="1:10" hidden="1">
      <c r="A71" s="373"/>
      <c r="B71" s="373"/>
      <c r="C71" s="373"/>
      <c r="D71" s="373"/>
      <c r="E71" s="373"/>
      <c r="F71" s="373"/>
      <c r="G71" s="373"/>
      <c r="H71" s="373"/>
      <c r="I71" s="373"/>
      <c r="J71" s="373"/>
    </row>
    <row r="72" spans="1:10" hidden="1">
      <c r="A72" s="373"/>
      <c r="B72" s="373"/>
      <c r="C72" s="373"/>
      <c r="D72" s="373"/>
      <c r="E72" s="373"/>
      <c r="F72" s="373"/>
      <c r="G72" s="373"/>
      <c r="H72" s="373"/>
      <c r="I72" s="373"/>
      <c r="J72" s="373"/>
    </row>
    <row r="73" spans="1:10" hidden="1">
      <c r="A73" s="373"/>
      <c r="B73" s="373"/>
      <c r="C73" s="373"/>
      <c r="D73" s="373"/>
      <c r="E73" s="373"/>
      <c r="F73" s="373"/>
      <c r="G73" s="373"/>
      <c r="H73" s="373"/>
      <c r="I73" s="373"/>
      <c r="J73" s="373"/>
    </row>
    <row r="74" spans="1:10" hidden="1">
      <c r="A74" s="373"/>
      <c r="B74" s="373"/>
      <c r="C74" s="373"/>
      <c r="D74" s="373"/>
      <c r="E74" s="373"/>
      <c r="F74" s="373"/>
      <c r="G74" s="373"/>
      <c r="H74" s="373"/>
      <c r="I74" s="373"/>
      <c r="J74" s="373"/>
    </row>
    <row r="75" spans="1:10" hidden="1">
      <c r="A75" s="373"/>
      <c r="B75" s="373"/>
      <c r="C75" s="373"/>
      <c r="D75" s="373"/>
      <c r="E75" s="373"/>
      <c r="F75" s="373"/>
      <c r="G75" s="373"/>
      <c r="H75" s="373"/>
      <c r="I75" s="373"/>
      <c r="J75" s="373"/>
    </row>
    <row r="76" spans="1:10" hidden="1">
      <c r="A76" s="373"/>
      <c r="B76" s="373"/>
      <c r="C76" s="373"/>
      <c r="D76" s="373"/>
      <c r="E76" s="373"/>
      <c r="F76" s="373"/>
      <c r="G76" s="373"/>
      <c r="H76" s="373"/>
      <c r="I76" s="373"/>
      <c r="J76" s="373"/>
    </row>
    <row r="77" spans="1:10" hidden="1">
      <c r="A77" s="373"/>
      <c r="B77" s="373"/>
      <c r="C77" s="373"/>
      <c r="D77" s="373"/>
      <c r="E77" s="373"/>
      <c r="F77" s="373"/>
      <c r="G77" s="373"/>
      <c r="H77" s="373"/>
      <c r="I77" s="373"/>
      <c r="J77" s="373"/>
    </row>
    <row r="78" spans="1:10" hidden="1">
      <c r="A78" s="373"/>
      <c r="B78" s="373"/>
      <c r="C78" s="373"/>
      <c r="D78" s="373"/>
      <c r="E78" s="373"/>
      <c r="F78" s="373"/>
      <c r="G78" s="373"/>
      <c r="H78" s="373"/>
      <c r="I78" s="373"/>
      <c r="J78" s="373"/>
    </row>
    <row r="79" spans="1:10" hidden="1">
      <c r="A79" s="373"/>
      <c r="B79" s="373"/>
      <c r="C79" s="373"/>
      <c r="D79" s="373"/>
      <c r="E79" s="373"/>
      <c r="F79" s="373"/>
      <c r="G79" s="373"/>
      <c r="H79" s="373"/>
      <c r="I79" s="373"/>
      <c r="J79" s="373"/>
    </row>
    <row r="80" spans="1:10" hidden="1">
      <c r="A80" s="373"/>
      <c r="B80" s="373"/>
      <c r="C80" s="373"/>
      <c r="D80" s="373"/>
      <c r="E80" s="373"/>
      <c r="F80" s="373"/>
      <c r="G80" s="373"/>
      <c r="H80" s="373"/>
      <c r="I80" s="373"/>
      <c r="J80" s="373"/>
    </row>
    <row r="81" spans="1:10" hidden="1">
      <c r="A81" s="373"/>
      <c r="B81" s="373"/>
      <c r="C81" s="373"/>
      <c r="D81" s="373"/>
      <c r="E81" s="373"/>
      <c r="F81" s="373"/>
      <c r="G81" s="373"/>
      <c r="H81" s="373"/>
      <c r="I81" s="373"/>
      <c r="J81" s="373"/>
    </row>
    <row r="82" spans="1:10" hidden="1">
      <c r="A82" s="373"/>
      <c r="B82" s="373"/>
      <c r="C82" s="373"/>
      <c r="D82" s="373"/>
      <c r="E82" s="373"/>
      <c r="F82" s="373"/>
      <c r="G82" s="373"/>
      <c r="H82" s="373"/>
      <c r="I82" s="373"/>
      <c r="J82" s="373"/>
    </row>
    <row r="83" spans="1:10" hidden="1">
      <c r="A83" s="373"/>
      <c r="B83" s="373"/>
      <c r="C83" s="373"/>
      <c r="D83" s="373"/>
      <c r="E83" s="373"/>
      <c r="F83" s="373"/>
      <c r="G83" s="373"/>
      <c r="H83" s="373"/>
      <c r="I83" s="373"/>
      <c r="J83" s="373"/>
    </row>
    <row r="84" spans="1:10" hidden="1">
      <c r="A84" s="373"/>
      <c r="B84" s="373"/>
      <c r="C84" s="373"/>
      <c r="D84" s="373"/>
      <c r="E84" s="373"/>
      <c r="F84" s="373"/>
      <c r="G84" s="373"/>
      <c r="H84" s="373"/>
      <c r="I84" s="373"/>
      <c r="J84" s="373"/>
    </row>
    <row r="85" spans="1:10" hidden="1">
      <c r="A85" s="373"/>
      <c r="B85" s="373"/>
      <c r="C85" s="373"/>
      <c r="D85" s="373"/>
      <c r="E85" s="373"/>
      <c r="F85" s="373"/>
      <c r="G85" s="373"/>
      <c r="H85" s="373"/>
      <c r="I85" s="373"/>
      <c r="J85" s="373"/>
    </row>
    <row r="86" spans="1:10" hidden="1">
      <c r="A86" s="373"/>
      <c r="B86" s="373"/>
      <c r="C86" s="373"/>
      <c r="D86" s="373"/>
      <c r="E86" s="373"/>
      <c r="F86" s="373"/>
      <c r="G86" s="373"/>
      <c r="H86" s="373"/>
      <c r="I86" s="373"/>
      <c r="J86" s="373"/>
    </row>
    <row r="87" spans="1:10" hidden="1">
      <c r="A87" s="373"/>
      <c r="B87" s="373"/>
      <c r="C87" s="373"/>
      <c r="D87" s="373"/>
      <c r="E87" s="373"/>
      <c r="F87" s="373"/>
      <c r="G87" s="373"/>
      <c r="H87" s="373"/>
      <c r="I87" s="373"/>
      <c r="J87" s="373"/>
    </row>
    <row r="88" spans="1:10" hidden="1">
      <c r="A88" s="373"/>
      <c r="B88" s="373"/>
      <c r="C88" s="373"/>
      <c r="D88" s="373"/>
      <c r="E88" s="373"/>
      <c r="F88" s="373"/>
      <c r="G88" s="373"/>
      <c r="H88" s="373"/>
      <c r="I88" s="373"/>
      <c r="J88" s="373"/>
    </row>
    <row r="89" spans="1:10" hidden="1">
      <c r="A89" s="373"/>
      <c r="B89" s="373"/>
      <c r="C89" s="373"/>
      <c r="D89" s="373"/>
      <c r="E89" s="373"/>
      <c r="F89" s="373"/>
      <c r="G89" s="373"/>
      <c r="H89" s="373"/>
      <c r="I89" s="373"/>
      <c r="J89" s="373"/>
    </row>
    <row r="90" spans="1:10" hidden="1">
      <c r="A90" s="373"/>
      <c r="B90" s="373"/>
      <c r="C90" s="373"/>
      <c r="D90" s="373"/>
      <c r="E90" s="373"/>
      <c r="F90" s="373"/>
      <c r="G90" s="373"/>
      <c r="H90" s="373"/>
      <c r="I90" s="373"/>
      <c r="J90" s="373"/>
    </row>
    <row r="91" spans="1:10" hidden="1">
      <c r="A91" s="373"/>
      <c r="B91" s="373"/>
      <c r="C91" s="373"/>
      <c r="D91" s="373"/>
      <c r="E91" s="373"/>
      <c r="F91" s="373"/>
      <c r="G91" s="373"/>
      <c r="H91" s="373"/>
      <c r="I91" s="373"/>
      <c r="J91" s="373"/>
    </row>
    <row r="92" spans="1:10" hidden="1">
      <c r="A92" s="373"/>
      <c r="B92" s="373"/>
      <c r="C92" s="373"/>
      <c r="D92" s="373"/>
      <c r="E92" s="373"/>
      <c r="F92" s="373"/>
      <c r="G92" s="373"/>
      <c r="H92" s="373"/>
      <c r="I92" s="373"/>
      <c r="J92" s="373"/>
    </row>
    <row r="93" spans="1:10" hidden="1">
      <c r="A93" s="373"/>
      <c r="B93" s="373"/>
      <c r="C93" s="373"/>
      <c r="D93" s="373"/>
      <c r="E93" s="373"/>
      <c r="F93" s="373"/>
      <c r="G93" s="373"/>
      <c r="H93" s="373"/>
      <c r="I93" s="373"/>
      <c r="J93" s="373"/>
    </row>
    <row r="94" spans="1:10" hidden="1">
      <c r="A94" s="373"/>
      <c r="B94" s="373"/>
      <c r="C94" s="373"/>
      <c r="D94" s="373"/>
      <c r="E94" s="373"/>
      <c r="F94" s="373"/>
      <c r="G94" s="373"/>
      <c r="H94" s="373"/>
      <c r="I94" s="373"/>
      <c r="J94" s="373"/>
    </row>
    <row r="95" spans="1:10" hidden="1">
      <c r="A95" s="373"/>
      <c r="B95" s="373"/>
      <c r="C95" s="373"/>
      <c r="D95" s="373"/>
      <c r="E95" s="373"/>
      <c r="F95" s="373"/>
      <c r="G95" s="373"/>
      <c r="H95" s="373"/>
      <c r="I95" s="373"/>
      <c r="J95" s="373"/>
    </row>
    <row r="96" spans="1:10" hidden="1">
      <c r="A96" s="373"/>
      <c r="B96" s="373"/>
      <c r="C96" s="373"/>
      <c r="D96" s="373"/>
      <c r="E96" s="373"/>
      <c r="F96" s="373"/>
      <c r="G96" s="373"/>
      <c r="H96" s="373"/>
      <c r="I96" s="373"/>
      <c r="J96" s="373"/>
    </row>
    <row r="97" spans="1:10" hidden="1">
      <c r="A97" s="373"/>
      <c r="B97" s="373"/>
      <c r="C97" s="373"/>
      <c r="D97" s="373"/>
      <c r="E97" s="373"/>
      <c r="F97" s="373"/>
      <c r="G97" s="373"/>
      <c r="H97" s="373"/>
      <c r="I97" s="373"/>
      <c r="J97" s="373"/>
    </row>
    <row r="98" spans="1:10" hidden="1">
      <c r="A98" s="373"/>
      <c r="B98" s="373"/>
      <c r="C98" s="373"/>
      <c r="D98" s="373"/>
      <c r="E98" s="373"/>
      <c r="F98" s="373"/>
      <c r="G98" s="373"/>
      <c r="H98" s="373"/>
      <c r="I98" s="373"/>
      <c r="J98" s="373"/>
    </row>
    <row r="99" spans="1:10" ht="50.25" customHeight="1">
      <c r="A99" s="649">
        <v>9</v>
      </c>
      <c r="B99" s="830" t="s">
        <v>928</v>
      </c>
      <c r="C99" s="830"/>
      <c r="D99" s="830"/>
      <c r="E99" s="830"/>
      <c r="F99" s="830"/>
      <c r="G99" s="650"/>
      <c r="H99" s="373"/>
      <c r="I99" s="373"/>
      <c r="J99" s="373"/>
    </row>
    <row r="100" spans="1:10" hidden="1">
      <c r="A100" s="649"/>
      <c r="B100" s="373"/>
      <c r="C100" s="373"/>
      <c r="D100" s="373"/>
      <c r="E100" s="373"/>
      <c r="F100" s="373"/>
      <c r="G100" s="636"/>
      <c r="H100" s="373"/>
      <c r="I100" s="373"/>
      <c r="J100" s="373"/>
    </row>
    <row r="101" spans="1:10" hidden="1">
      <c r="A101" s="649"/>
      <c r="B101" s="373"/>
      <c r="C101" s="373"/>
      <c r="D101" s="373"/>
      <c r="E101" s="373"/>
      <c r="F101" s="373"/>
      <c r="G101" s="636"/>
      <c r="H101" s="373"/>
      <c r="I101" s="373"/>
      <c r="J101" s="373"/>
    </row>
    <row r="102" spans="1:10" hidden="1">
      <c r="A102" s="649"/>
      <c r="B102" s="373"/>
      <c r="C102" s="373"/>
      <c r="D102" s="373"/>
      <c r="E102" s="373"/>
      <c r="F102" s="373"/>
      <c r="G102" s="636"/>
      <c r="H102" s="373"/>
      <c r="I102" s="373"/>
      <c r="J102" s="373"/>
    </row>
    <row r="103" spans="1:10" ht="40.5" customHeight="1">
      <c r="A103" s="649">
        <v>10</v>
      </c>
      <c r="B103" s="830" t="s">
        <v>929</v>
      </c>
      <c r="C103" s="830"/>
      <c r="D103" s="830"/>
      <c r="E103" s="830"/>
      <c r="F103" s="830"/>
      <c r="G103" s="650"/>
      <c r="H103" s="587"/>
      <c r="I103" s="587"/>
      <c r="J103" s="373"/>
    </row>
    <row r="104" spans="1:10" ht="40.5" customHeight="1">
      <c r="A104" s="577"/>
      <c r="B104" s="880" t="s">
        <v>930</v>
      </c>
      <c r="C104" s="880"/>
      <c r="D104" s="880"/>
      <c r="E104" s="880"/>
      <c r="F104" s="880"/>
      <c r="G104" s="880"/>
      <c r="H104" s="880"/>
      <c r="I104" s="880"/>
      <c r="J104" s="373"/>
    </row>
    <row r="105" spans="1:10">
      <c r="A105" s="577"/>
      <c r="B105" s="907"/>
      <c r="C105" s="907"/>
      <c r="D105" s="907"/>
      <c r="E105" s="907"/>
      <c r="F105" s="907"/>
      <c r="G105" s="373"/>
      <c r="H105" s="373"/>
      <c r="I105" s="373"/>
      <c r="J105" s="373"/>
    </row>
    <row r="106" spans="1:10" ht="15">
      <c r="A106" s="588" t="s">
        <v>841</v>
      </c>
      <c r="B106" s="909" t="s">
        <v>842</v>
      </c>
      <c r="C106" s="909"/>
      <c r="D106" s="909"/>
      <c r="E106" s="909"/>
      <c r="F106" s="909"/>
      <c r="G106" s="909"/>
      <c r="H106" s="909"/>
      <c r="I106" s="909"/>
      <c r="J106" s="373"/>
    </row>
    <row r="107" spans="1:10">
      <c r="A107" s="373"/>
      <c r="B107" s="373"/>
      <c r="C107" s="373"/>
      <c r="D107" s="373"/>
      <c r="E107" s="373"/>
      <c r="F107" s="373"/>
      <c r="G107" s="373"/>
      <c r="H107" s="373"/>
      <c r="I107" s="373"/>
      <c r="J107" s="373"/>
    </row>
    <row r="108" spans="1:10" ht="15.75">
      <c r="A108" s="589">
        <v>2.1</v>
      </c>
      <c r="B108" s="838" t="s">
        <v>843</v>
      </c>
      <c r="C108" s="838"/>
      <c r="D108" s="838"/>
      <c r="E108" s="838"/>
      <c r="F108" s="838"/>
      <c r="G108" s="838"/>
      <c r="H108" s="838"/>
      <c r="I108" s="838"/>
      <c r="J108" s="373"/>
    </row>
    <row r="110" spans="1:10" ht="15.75">
      <c r="A110" s="589" t="s">
        <v>844</v>
      </c>
      <c r="B110" s="839" t="s">
        <v>845</v>
      </c>
      <c r="C110" s="839"/>
      <c r="D110" s="839"/>
      <c r="E110" s="839"/>
      <c r="F110" s="839"/>
      <c r="G110" s="839"/>
      <c r="H110" s="839"/>
      <c r="I110" s="839"/>
      <c r="J110" s="373"/>
    </row>
    <row r="111" spans="1:10" ht="6.75" customHeight="1">
      <c r="A111" s="373"/>
      <c r="B111" s="373"/>
      <c r="C111" s="373"/>
      <c r="D111" s="373"/>
      <c r="E111" s="373"/>
      <c r="F111" s="373"/>
      <c r="G111" s="373"/>
      <c r="H111" s="373"/>
      <c r="I111" s="373"/>
      <c r="J111" s="373"/>
    </row>
    <row r="112" spans="1:10" ht="15.75">
      <c r="B112" s="902" t="s">
        <v>846</v>
      </c>
      <c r="C112" s="902"/>
      <c r="D112" s="902"/>
      <c r="E112" s="902"/>
      <c r="F112" s="902"/>
      <c r="G112" s="902"/>
      <c r="H112" s="902"/>
      <c r="I112" s="902"/>
    </row>
    <row r="113" spans="1:10" ht="6.75" customHeight="1">
      <c r="A113" s="373"/>
      <c r="B113" s="373"/>
      <c r="C113" s="373"/>
      <c r="D113" s="373"/>
      <c r="E113" s="373"/>
      <c r="F113" s="373"/>
      <c r="G113" s="373"/>
      <c r="H113" s="373"/>
      <c r="I113" s="373"/>
      <c r="J113" s="373"/>
    </row>
    <row r="114" spans="1:10" ht="78.75" customHeight="1">
      <c r="A114" s="590" t="s">
        <v>627</v>
      </c>
      <c r="B114" s="898" t="s">
        <v>931</v>
      </c>
      <c r="C114" s="898"/>
      <c r="D114" s="898"/>
      <c r="E114" s="898"/>
      <c r="F114" s="898"/>
      <c r="G114" s="898"/>
      <c r="H114" s="898"/>
      <c r="I114" s="898"/>
      <c r="J114" s="373"/>
    </row>
    <row r="115" spans="1:10" ht="35.25" customHeight="1">
      <c r="A115" s="590"/>
      <c r="B115" s="897" t="s">
        <v>1031</v>
      </c>
      <c r="C115" s="897"/>
      <c r="D115" s="897"/>
      <c r="E115" s="897"/>
      <c r="F115" s="897"/>
      <c r="G115" s="897"/>
      <c r="H115" s="897"/>
      <c r="I115" s="897"/>
      <c r="J115" s="373"/>
    </row>
    <row r="116" spans="1:10" ht="18" hidden="1" customHeight="1">
      <c r="A116" s="590"/>
      <c r="B116" s="898"/>
      <c r="C116" s="898"/>
      <c r="D116" s="898"/>
      <c r="E116" s="898"/>
      <c r="F116" s="898"/>
      <c r="G116" s="898"/>
      <c r="H116" s="898"/>
      <c r="I116" s="898"/>
      <c r="J116" s="373"/>
    </row>
    <row r="117" spans="1:10" ht="18" customHeight="1">
      <c r="A117" s="590"/>
      <c r="B117" s="900" t="s">
        <v>932</v>
      </c>
      <c r="C117" s="900"/>
      <c r="D117" s="900"/>
      <c r="E117" s="900"/>
      <c r="F117" s="900"/>
      <c r="G117" s="900"/>
      <c r="H117" s="900"/>
      <c r="I117" s="900"/>
      <c r="J117" s="373"/>
    </row>
    <row r="118" spans="1:10" ht="29.25" customHeight="1">
      <c r="A118" s="590"/>
      <c r="B118" s="900"/>
      <c r="C118" s="900"/>
      <c r="D118" s="900"/>
      <c r="E118" s="900"/>
      <c r="F118" s="900"/>
      <c r="G118" s="900"/>
      <c r="H118" s="900"/>
      <c r="I118" s="900"/>
      <c r="J118" s="373"/>
    </row>
    <row r="119" spans="1:10" ht="54.75" customHeight="1">
      <c r="A119" s="590"/>
      <c r="B119" s="901" t="s">
        <v>933</v>
      </c>
      <c r="C119" s="900"/>
      <c r="D119" s="900"/>
      <c r="E119" s="900"/>
      <c r="F119" s="900"/>
      <c r="G119" s="900"/>
      <c r="H119" s="900"/>
      <c r="I119" s="900"/>
      <c r="J119" s="373"/>
    </row>
    <row r="120" spans="1:10" ht="45" customHeight="1">
      <c r="A120" s="590"/>
      <c r="B120" s="898" t="s">
        <v>934</v>
      </c>
      <c r="C120" s="898"/>
      <c r="D120" s="898"/>
      <c r="E120" s="898"/>
      <c r="F120" s="898"/>
      <c r="G120" s="898"/>
      <c r="H120" s="898"/>
      <c r="I120" s="898"/>
      <c r="J120" s="373"/>
    </row>
    <row r="121" spans="1:10" ht="67.5" hidden="1" customHeight="1">
      <c r="A121" s="590" t="s">
        <v>633</v>
      </c>
      <c r="B121" s="898" t="s">
        <v>847</v>
      </c>
      <c r="C121" s="898"/>
      <c r="D121" s="898"/>
      <c r="E121" s="898"/>
      <c r="F121" s="898"/>
      <c r="G121" s="898"/>
      <c r="H121" s="898"/>
      <c r="I121" s="898"/>
      <c r="J121" s="373"/>
    </row>
    <row r="122" spans="1:10" ht="66" customHeight="1">
      <c r="A122" s="590"/>
      <c r="B122" s="899" t="s">
        <v>848</v>
      </c>
      <c r="C122" s="899"/>
      <c r="D122" s="899"/>
      <c r="E122" s="899"/>
      <c r="F122" s="899"/>
      <c r="G122" s="899"/>
      <c r="H122" s="899"/>
      <c r="I122" s="899"/>
      <c r="J122" s="373"/>
    </row>
    <row r="123" spans="1:10" ht="29.25" customHeight="1">
      <c r="A123" s="590"/>
      <c r="B123" s="591"/>
      <c r="C123" s="591"/>
      <c r="D123" s="591"/>
      <c r="E123" s="591"/>
      <c r="F123" s="591"/>
      <c r="G123" s="591"/>
      <c r="H123" s="591"/>
      <c r="I123" s="591"/>
      <c r="J123" s="373"/>
    </row>
    <row r="124" spans="1:10" ht="21.75" customHeight="1">
      <c r="A124" s="590"/>
      <c r="B124" s="644" t="s">
        <v>935</v>
      </c>
      <c r="C124" s="591"/>
      <c r="D124" s="591"/>
      <c r="E124" s="591"/>
      <c r="F124" s="591"/>
      <c r="G124" s="591"/>
      <c r="H124" s="591"/>
      <c r="I124" s="591"/>
      <c r="J124" s="373"/>
    </row>
    <row r="125" spans="1:10" ht="24.75" customHeight="1">
      <c r="B125" s="644" t="s">
        <v>849</v>
      </c>
      <c r="C125" s="564"/>
      <c r="D125" s="564"/>
      <c r="E125" s="564"/>
      <c r="F125" s="564"/>
      <c r="G125" s="564"/>
      <c r="H125" s="564"/>
      <c r="I125" s="564"/>
    </row>
    <row r="126" spans="1:10" hidden="1">
      <c r="A126" s="373"/>
      <c r="B126" s="373"/>
      <c r="C126" s="373"/>
      <c r="D126" s="373"/>
      <c r="E126" s="373"/>
      <c r="F126" s="373"/>
      <c r="G126" s="373"/>
      <c r="H126" s="373"/>
      <c r="I126" s="373"/>
      <c r="J126" s="373"/>
    </row>
    <row r="127" spans="1:10" hidden="1">
      <c r="A127" s="373"/>
      <c r="B127" s="373"/>
      <c r="C127" s="373"/>
      <c r="D127" s="373"/>
      <c r="E127" s="373"/>
      <c r="F127" s="593" t="e">
        <f>'[12]Names of Bidder'!D9</f>
        <v>#REF!</v>
      </c>
      <c r="G127" s="373"/>
      <c r="H127" s="373"/>
      <c r="I127" s="373"/>
      <c r="J127" s="373"/>
    </row>
    <row r="128" spans="1:10" hidden="1">
      <c r="A128" s="373"/>
      <c r="B128" s="373"/>
      <c r="C128" s="373"/>
      <c r="D128" s="373"/>
      <c r="E128" s="373"/>
      <c r="F128" s="593" t="e">
        <f>'[12]Names of Bidder'!D14</f>
        <v>#REF!</v>
      </c>
      <c r="G128" s="373"/>
      <c r="H128" s="373"/>
      <c r="I128" s="373"/>
      <c r="J128" s="373"/>
    </row>
    <row r="129" spans="1:25" ht="15" hidden="1" customHeight="1">
      <c r="A129" s="373"/>
      <c r="C129" s="335"/>
      <c r="D129" s="335"/>
      <c r="E129" s="335"/>
      <c r="F129" s="594" t="e">
        <f>'[12]Names of Bidder'!D19</f>
        <v>#REF!</v>
      </c>
      <c r="G129" s="335"/>
      <c r="H129" s="335"/>
      <c r="I129" s="335"/>
      <c r="J129" s="373"/>
    </row>
    <row r="130" spans="1:25" ht="15.75" customHeight="1">
      <c r="A130" s="373"/>
      <c r="B130" s="324"/>
      <c r="C130" s="335"/>
      <c r="D130" s="335"/>
      <c r="E130" s="335"/>
      <c r="F130" s="335"/>
      <c r="G130" s="335"/>
      <c r="H130" s="335"/>
      <c r="I130" s="335"/>
      <c r="J130" s="373"/>
    </row>
    <row r="131" spans="1:25" ht="19.5" customHeight="1">
      <c r="A131" s="373"/>
      <c r="B131" s="893" t="s">
        <v>850</v>
      </c>
      <c r="C131" s="894"/>
      <c r="D131" s="894"/>
      <c r="E131" s="894"/>
      <c r="F131" s="885"/>
      <c r="G131" s="886"/>
      <c r="H131" s="885"/>
      <c r="I131" s="886"/>
      <c r="J131" s="459"/>
      <c r="K131" s="459"/>
      <c r="L131" s="459"/>
      <c r="M131" s="459"/>
      <c r="N131" s="459"/>
      <c r="O131" s="459"/>
      <c r="P131" s="459"/>
      <c r="Q131" s="459"/>
      <c r="R131" s="459"/>
      <c r="S131" s="459"/>
      <c r="T131" s="459"/>
      <c r="U131" s="459"/>
      <c r="V131" s="459"/>
      <c r="W131" s="459"/>
      <c r="X131" s="459"/>
      <c r="Y131" s="459"/>
    </row>
    <row r="132" spans="1:25" ht="19.5" customHeight="1">
      <c r="A132" s="373"/>
      <c r="B132" s="895" t="s">
        <v>851</v>
      </c>
      <c r="C132" s="896"/>
      <c r="D132" s="896"/>
      <c r="E132" s="896"/>
      <c r="F132" s="885"/>
      <c r="G132" s="886"/>
      <c r="H132" s="885"/>
      <c r="I132" s="886"/>
      <c r="J132" s="459"/>
      <c r="K132" s="459"/>
      <c r="L132" s="459"/>
      <c r="M132" s="459"/>
      <c r="N132" s="459"/>
      <c r="O132" s="459"/>
      <c r="P132" s="459"/>
      <c r="Q132" s="459"/>
      <c r="R132" s="459"/>
      <c r="S132" s="459"/>
      <c r="T132" s="459"/>
      <c r="U132" s="459"/>
      <c r="V132" s="459"/>
      <c r="W132" s="459"/>
      <c r="X132" s="459"/>
      <c r="Y132" s="459"/>
    </row>
    <row r="133" spans="1:25" ht="19.5" customHeight="1">
      <c r="A133" s="373"/>
      <c r="B133" s="889"/>
      <c r="C133" s="890"/>
      <c r="D133" s="890"/>
      <c r="E133" s="890"/>
      <c r="F133" s="885"/>
      <c r="G133" s="886"/>
      <c r="H133" s="885"/>
      <c r="I133" s="886"/>
      <c r="J133" s="459"/>
      <c r="K133" s="459"/>
      <c r="L133" s="459"/>
      <c r="M133" s="459"/>
      <c r="N133" s="459"/>
      <c r="O133" s="459"/>
      <c r="P133" s="459"/>
      <c r="Q133" s="459"/>
      <c r="R133" s="459"/>
      <c r="S133" s="459"/>
      <c r="T133" s="459"/>
      <c r="U133" s="459"/>
      <c r="V133" s="459"/>
      <c r="W133" s="459"/>
      <c r="X133" s="459"/>
      <c r="Y133" s="459"/>
    </row>
    <row r="134" spans="1:25" ht="19.5" customHeight="1">
      <c r="A134" s="373"/>
      <c r="B134" s="891"/>
      <c r="C134" s="892"/>
      <c r="D134" s="892"/>
      <c r="E134" s="892"/>
      <c r="F134" s="885"/>
      <c r="G134" s="886"/>
      <c r="H134" s="885"/>
      <c r="I134" s="886"/>
      <c r="J134" s="459"/>
      <c r="K134" s="459"/>
      <c r="L134" s="459"/>
      <c r="M134" s="459"/>
      <c r="N134" s="459"/>
      <c r="O134" s="459"/>
      <c r="P134" s="459"/>
      <c r="Q134" s="459"/>
      <c r="R134" s="459"/>
      <c r="S134" s="459"/>
      <c r="T134" s="459"/>
      <c r="U134" s="459"/>
      <c r="V134" s="459"/>
      <c r="W134" s="459"/>
      <c r="X134" s="459"/>
      <c r="Y134" s="459"/>
    </row>
    <row r="135" spans="1:25" ht="32.25" customHeight="1">
      <c r="A135" s="373"/>
      <c r="B135" s="883" t="s">
        <v>852</v>
      </c>
      <c r="C135" s="884"/>
      <c r="D135" s="884"/>
      <c r="E135" s="884"/>
      <c r="F135" s="885"/>
      <c r="G135" s="886"/>
      <c r="H135" s="885"/>
      <c r="I135" s="886"/>
      <c r="J135" s="459"/>
      <c r="K135" s="459"/>
      <c r="L135" s="459"/>
      <c r="M135" s="459"/>
      <c r="N135" s="459"/>
      <c r="O135" s="459"/>
      <c r="P135" s="459"/>
      <c r="Q135" s="459"/>
      <c r="R135" s="459"/>
      <c r="S135" s="459"/>
      <c r="T135" s="459"/>
      <c r="U135" s="459"/>
      <c r="V135" s="459"/>
      <c r="W135" s="459"/>
      <c r="X135" s="459"/>
      <c r="Y135" s="459"/>
    </row>
    <row r="136" spans="1:25" ht="22.5" customHeight="1">
      <c r="A136" s="569" t="s">
        <v>797</v>
      </c>
      <c r="B136" s="887" t="s">
        <v>853</v>
      </c>
      <c r="C136" s="888"/>
      <c r="D136" s="888"/>
      <c r="E136" s="888"/>
      <c r="F136" s="876"/>
      <c r="G136" s="877"/>
      <c r="H136" s="876"/>
      <c r="I136" s="877"/>
      <c r="J136" s="356"/>
      <c r="K136" s="356"/>
      <c r="L136" s="356"/>
      <c r="M136" s="356"/>
      <c r="N136" s="356"/>
      <c r="O136" s="356"/>
      <c r="P136" s="356"/>
      <c r="Q136" s="356"/>
      <c r="R136" s="356"/>
      <c r="S136" s="356"/>
      <c r="T136" s="356"/>
      <c r="U136" s="356"/>
      <c r="V136" s="356"/>
      <c r="W136" s="356"/>
      <c r="X136" s="356"/>
      <c r="Y136" s="356"/>
    </row>
    <row r="137" spans="1:25" ht="11.25" customHeight="1">
      <c r="A137" s="595"/>
      <c r="B137" s="596"/>
      <c r="C137" s="596"/>
      <c r="D137" s="596"/>
      <c r="E137" s="596"/>
      <c r="F137" s="597"/>
      <c r="G137" s="597"/>
      <c r="H137" s="597"/>
      <c r="I137" s="597"/>
      <c r="J137" s="356"/>
      <c r="K137" s="356"/>
      <c r="L137" s="356"/>
      <c r="M137" s="356"/>
      <c r="N137" s="356"/>
      <c r="O137" s="356"/>
      <c r="P137" s="356"/>
      <c r="Q137" s="356"/>
      <c r="R137" s="356"/>
      <c r="S137" s="356"/>
      <c r="T137" s="356"/>
      <c r="U137" s="356"/>
      <c r="V137" s="356"/>
      <c r="W137" s="356"/>
      <c r="X137" s="356"/>
      <c r="Y137" s="356"/>
    </row>
    <row r="138" spans="1:25" ht="33" customHeight="1">
      <c r="A138" s="569" t="s">
        <v>799</v>
      </c>
      <c r="B138" s="875" t="s">
        <v>854</v>
      </c>
      <c r="C138" s="830"/>
      <c r="D138" s="830"/>
      <c r="E138" s="830"/>
      <c r="F138" s="876"/>
      <c r="G138" s="877"/>
      <c r="H138" s="876"/>
      <c r="I138" s="877"/>
      <c r="J138" s="356"/>
      <c r="K138" s="356"/>
      <c r="L138" s="356"/>
      <c r="M138" s="356"/>
      <c r="N138" s="356"/>
      <c r="O138" s="356"/>
      <c r="P138" s="356"/>
      <c r="Q138" s="356"/>
      <c r="R138" s="356"/>
      <c r="S138" s="356"/>
      <c r="T138" s="356"/>
      <c r="U138" s="356"/>
      <c r="V138" s="356"/>
      <c r="W138" s="356"/>
      <c r="X138" s="356"/>
      <c r="Y138" s="356"/>
    </row>
    <row r="139" spans="1:25" ht="8.25" customHeight="1">
      <c r="A139" s="595"/>
      <c r="B139" s="600"/>
      <c r="C139" s="600"/>
      <c r="D139" s="600"/>
      <c r="E139" s="600"/>
      <c r="F139" s="597"/>
      <c r="G139" s="597"/>
      <c r="H139" s="597"/>
      <c r="I139" s="597"/>
      <c r="J139" s="356"/>
      <c r="K139" s="356"/>
      <c r="L139" s="356"/>
      <c r="M139" s="356"/>
      <c r="N139" s="356"/>
      <c r="O139" s="356"/>
      <c r="P139" s="356"/>
      <c r="Q139" s="356"/>
      <c r="R139" s="356"/>
      <c r="S139" s="356"/>
      <c r="T139" s="356"/>
      <c r="U139" s="356"/>
      <c r="V139" s="356"/>
      <c r="W139" s="356"/>
      <c r="X139" s="356"/>
      <c r="Y139" s="356"/>
    </row>
    <row r="140" spans="1:25" ht="23.25" customHeight="1">
      <c r="A140" s="831" t="s">
        <v>800</v>
      </c>
      <c r="B140" s="878" t="str">
        <f>IF('[12]Names of Bidder'!D6 = "Sole Bidder", "Name and Address of the Employer/Utility for whom the Contract was executed by the firm ", " Name and Address of the Employer/Utility for whom the Contract was executed by the firm/Partner of a JV")</f>
        <v xml:space="preserve">Name and Address of the Employer/Utility for whom the Contract was executed by the firm </v>
      </c>
      <c r="C140" s="810"/>
      <c r="D140" s="810"/>
      <c r="E140" s="810"/>
      <c r="F140" s="881"/>
      <c r="G140" s="882"/>
      <c r="H140" s="881"/>
      <c r="I140" s="882"/>
      <c r="J140" s="356"/>
      <c r="K140" s="356"/>
      <c r="L140" s="356"/>
      <c r="M140" s="356"/>
      <c r="N140" s="356"/>
      <c r="O140" s="356"/>
      <c r="P140" s="356"/>
      <c r="Q140" s="356"/>
      <c r="R140" s="356"/>
      <c r="S140" s="356"/>
      <c r="T140" s="356"/>
      <c r="U140" s="356"/>
      <c r="V140" s="356"/>
      <c r="W140" s="356"/>
      <c r="X140" s="356"/>
      <c r="Y140" s="356"/>
    </row>
    <row r="141" spans="1:25" ht="21" customHeight="1">
      <c r="A141" s="831"/>
      <c r="B141" s="879"/>
      <c r="C141" s="880"/>
      <c r="D141" s="880"/>
      <c r="E141" s="880"/>
      <c r="F141" s="871"/>
      <c r="G141" s="872"/>
      <c r="H141" s="871"/>
      <c r="I141" s="872"/>
      <c r="J141" s="356"/>
      <c r="K141" s="356"/>
      <c r="L141" s="356"/>
      <c r="M141" s="356"/>
      <c r="N141" s="356"/>
      <c r="O141" s="356"/>
      <c r="P141" s="356"/>
      <c r="Q141" s="356"/>
      <c r="R141" s="356"/>
      <c r="S141" s="356"/>
      <c r="T141" s="356"/>
      <c r="U141" s="356"/>
      <c r="V141" s="356"/>
      <c r="W141" s="356"/>
      <c r="X141" s="356"/>
      <c r="Y141" s="356"/>
    </row>
    <row r="142" spans="1:25" ht="20.25" customHeight="1">
      <c r="A142" s="831"/>
      <c r="B142" s="879"/>
      <c r="C142" s="880"/>
      <c r="D142" s="880"/>
      <c r="E142" s="880"/>
      <c r="F142" s="871"/>
      <c r="G142" s="872"/>
      <c r="H142" s="871"/>
      <c r="I142" s="872"/>
      <c r="J142" s="356"/>
      <c r="K142" s="356"/>
      <c r="L142" s="356"/>
      <c r="M142" s="356"/>
      <c r="N142" s="356"/>
      <c r="O142" s="356"/>
      <c r="P142" s="356"/>
      <c r="Q142" s="356"/>
      <c r="R142" s="356"/>
      <c r="S142" s="356"/>
      <c r="T142" s="356"/>
      <c r="U142" s="356"/>
      <c r="V142" s="356"/>
      <c r="W142" s="356"/>
      <c r="X142" s="356"/>
      <c r="Y142" s="356"/>
    </row>
    <row r="143" spans="1:25" ht="21" customHeight="1">
      <c r="A143" s="831"/>
      <c r="B143" s="879"/>
      <c r="C143" s="880"/>
      <c r="D143" s="880"/>
      <c r="E143" s="880"/>
      <c r="F143" s="871"/>
      <c r="G143" s="872"/>
      <c r="H143" s="871"/>
      <c r="I143" s="872"/>
      <c r="J143" s="356"/>
      <c r="K143" s="356"/>
      <c r="L143" s="356"/>
      <c r="M143" s="356"/>
      <c r="N143" s="356"/>
      <c r="O143" s="356"/>
      <c r="P143" s="356"/>
      <c r="Q143" s="356"/>
      <c r="R143" s="356"/>
      <c r="S143" s="356"/>
      <c r="T143" s="356"/>
      <c r="U143" s="356"/>
      <c r="V143" s="356"/>
      <c r="W143" s="356"/>
      <c r="X143" s="356"/>
      <c r="Y143" s="356"/>
    </row>
    <row r="144" spans="1:25" ht="24.95" customHeight="1">
      <c r="A144" s="569"/>
      <c r="B144" s="601"/>
      <c r="C144" s="325"/>
      <c r="D144" s="325"/>
      <c r="E144" s="589" t="s">
        <v>855</v>
      </c>
      <c r="F144" s="873"/>
      <c r="G144" s="874"/>
      <c r="H144" s="873"/>
      <c r="I144" s="874"/>
      <c r="J144" s="356"/>
      <c r="K144" s="356"/>
      <c r="L144" s="356"/>
      <c r="M144" s="356"/>
      <c r="N144" s="356"/>
      <c r="O144" s="356"/>
      <c r="P144" s="356"/>
      <c r="Q144" s="356"/>
      <c r="R144" s="356"/>
      <c r="S144" s="356"/>
      <c r="T144" s="356"/>
      <c r="U144" s="356"/>
      <c r="V144" s="356"/>
      <c r="W144" s="356"/>
      <c r="X144" s="356"/>
      <c r="Y144" s="356"/>
    </row>
    <row r="145" spans="1:25" ht="24.95" customHeight="1">
      <c r="A145" s="569"/>
      <c r="B145" s="601"/>
      <c r="C145" s="325"/>
      <c r="D145" s="325"/>
      <c r="E145" s="589" t="s">
        <v>23</v>
      </c>
      <c r="F145" s="873"/>
      <c r="G145" s="874"/>
      <c r="H145" s="873"/>
      <c r="I145" s="874"/>
      <c r="J145" s="356"/>
      <c r="K145" s="356"/>
      <c r="L145" s="356"/>
      <c r="M145" s="356"/>
      <c r="N145" s="356"/>
      <c r="O145" s="356"/>
      <c r="P145" s="356"/>
      <c r="Q145" s="356"/>
      <c r="R145" s="356"/>
      <c r="S145" s="356"/>
      <c r="T145" s="356"/>
      <c r="U145" s="356"/>
      <c r="V145" s="356"/>
      <c r="W145" s="356"/>
      <c r="X145" s="356"/>
      <c r="Y145" s="356"/>
    </row>
    <row r="146" spans="1:25" ht="24.95" customHeight="1">
      <c r="A146" s="569"/>
      <c r="B146" s="603"/>
      <c r="C146" s="322"/>
      <c r="D146" s="322"/>
      <c r="E146" s="604" t="s">
        <v>856</v>
      </c>
      <c r="F146" s="860"/>
      <c r="G146" s="861"/>
      <c r="H146" s="860"/>
      <c r="I146" s="861"/>
      <c r="J146" s="356"/>
      <c r="K146" s="356"/>
      <c r="L146" s="356"/>
      <c r="M146" s="356"/>
      <c r="N146" s="356"/>
      <c r="O146" s="356"/>
      <c r="P146" s="356"/>
      <c r="Q146" s="356"/>
      <c r="R146" s="356"/>
      <c r="S146" s="356"/>
      <c r="T146" s="356"/>
      <c r="U146" s="356"/>
      <c r="V146" s="356"/>
      <c r="W146" s="356"/>
      <c r="X146" s="356"/>
      <c r="Y146" s="356"/>
    </row>
    <row r="147" spans="1:25" ht="12" customHeight="1">
      <c r="A147" s="569"/>
      <c r="B147" s="379"/>
      <c r="C147" s="379"/>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row>
    <row r="148" spans="1:25" ht="20.100000000000001" customHeight="1">
      <c r="A148" s="831" t="s">
        <v>857</v>
      </c>
      <c r="B148" s="862" t="s">
        <v>858</v>
      </c>
      <c r="C148" s="803"/>
      <c r="D148" s="803"/>
      <c r="E148" s="863"/>
      <c r="F148" s="605"/>
      <c r="G148" s="606"/>
      <c r="H148" s="605"/>
      <c r="I148" s="606"/>
      <c r="J148" s="379"/>
      <c r="K148" s="379"/>
      <c r="L148" s="379"/>
      <c r="M148" s="589"/>
      <c r="N148" s="379"/>
      <c r="O148" s="379"/>
      <c r="P148" s="379"/>
      <c r="Q148" s="589"/>
      <c r="R148" s="379"/>
      <c r="S148" s="379"/>
      <c r="T148" s="379"/>
      <c r="U148" s="589"/>
      <c r="V148" s="379"/>
      <c r="W148" s="379"/>
      <c r="X148" s="379"/>
      <c r="Y148" s="589"/>
    </row>
    <row r="149" spans="1:25" ht="20.100000000000001" customHeight="1">
      <c r="A149" s="831"/>
      <c r="B149" s="864"/>
      <c r="C149" s="865"/>
      <c r="D149" s="865"/>
      <c r="E149" s="866"/>
      <c r="F149" s="379"/>
      <c r="G149" s="607"/>
      <c r="H149" s="379"/>
      <c r="I149" s="607"/>
      <c r="J149" s="379"/>
      <c r="K149" s="379"/>
      <c r="L149" s="379"/>
      <c r="M149" s="379"/>
      <c r="N149" s="379"/>
      <c r="O149" s="379"/>
      <c r="P149" s="379"/>
      <c r="Q149" s="379"/>
      <c r="R149" s="379"/>
      <c r="S149" s="379"/>
      <c r="T149" s="379"/>
      <c r="U149" s="379"/>
      <c r="V149" s="379"/>
      <c r="W149" s="379"/>
      <c r="X149" s="379"/>
      <c r="Y149" s="379"/>
    </row>
    <row r="150" spans="1:25" ht="22.5" customHeight="1">
      <c r="A150" s="831"/>
      <c r="B150" s="867"/>
      <c r="C150" s="868"/>
      <c r="D150" s="868"/>
      <c r="E150" s="869"/>
      <c r="F150" s="322"/>
      <c r="G150" s="608"/>
      <c r="H150" s="322"/>
      <c r="I150" s="608"/>
      <c r="J150" s="379"/>
      <c r="K150" s="379"/>
      <c r="M150" s="379"/>
      <c r="N150" s="379"/>
      <c r="O150" s="379"/>
      <c r="P150" s="379"/>
      <c r="Q150" s="379"/>
      <c r="R150" s="379"/>
      <c r="S150" s="379"/>
      <c r="T150" s="379"/>
      <c r="U150" s="379"/>
      <c r="V150" s="379"/>
      <c r="W150" s="379"/>
      <c r="X150" s="379"/>
      <c r="Y150" s="379"/>
    </row>
    <row r="151" spans="1:25" ht="15.75">
      <c r="A151" s="379"/>
      <c r="B151" s="379"/>
      <c r="C151" s="379"/>
      <c r="D151" s="379"/>
      <c r="E151" s="379"/>
      <c r="F151" s="609"/>
      <c r="G151" s="609"/>
      <c r="H151" s="609"/>
      <c r="I151" s="609"/>
      <c r="J151" s="379"/>
      <c r="K151" s="379"/>
      <c r="M151" s="379"/>
      <c r="N151" s="379"/>
      <c r="O151" s="379"/>
      <c r="P151" s="379"/>
      <c r="Q151" s="379"/>
      <c r="R151" s="379"/>
      <c r="S151" s="379"/>
      <c r="T151" s="379"/>
      <c r="U151" s="379"/>
      <c r="V151" s="379"/>
      <c r="W151" s="379"/>
      <c r="X151" s="379"/>
      <c r="Y151" s="379"/>
    </row>
    <row r="152" spans="1:25" ht="51.75" customHeight="1">
      <c r="A152" s="831" t="s">
        <v>859</v>
      </c>
      <c r="B152" s="870" t="s">
        <v>860</v>
      </c>
      <c r="C152" s="870"/>
      <c r="D152" s="870"/>
      <c r="E152" s="870"/>
      <c r="F152" s="611"/>
      <c r="G152" s="611"/>
      <c r="H152" s="611"/>
      <c r="I152" s="611"/>
      <c r="J152" s="379"/>
      <c r="K152" s="379"/>
      <c r="M152" s="379"/>
      <c r="N152" s="379"/>
      <c r="O152" s="379"/>
      <c r="P152" s="379"/>
      <c r="Q152" s="379"/>
      <c r="R152" s="379"/>
      <c r="S152" s="379"/>
      <c r="T152" s="379"/>
      <c r="U152" s="379"/>
      <c r="V152" s="379"/>
      <c r="W152" s="379"/>
      <c r="X152" s="379"/>
      <c r="Y152" s="379"/>
    </row>
    <row r="153" spans="1:25" ht="30" customHeight="1">
      <c r="A153" s="831"/>
      <c r="B153" s="855" t="s">
        <v>937</v>
      </c>
      <c r="C153" s="855"/>
      <c r="D153" s="855"/>
      <c r="E153" s="855"/>
      <c r="F153" s="612" t="s">
        <v>861</v>
      </c>
      <c r="G153" s="613"/>
      <c r="H153" s="612" t="s">
        <v>861</v>
      </c>
      <c r="I153" s="613"/>
      <c r="J153" s="324"/>
      <c r="K153" s="324"/>
      <c r="L153" s="324"/>
      <c r="M153" s="324"/>
      <c r="N153" s="324"/>
      <c r="O153" s="324"/>
      <c r="P153" s="324"/>
      <c r="Q153" s="324"/>
      <c r="R153" s="324"/>
      <c r="S153" s="324"/>
      <c r="T153" s="324"/>
      <c r="U153" s="324"/>
      <c r="V153" s="324"/>
      <c r="W153" s="324"/>
      <c r="X153" s="324"/>
      <c r="Y153" s="324"/>
    </row>
    <row r="154" spans="1:25" ht="5.25" hidden="1" customHeight="1">
      <c r="A154" s="831"/>
      <c r="B154" s="855" t="s">
        <v>862</v>
      </c>
      <c r="C154" s="855"/>
      <c r="D154" s="855"/>
      <c r="E154" s="855"/>
      <c r="F154" s="612" t="s">
        <v>863</v>
      </c>
      <c r="G154" s="613"/>
      <c r="H154" s="612" t="s">
        <v>863</v>
      </c>
      <c r="I154" s="613"/>
      <c r="J154" s="324"/>
      <c r="K154" s="324"/>
      <c r="L154" s="324"/>
      <c r="M154" s="324"/>
      <c r="N154" s="324"/>
      <c r="O154" s="324"/>
      <c r="P154" s="324"/>
      <c r="Q154" s="324"/>
      <c r="R154" s="324"/>
      <c r="S154" s="324"/>
      <c r="T154" s="324"/>
      <c r="U154" s="324"/>
      <c r="V154" s="324"/>
      <c r="W154" s="324"/>
      <c r="X154" s="324"/>
      <c r="Y154" s="324"/>
    </row>
    <row r="155" spans="1:25" ht="32.25" customHeight="1">
      <c r="A155" s="325"/>
      <c r="B155" s="855" t="s">
        <v>936</v>
      </c>
      <c r="C155" s="855"/>
      <c r="D155" s="855"/>
      <c r="E155" s="855"/>
      <c r="F155" s="612" t="s">
        <v>865</v>
      </c>
      <c r="G155" s="613"/>
      <c r="H155" s="612" t="s">
        <v>865</v>
      </c>
      <c r="I155" s="613"/>
      <c r="J155" s="324"/>
      <c r="K155" s="324"/>
      <c r="L155" s="324"/>
      <c r="M155" s="324"/>
      <c r="N155" s="324"/>
      <c r="O155" s="324"/>
      <c r="P155" s="324"/>
      <c r="Q155" s="324"/>
      <c r="R155" s="324"/>
      <c r="S155" s="324"/>
      <c r="T155" s="324"/>
      <c r="U155" s="324"/>
      <c r="V155" s="324"/>
      <c r="W155" s="324"/>
      <c r="X155" s="324"/>
      <c r="Y155" s="324"/>
    </row>
    <row r="156" spans="1:25" ht="24.95" hidden="1" customHeight="1">
      <c r="A156" s="325"/>
      <c r="B156" s="855" t="s">
        <v>866</v>
      </c>
      <c r="C156" s="855"/>
      <c r="D156" s="855"/>
      <c r="E156" s="855"/>
      <c r="F156" s="612" t="s">
        <v>867</v>
      </c>
      <c r="G156" s="613"/>
      <c r="H156" s="612" t="s">
        <v>867</v>
      </c>
      <c r="I156" s="613"/>
      <c r="J156" s="324"/>
      <c r="K156" s="324"/>
      <c r="L156" s="324"/>
      <c r="M156" s="324"/>
      <c r="N156" s="324"/>
      <c r="O156" s="324"/>
      <c r="P156" s="324"/>
      <c r="Q156" s="324"/>
      <c r="R156" s="324"/>
      <c r="S156" s="324"/>
      <c r="T156" s="324"/>
      <c r="U156" s="324"/>
      <c r="V156" s="324"/>
      <c r="W156" s="324"/>
      <c r="X156" s="324"/>
      <c r="Y156" s="324"/>
    </row>
    <row r="157" spans="1:25" ht="48.75" hidden="1" customHeight="1">
      <c r="A157" s="379"/>
      <c r="B157" s="855" t="s">
        <v>868</v>
      </c>
      <c r="C157" s="855"/>
      <c r="D157" s="855"/>
      <c r="E157" s="855"/>
      <c r="F157" s="612" t="s">
        <v>869</v>
      </c>
      <c r="G157" s="614"/>
      <c r="H157" s="612" t="s">
        <v>869</v>
      </c>
      <c r="I157" s="614"/>
      <c r="J157" s="324"/>
      <c r="K157" s="324"/>
      <c r="L157" s="379"/>
      <c r="M157" s="379"/>
      <c r="N157" s="324"/>
      <c r="O157" s="324"/>
      <c r="P157" s="379"/>
      <c r="Q157" s="379"/>
      <c r="R157" s="324"/>
      <c r="S157" s="324"/>
      <c r="T157" s="379"/>
      <c r="U157" s="379"/>
      <c r="V157" s="324"/>
      <c r="W157" s="324"/>
      <c r="X157" s="379"/>
      <c r="Y157" s="379"/>
    </row>
    <row r="158" spans="1:25" ht="8.25" hidden="1" customHeight="1">
      <c r="A158" s="379"/>
      <c r="B158" s="855" t="s">
        <v>870</v>
      </c>
      <c r="C158" s="855"/>
      <c r="D158" s="855"/>
      <c r="E158" s="855"/>
      <c r="F158" s="612" t="s">
        <v>871</v>
      </c>
      <c r="G158" s="615"/>
      <c r="H158" s="612" t="s">
        <v>871</v>
      </c>
      <c r="I158" s="615"/>
      <c r="J158" s="324"/>
      <c r="K158" s="324"/>
      <c r="L158" s="379"/>
      <c r="M158" s="379"/>
      <c r="N158" s="324"/>
      <c r="O158" s="324"/>
      <c r="P158" s="379"/>
      <c r="Q158" s="379"/>
      <c r="R158" s="324"/>
      <c r="S158" s="324"/>
      <c r="T158" s="379"/>
      <c r="U158" s="379"/>
      <c r="V158" s="324"/>
      <c r="W158" s="324"/>
      <c r="X158" s="379"/>
      <c r="Y158" s="379"/>
    </row>
    <row r="159" spans="1:25" ht="9" customHeight="1">
      <c r="A159" s="379"/>
      <c r="B159" s="616"/>
      <c r="C159" s="616"/>
      <c r="D159" s="616"/>
      <c r="E159" s="616"/>
      <c r="F159" s="617"/>
      <c r="G159" s="618"/>
      <c r="H159" s="617"/>
      <c r="I159" s="618"/>
      <c r="J159" s="324"/>
      <c r="K159" s="324"/>
      <c r="L159" s="379"/>
      <c r="M159" s="379"/>
      <c r="N159" s="324"/>
      <c r="O159" s="324"/>
      <c r="P159" s="379"/>
      <c r="Q159" s="379"/>
      <c r="R159" s="324"/>
      <c r="S159" s="324"/>
      <c r="T159" s="379"/>
      <c r="U159" s="379"/>
      <c r="V159" s="324"/>
      <c r="W159" s="324"/>
      <c r="X159" s="379"/>
      <c r="Y159" s="379"/>
    </row>
    <row r="160" spans="1:25" ht="55.5" hidden="1" customHeight="1">
      <c r="A160" s="831" t="s">
        <v>872</v>
      </c>
      <c r="B160" s="856" t="s">
        <v>873</v>
      </c>
      <c r="C160" s="857"/>
      <c r="D160" s="857"/>
      <c r="E160" s="857"/>
      <c r="F160" s="619"/>
      <c r="G160" s="620"/>
      <c r="H160" s="619"/>
      <c r="I160" s="620"/>
      <c r="J160" s="324"/>
      <c r="K160" s="324"/>
      <c r="L160" s="379"/>
      <c r="M160" s="379"/>
      <c r="N160" s="324"/>
      <c r="O160" s="324"/>
      <c r="P160" s="379"/>
      <c r="Q160" s="379"/>
      <c r="R160" s="324"/>
      <c r="S160" s="324"/>
      <c r="T160" s="379"/>
      <c r="U160" s="379"/>
      <c r="V160" s="324"/>
      <c r="W160" s="324"/>
      <c r="X160" s="379"/>
      <c r="Y160" s="379"/>
    </row>
    <row r="161" spans="1:25" ht="24.95" hidden="1" customHeight="1">
      <c r="A161" s="831"/>
      <c r="B161" s="858" t="s">
        <v>874</v>
      </c>
      <c r="C161" s="859"/>
      <c r="D161" s="859"/>
      <c r="E161" s="859"/>
      <c r="F161" s="621" t="s">
        <v>875</v>
      </c>
      <c r="G161" s="602"/>
      <c r="H161" s="621" t="s">
        <v>875</v>
      </c>
      <c r="I161" s="602"/>
      <c r="J161" s="324"/>
      <c r="K161" s="324"/>
      <c r="L161" s="324"/>
      <c r="M161" s="324"/>
      <c r="N161" s="324"/>
      <c r="O161" s="324"/>
      <c r="P161" s="324"/>
      <c r="Q161" s="324"/>
      <c r="R161" s="324"/>
      <c r="S161" s="324"/>
      <c r="T161" s="324"/>
      <c r="U161" s="324"/>
      <c r="V161" s="324"/>
      <c r="W161" s="324"/>
      <c r="X161" s="324"/>
      <c r="Y161" s="324"/>
    </row>
    <row r="162" spans="1:25" ht="24.95" hidden="1" customHeight="1">
      <c r="A162" s="831"/>
      <c r="B162" s="845" t="s">
        <v>876</v>
      </c>
      <c r="C162" s="846"/>
      <c r="D162" s="846"/>
      <c r="E162" s="846"/>
      <c r="F162" s="621" t="s">
        <v>875</v>
      </c>
      <c r="G162" s="602"/>
      <c r="H162" s="621" t="s">
        <v>875</v>
      </c>
      <c r="I162" s="602"/>
      <c r="J162" s="324"/>
      <c r="K162" s="324"/>
      <c r="L162" s="324"/>
      <c r="M162" s="324"/>
      <c r="N162" s="324"/>
      <c r="O162" s="324"/>
      <c r="P162" s="324"/>
      <c r="Q162" s="324"/>
      <c r="R162" s="324"/>
      <c r="S162" s="324"/>
      <c r="T162" s="324"/>
      <c r="U162" s="324"/>
      <c r="V162" s="324"/>
      <c r="W162" s="324"/>
      <c r="X162" s="324"/>
      <c r="Y162" s="324"/>
    </row>
    <row r="163" spans="1:25" ht="24.95" hidden="1" customHeight="1">
      <c r="A163" s="379"/>
      <c r="B163" s="845" t="s">
        <v>864</v>
      </c>
      <c r="C163" s="846"/>
      <c r="D163" s="846"/>
      <c r="E163" s="846"/>
      <c r="F163" s="621" t="s">
        <v>865</v>
      </c>
      <c r="G163" s="602"/>
      <c r="H163" s="621" t="s">
        <v>865</v>
      </c>
      <c r="I163" s="602"/>
      <c r="J163" s="324"/>
      <c r="K163" s="324"/>
      <c r="L163" s="324"/>
      <c r="N163" s="324"/>
      <c r="O163" s="324"/>
      <c r="P163" s="324"/>
      <c r="Q163" s="324"/>
      <c r="R163" s="324"/>
      <c r="S163" s="324"/>
      <c r="T163" s="324"/>
      <c r="U163" s="324"/>
      <c r="V163" s="324"/>
      <c r="W163" s="324"/>
      <c r="X163" s="324"/>
      <c r="Y163" s="324"/>
    </row>
    <row r="164" spans="1:25" ht="37.5" hidden="1" customHeight="1">
      <c r="A164" s="379"/>
      <c r="B164" s="847" t="s">
        <v>868</v>
      </c>
      <c r="C164" s="848"/>
      <c r="D164" s="848"/>
      <c r="E164" s="848"/>
      <c r="F164" s="622" t="s">
        <v>869</v>
      </c>
      <c r="G164" s="623"/>
      <c r="H164" s="622" t="s">
        <v>869</v>
      </c>
      <c r="I164" s="623"/>
      <c r="J164" s="324"/>
      <c r="K164" s="324"/>
      <c r="L164" s="379"/>
      <c r="N164" s="324"/>
      <c r="O164" s="324"/>
      <c r="P164" s="379"/>
      <c r="Q164" s="379"/>
      <c r="R164" s="324"/>
      <c r="S164" s="324"/>
      <c r="T164" s="379"/>
      <c r="U164" s="379"/>
      <c r="V164" s="324"/>
      <c r="W164" s="324"/>
      <c r="X164" s="379"/>
      <c r="Y164" s="379"/>
    </row>
    <row r="165" spans="1:25" ht="6.75" customHeight="1">
      <c r="A165" s="379"/>
      <c r="B165" s="379"/>
      <c r="C165" s="379"/>
      <c r="D165" s="379"/>
      <c r="E165" s="379"/>
      <c r="F165" s="609"/>
      <c r="G165" s="609"/>
      <c r="H165" s="609"/>
      <c r="I165" s="609"/>
      <c r="J165" s="379"/>
      <c r="K165" s="379"/>
      <c r="L165" s="379"/>
      <c r="N165" s="379"/>
      <c r="O165" s="379"/>
      <c r="P165" s="379"/>
      <c r="Q165" s="379"/>
      <c r="R165" s="379"/>
      <c r="S165" s="379"/>
      <c r="T165" s="379"/>
      <c r="U165" s="379"/>
      <c r="V165" s="379"/>
      <c r="W165" s="379"/>
      <c r="X165" s="379"/>
      <c r="Y165" s="379"/>
    </row>
    <row r="166" spans="1:25" ht="41.25" customHeight="1">
      <c r="A166" s="831" t="s">
        <v>872</v>
      </c>
      <c r="B166" s="832" t="s">
        <v>877</v>
      </c>
      <c r="C166" s="833"/>
      <c r="D166" s="833"/>
      <c r="E166" s="833"/>
      <c r="F166" s="849"/>
      <c r="G166" s="850"/>
      <c r="H166" s="849"/>
      <c r="I166" s="850"/>
      <c r="J166" s="324"/>
      <c r="K166" s="324"/>
      <c r="L166" s="324"/>
      <c r="M166" s="324"/>
      <c r="N166" s="324"/>
      <c r="O166" s="324"/>
      <c r="P166" s="324"/>
      <c r="Q166" s="324"/>
      <c r="R166" s="324"/>
      <c r="S166" s="324"/>
      <c r="T166" s="324"/>
      <c r="U166" s="324"/>
      <c r="V166" s="324"/>
      <c r="W166" s="324"/>
      <c r="X166" s="324"/>
      <c r="Y166" s="324"/>
    </row>
    <row r="167" spans="1:25" ht="41.25" customHeight="1">
      <c r="A167" s="831"/>
      <c r="B167" s="851" t="s">
        <v>878</v>
      </c>
      <c r="C167" s="852"/>
      <c r="D167" s="852"/>
      <c r="E167" s="852"/>
      <c r="F167" s="853"/>
      <c r="G167" s="854"/>
      <c r="H167" s="853"/>
      <c r="I167" s="854"/>
      <c r="J167" s="379"/>
      <c r="K167" s="379"/>
      <c r="L167" s="379"/>
      <c r="M167" s="379"/>
      <c r="N167" s="379"/>
      <c r="O167" s="379"/>
      <c r="P167" s="379"/>
      <c r="Q167" s="379"/>
      <c r="R167" s="379"/>
      <c r="S167" s="379"/>
      <c r="T167" s="379"/>
      <c r="U167" s="379"/>
      <c r="V167" s="379"/>
      <c r="W167" s="379"/>
      <c r="X167" s="379"/>
      <c r="Y167" s="379"/>
    </row>
    <row r="168" spans="1:25" ht="24.95" customHeight="1">
      <c r="A168" s="831" t="s">
        <v>879</v>
      </c>
      <c r="B168" s="851" t="s">
        <v>880</v>
      </c>
      <c r="C168" s="852"/>
      <c r="D168" s="852"/>
      <c r="E168" s="852"/>
      <c r="F168" s="853"/>
      <c r="G168" s="854"/>
      <c r="H168" s="853"/>
      <c r="I168" s="854"/>
      <c r="J168" s="379"/>
      <c r="K168" s="379"/>
      <c r="L168" s="379"/>
      <c r="M168" s="379"/>
      <c r="N168" s="379"/>
      <c r="O168" s="379"/>
      <c r="P168" s="379"/>
      <c r="Q168" s="379"/>
      <c r="R168" s="379"/>
      <c r="S168" s="379"/>
      <c r="T168" s="379"/>
      <c r="U168" s="379"/>
      <c r="V168" s="379"/>
      <c r="W168" s="379"/>
      <c r="X168" s="379"/>
      <c r="Y168" s="379"/>
    </row>
    <row r="169" spans="1:25">
      <c r="F169" s="624"/>
      <c r="G169" s="624"/>
      <c r="H169" s="624"/>
      <c r="I169" s="624"/>
    </row>
    <row r="170" spans="1:25" ht="52.5" customHeight="1">
      <c r="A170" s="831" t="s">
        <v>881</v>
      </c>
      <c r="B170" s="832" t="s">
        <v>882</v>
      </c>
      <c r="C170" s="833"/>
      <c r="D170" s="833"/>
      <c r="E170" s="833"/>
      <c r="F170" s="834"/>
      <c r="G170" s="835"/>
      <c r="H170" s="834"/>
      <c r="I170" s="835"/>
      <c r="J170" s="379"/>
      <c r="K170" s="379"/>
      <c r="L170" s="379"/>
      <c r="M170" s="379"/>
      <c r="N170" s="379"/>
      <c r="O170" s="379"/>
      <c r="P170" s="379"/>
      <c r="Q170" s="379"/>
      <c r="R170" s="379"/>
      <c r="S170" s="379"/>
      <c r="T170" s="379"/>
      <c r="U170" s="379"/>
      <c r="V170" s="379"/>
      <c r="W170" s="379"/>
      <c r="X170" s="379"/>
      <c r="Y170" s="379"/>
    </row>
    <row r="171" spans="1:25">
      <c r="A171" s="831"/>
      <c r="B171" s="373"/>
      <c r="C171" s="373"/>
      <c r="D171" s="373"/>
      <c r="E171" s="373"/>
      <c r="F171" s="373"/>
      <c r="G171" s="373"/>
      <c r="H171" s="373"/>
      <c r="I171" s="373"/>
      <c r="J171" s="373"/>
    </row>
    <row r="172" spans="1:25" ht="15.75">
      <c r="A172" s="589">
        <v>2.2000000000000002</v>
      </c>
      <c r="B172" s="838" t="s">
        <v>883</v>
      </c>
      <c r="C172" s="838"/>
      <c r="D172" s="838"/>
      <c r="E172" s="838"/>
      <c r="F172" s="838"/>
      <c r="G172" s="838"/>
      <c r="H172" s="838"/>
      <c r="I172" s="838"/>
      <c r="J172" s="379"/>
      <c r="K172" s="325"/>
      <c r="L172" s="325"/>
      <c r="M172" s="325"/>
      <c r="N172" s="325"/>
      <c r="O172" s="325"/>
      <c r="P172" s="325"/>
    </row>
    <row r="173" spans="1:25" ht="15.75">
      <c r="A173" s="589"/>
      <c r="B173" s="325"/>
      <c r="C173" s="325"/>
      <c r="D173" s="325"/>
      <c r="E173" s="325"/>
      <c r="F173" s="325"/>
      <c r="G173" s="325"/>
      <c r="H173" s="325"/>
      <c r="I173" s="325"/>
      <c r="J173" s="379"/>
      <c r="K173" s="325"/>
      <c r="L173" s="325"/>
      <c r="M173" s="325"/>
      <c r="N173" s="325"/>
      <c r="O173" s="325"/>
      <c r="P173" s="325"/>
    </row>
    <row r="174" spans="1:25" ht="15.75">
      <c r="A174" s="589" t="s">
        <v>884</v>
      </c>
      <c r="B174" s="839" t="s">
        <v>885</v>
      </c>
      <c r="C174" s="839"/>
      <c r="D174" s="839"/>
      <c r="E174" s="839"/>
      <c r="F174" s="839"/>
      <c r="G174" s="839"/>
      <c r="H174" s="839"/>
      <c r="I174" s="839"/>
      <c r="J174" s="379"/>
      <c r="K174" s="325"/>
      <c r="L174" s="325"/>
      <c r="M174" s="325"/>
      <c r="N174" s="325"/>
      <c r="O174" s="325"/>
      <c r="P174" s="325"/>
    </row>
    <row r="175" spans="1:25">
      <c r="F175" s="373"/>
      <c r="G175" s="373"/>
      <c r="H175" s="373"/>
      <c r="I175" s="373"/>
    </row>
    <row r="176" spans="1:25" ht="36" customHeight="1">
      <c r="A176" s="592" t="s">
        <v>424</v>
      </c>
      <c r="B176" s="796" t="s">
        <v>886</v>
      </c>
      <c r="C176" s="796"/>
      <c r="D176" s="796"/>
      <c r="E176" s="796"/>
      <c r="F176" s="796"/>
      <c r="G176" s="796"/>
      <c r="H176" s="796"/>
      <c r="I176" s="796"/>
      <c r="J176" s="373"/>
    </row>
    <row r="177" spans="1:16" ht="26.25" customHeight="1">
      <c r="A177" s="373"/>
      <c r="B177" s="840" t="s">
        <v>938</v>
      </c>
      <c r="C177" s="840"/>
      <c r="D177" s="840"/>
      <c r="E177" s="840"/>
      <c r="F177" s="840"/>
      <c r="G177" s="840"/>
      <c r="H177" s="840"/>
      <c r="I177" s="840"/>
      <c r="J177" s="373"/>
    </row>
    <row r="178" spans="1:16" ht="6.75" customHeight="1">
      <c r="A178" s="373"/>
      <c r="B178" s="841"/>
      <c r="C178" s="841"/>
      <c r="D178" s="841"/>
      <c r="E178" s="841"/>
      <c r="F178" s="841"/>
      <c r="G178" s="841"/>
      <c r="H178" s="841"/>
      <c r="I178" s="841"/>
      <c r="J178" s="373"/>
    </row>
    <row r="179" spans="1:16" ht="56.25" customHeight="1">
      <c r="A179" s="373"/>
      <c r="B179" s="842" t="s">
        <v>939</v>
      </c>
      <c r="C179" s="842"/>
      <c r="D179" s="842"/>
      <c r="E179" s="842"/>
      <c r="F179" s="842"/>
      <c r="G179" s="842"/>
      <c r="H179" s="842"/>
      <c r="I179" s="842"/>
      <c r="J179" s="373"/>
    </row>
    <row r="180" spans="1:16" ht="15.75">
      <c r="A180" s="379"/>
      <c r="B180" s="625"/>
      <c r="C180" s="625"/>
      <c r="D180" s="625"/>
      <c r="E180" s="625"/>
      <c r="F180" s="626"/>
      <c r="G180" s="626"/>
      <c r="H180" s="626"/>
      <c r="I180" s="626"/>
      <c r="J180" s="379"/>
      <c r="K180" s="325"/>
      <c r="L180" s="325"/>
      <c r="M180" s="325"/>
      <c r="N180" s="325"/>
      <c r="O180" s="325"/>
      <c r="P180" s="325"/>
    </row>
    <row r="181" spans="1:16" ht="150" customHeight="1">
      <c r="A181" s="592" t="s">
        <v>887</v>
      </c>
      <c r="B181" s="795" t="s">
        <v>940</v>
      </c>
      <c r="C181" s="796"/>
      <c r="D181" s="796"/>
      <c r="E181" s="796"/>
      <c r="F181" s="796"/>
      <c r="G181" s="796"/>
      <c r="H181" s="796"/>
      <c r="I181" s="796"/>
      <c r="J181" s="379"/>
      <c r="L181" s="325"/>
      <c r="M181" s="325"/>
      <c r="N181" s="325"/>
      <c r="O181" s="325"/>
      <c r="P181" s="325"/>
    </row>
    <row r="182" spans="1:16" ht="8.25" customHeight="1">
      <c r="A182" s="592"/>
      <c r="B182" s="627"/>
      <c r="C182" s="627"/>
      <c r="D182" s="627"/>
      <c r="E182" s="627"/>
      <c r="F182" s="627"/>
      <c r="G182" s="627"/>
      <c r="H182" s="627"/>
      <c r="I182" s="627"/>
      <c r="J182" s="379"/>
      <c r="L182" s="325"/>
      <c r="M182" s="325"/>
      <c r="N182" s="325"/>
      <c r="O182" s="325"/>
      <c r="P182" s="325"/>
    </row>
    <row r="183" spans="1:16" ht="33.75" customHeight="1">
      <c r="A183" s="379"/>
      <c r="B183" s="785" t="s">
        <v>941</v>
      </c>
      <c r="C183" s="785"/>
      <c r="D183" s="785"/>
      <c r="E183" s="785"/>
      <c r="F183" s="785"/>
      <c r="G183" s="785"/>
      <c r="H183" s="785"/>
      <c r="I183" s="785"/>
      <c r="J183" s="379"/>
      <c r="L183" s="325"/>
      <c r="M183" s="325"/>
      <c r="N183" s="325"/>
      <c r="O183" s="325"/>
      <c r="P183" s="325"/>
    </row>
    <row r="184" spans="1:16" ht="8.25" customHeight="1">
      <c r="A184" s="592"/>
      <c r="B184" s="627"/>
      <c r="C184" s="627"/>
      <c r="D184" s="627"/>
      <c r="E184" s="627"/>
      <c r="F184" s="627"/>
      <c r="G184" s="627"/>
      <c r="H184" s="627"/>
      <c r="I184" s="627"/>
      <c r="J184" s="379"/>
      <c r="K184" s="325"/>
      <c r="L184" s="325"/>
      <c r="M184" s="325"/>
      <c r="N184" s="325"/>
      <c r="O184" s="325"/>
      <c r="P184" s="325"/>
    </row>
    <row r="185" spans="1:16" ht="39" customHeight="1">
      <c r="A185" s="379"/>
      <c r="B185" s="785" t="s">
        <v>942</v>
      </c>
      <c r="C185" s="785"/>
      <c r="D185" s="785"/>
      <c r="E185" s="785"/>
      <c r="F185" s="785"/>
      <c r="G185" s="785"/>
      <c r="H185" s="785"/>
      <c r="I185" s="785"/>
      <c r="J185" s="379"/>
      <c r="K185" s="325"/>
      <c r="L185" s="325"/>
      <c r="M185" s="325"/>
      <c r="N185" s="325"/>
      <c r="O185" s="325"/>
      <c r="P185" s="325"/>
    </row>
    <row r="186" spans="1:16" ht="10.5" customHeight="1">
      <c r="A186" s="592"/>
      <c r="B186" s="627"/>
      <c r="C186" s="627"/>
      <c r="D186" s="627"/>
      <c r="E186" s="627"/>
      <c r="F186" s="627"/>
      <c r="G186" s="627"/>
      <c r="H186" s="627"/>
      <c r="I186" s="627"/>
      <c r="J186" s="379"/>
      <c r="K186" s="325"/>
      <c r="L186" s="325"/>
      <c r="M186" s="325"/>
      <c r="N186" s="325"/>
      <c r="O186" s="325"/>
      <c r="P186" s="325"/>
    </row>
    <row r="187" spans="1:16" ht="66.75" customHeight="1">
      <c r="B187" s="785" t="s">
        <v>943</v>
      </c>
      <c r="C187" s="785"/>
      <c r="D187" s="785"/>
      <c r="E187" s="785"/>
      <c r="F187" s="785"/>
      <c r="G187" s="785"/>
      <c r="H187" s="785"/>
      <c r="I187" s="785"/>
    </row>
    <row r="188" spans="1:16" ht="5.25" customHeight="1">
      <c r="A188" s="373"/>
      <c r="B188" s="788"/>
      <c r="C188" s="788"/>
      <c r="D188" s="788"/>
      <c r="E188" s="788"/>
      <c r="F188" s="788"/>
      <c r="G188" s="788"/>
      <c r="H188" s="788"/>
      <c r="I188" s="788"/>
      <c r="J188" s="373"/>
    </row>
    <row r="189" spans="1:16" ht="10.5" customHeight="1">
      <c r="A189" s="373"/>
      <c r="B189" s="785"/>
      <c r="C189" s="785"/>
      <c r="D189" s="785"/>
      <c r="E189" s="785"/>
      <c r="F189" s="785"/>
      <c r="G189" s="785"/>
      <c r="H189" s="785"/>
      <c r="I189" s="785"/>
      <c r="J189" s="373"/>
    </row>
    <row r="190" spans="1:16" ht="31.5" customHeight="1">
      <c r="A190" s="592" t="s">
        <v>888</v>
      </c>
      <c r="B190" s="805" t="s">
        <v>889</v>
      </c>
      <c r="C190" s="805"/>
      <c r="D190" s="805"/>
      <c r="E190" s="805"/>
      <c r="F190" s="805"/>
      <c r="G190" s="805"/>
      <c r="H190" s="805"/>
      <c r="I190" s="805"/>
      <c r="J190" s="373"/>
    </row>
    <row r="191" spans="1:16" ht="9.75" customHeight="1">
      <c r="A191" s="379"/>
      <c r="B191" s="379"/>
      <c r="C191" s="379"/>
      <c r="D191" s="379"/>
      <c r="E191" s="379"/>
      <c r="F191" s="373"/>
      <c r="G191" s="373"/>
      <c r="H191" s="373"/>
      <c r="I191" s="373"/>
      <c r="J191" s="379"/>
      <c r="K191" s="325"/>
      <c r="M191" s="325"/>
      <c r="N191" s="325"/>
      <c r="O191" s="325"/>
      <c r="P191" s="325"/>
    </row>
    <row r="192" spans="1:16" ht="34.5" customHeight="1">
      <c r="A192" s="379"/>
      <c r="B192" s="651" t="s">
        <v>627</v>
      </c>
      <c r="C192" s="797" t="s">
        <v>890</v>
      </c>
      <c r="D192" s="798"/>
      <c r="E192" s="798"/>
      <c r="F192" s="799"/>
      <c r="G192" s="800"/>
      <c r="H192" s="800"/>
      <c r="I192" s="801"/>
      <c r="J192" s="379"/>
      <c r="K192" s="325"/>
      <c r="M192" s="325"/>
      <c r="N192" s="325"/>
      <c r="O192" s="325"/>
      <c r="P192" s="325"/>
    </row>
    <row r="193" spans="1:16" ht="35.25" customHeight="1">
      <c r="B193" s="651" t="s">
        <v>891</v>
      </c>
      <c r="C193" s="797" t="s">
        <v>892</v>
      </c>
      <c r="D193" s="798"/>
      <c r="E193" s="798"/>
      <c r="F193" s="799"/>
      <c r="G193" s="800"/>
      <c r="H193" s="800"/>
      <c r="I193" s="801"/>
    </row>
    <row r="194" spans="1:16" ht="35.1" customHeight="1">
      <c r="A194" s="373"/>
      <c r="B194" s="843" t="s">
        <v>893</v>
      </c>
      <c r="C194" s="809" t="str">
        <f>IF(G192="Yes","Name Such Manufacturer Only 01 (One)","Name Such Manufacturer Max 02 (Two)")</f>
        <v>Name Such Manufacturer Max 02 (Two)</v>
      </c>
      <c r="D194" s="810"/>
      <c r="E194" s="810"/>
      <c r="F194" s="811"/>
      <c r="G194" s="815"/>
      <c r="H194" s="815"/>
      <c r="I194" s="816"/>
      <c r="J194" s="373"/>
    </row>
    <row r="195" spans="1:16" ht="35.1" customHeight="1">
      <c r="A195" s="373"/>
      <c r="B195" s="844"/>
      <c r="C195" s="812"/>
      <c r="D195" s="813"/>
      <c r="E195" s="813"/>
      <c r="F195" s="814"/>
      <c r="G195" s="817"/>
      <c r="H195" s="817"/>
      <c r="I195" s="818"/>
      <c r="J195" s="373"/>
    </row>
    <row r="196" spans="1:16" ht="96" customHeight="1">
      <c r="A196" s="373"/>
      <c r="B196" s="651" t="s">
        <v>894</v>
      </c>
      <c r="C196" s="797" t="s">
        <v>895</v>
      </c>
      <c r="D196" s="798"/>
      <c r="E196" s="798"/>
      <c r="F196" s="799"/>
      <c r="G196" s="800"/>
      <c r="H196" s="800"/>
      <c r="I196" s="801"/>
      <c r="J196" s="373"/>
      <c r="N196" s="369" t="s">
        <v>896</v>
      </c>
    </row>
    <row r="197" spans="1:16" ht="16.5" hidden="1" customHeight="1">
      <c r="A197" s="373"/>
      <c r="B197" s="558"/>
      <c r="C197" s="347"/>
      <c r="D197" s="347"/>
      <c r="E197" s="347"/>
      <c r="F197" s="347"/>
      <c r="H197" s="347"/>
      <c r="I197" s="347"/>
      <c r="J197" s="629"/>
    </row>
    <row r="198" spans="1:16" ht="15" hidden="1" customHeight="1">
      <c r="A198" s="373"/>
      <c r="B198" s="802" t="str">
        <f>IF(G196="No","ALERT ! Bidders proposing the supply of towers from other Manufacturer the Requisite Joint Deed of Undertaking as per ii) (c ) and its Note as given here above is MUST……..","")</f>
        <v/>
      </c>
      <c r="C198" s="802"/>
      <c r="D198" s="802"/>
      <c r="E198" s="802"/>
      <c r="F198" s="802"/>
      <c r="G198" s="802"/>
      <c r="H198" s="802"/>
      <c r="I198" s="802"/>
      <c r="J198" s="373"/>
    </row>
    <row r="199" spans="1:16" ht="15.75" hidden="1" customHeight="1">
      <c r="A199" s="373"/>
      <c r="B199" s="802"/>
      <c r="C199" s="802"/>
      <c r="D199" s="802"/>
      <c r="E199" s="802"/>
      <c r="F199" s="802"/>
      <c r="G199" s="802"/>
      <c r="H199" s="802"/>
      <c r="I199" s="802"/>
      <c r="J199" s="373"/>
    </row>
    <row r="200" spans="1:16" ht="15.75" hidden="1" customHeight="1">
      <c r="A200" s="373"/>
      <c r="B200" s="802"/>
      <c r="C200" s="802"/>
      <c r="D200" s="802"/>
      <c r="E200" s="802"/>
      <c r="F200" s="802"/>
      <c r="G200" s="802"/>
      <c r="H200" s="802"/>
      <c r="I200" s="802"/>
      <c r="J200" s="373"/>
    </row>
    <row r="201" spans="1:16" ht="53.25" customHeight="1">
      <c r="A201" s="379"/>
      <c r="B201" s="637" t="s">
        <v>634</v>
      </c>
      <c r="C201" s="803" t="s">
        <v>897</v>
      </c>
      <c r="D201" s="803"/>
      <c r="E201" s="803"/>
      <c r="F201" s="803"/>
      <c r="G201" s="803"/>
      <c r="H201" s="803"/>
      <c r="I201" s="804"/>
      <c r="J201" s="379"/>
      <c r="K201" s="325"/>
      <c r="L201" s="325"/>
      <c r="M201" s="325"/>
      <c r="N201" s="325"/>
      <c r="O201" s="325"/>
      <c r="P201" s="325"/>
    </row>
    <row r="202" spans="1:16" ht="24.75" customHeight="1">
      <c r="A202" s="379"/>
      <c r="B202" s="630"/>
      <c r="C202" s="836" t="s">
        <v>944</v>
      </c>
      <c r="D202" s="836"/>
      <c r="E202" s="836"/>
      <c r="F202" s="836"/>
      <c r="G202" s="836"/>
      <c r="H202" s="836"/>
      <c r="I202" s="837"/>
      <c r="J202" s="379"/>
      <c r="K202" s="325"/>
      <c r="L202" s="325"/>
      <c r="M202" s="325"/>
      <c r="N202" s="325"/>
      <c r="O202" s="325"/>
      <c r="P202" s="325"/>
    </row>
    <row r="203" spans="1:16" ht="61.5" customHeight="1">
      <c r="A203" s="379"/>
      <c r="B203" s="631" t="s">
        <v>797</v>
      </c>
      <c r="C203" s="798" t="s">
        <v>898</v>
      </c>
      <c r="D203" s="798"/>
      <c r="E203" s="798"/>
      <c r="F203" s="799"/>
      <c r="G203" s="791"/>
      <c r="H203" s="792"/>
      <c r="I203" s="793"/>
      <c r="J203" s="356"/>
      <c r="K203" s="356"/>
      <c r="L203" s="356"/>
    </row>
    <row r="204" spans="1:16" ht="15.75" customHeight="1">
      <c r="A204" s="379"/>
      <c r="B204" s="819" t="s">
        <v>799</v>
      </c>
      <c r="C204" s="810" t="s">
        <v>899</v>
      </c>
      <c r="D204" s="810"/>
      <c r="E204" s="810"/>
      <c r="F204" s="810"/>
      <c r="G204" s="824"/>
      <c r="H204" s="825"/>
      <c r="I204" s="826"/>
    </row>
    <row r="205" spans="1:16" ht="15.75">
      <c r="A205" s="379"/>
      <c r="B205" s="822"/>
      <c r="C205" s="823"/>
      <c r="D205" s="823"/>
      <c r="E205" s="823"/>
      <c r="F205" s="823"/>
      <c r="G205" s="806"/>
      <c r="H205" s="807"/>
      <c r="I205" s="808"/>
    </row>
    <row r="206" spans="1:16" ht="15.75">
      <c r="A206" s="379"/>
      <c r="B206" s="820"/>
      <c r="C206" s="821"/>
      <c r="D206" s="821"/>
      <c r="E206" s="821"/>
      <c r="F206" s="821"/>
      <c r="G206" s="827"/>
      <c r="H206" s="828"/>
      <c r="I206" s="829"/>
    </row>
    <row r="207" spans="1:16" ht="20.25" customHeight="1">
      <c r="B207" s="631" t="s">
        <v>800</v>
      </c>
      <c r="C207" s="830" t="s">
        <v>946</v>
      </c>
      <c r="D207" s="830"/>
      <c r="E207" s="830"/>
      <c r="F207" s="830"/>
      <c r="G207" s="791"/>
      <c r="H207" s="792"/>
      <c r="I207" s="793"/>
    </row>
    <row r="208" spans="1:16" ht="15.75">
      <c r="A208" s="373"/>
      <c r="B208" s="819" t="s">
        <v>857</v>
      </c>
      <c r="C208" s="810" t="s">
        <v>945</v>
      </c>
      <c r="D208" s="810"/>
      <c r="E208" s="810"/>
      <c r="F208" s="810"/>
      <c r="G208" s="632" t="s">
        <v>947</v>
      </c>
      <c r="H208" s="632" t="s">
        <v>948</v>
      </c>
      <c r="I208" s="633" t="s">
        <v>949</v>
      </c>
    </row>
    <row r="209" spans="1:10" ht="15.75">
      <c r="A209" s="373"/>
      <c r="B209" s="820"/>
      <c r="C209" s="821"/>
      <c r="D209" s="821"/>
      <c r="E209" s="821"/>
      <c r="F209" s="821"/>
      <c r="G209" s="634"/>
      <c r="H209" s="634"/>
      <c r="I209" s="635"/>
    </row>
    <row r="210" spans="1:10" ht="30" customHeight="1">
      <c r="A210" s="373"/>
      <c r="B210" s="638"/>
      <c r="C210" s="836" t="s">
        <v>950</v>
      </c>
      <c r="D210" s="836"/>
      <c r="E210" s="836"/>
      <c r="F210" s="836"/>
      <c r="G210" s="836"/>
      <c r="H210" s="836"/>
      <c r="I210" s="837"/>
      <c r="J210" s="373"/>
    </row>
    <row r="211" spans="1:10" ht="16.5">
      <c r="A211" s="373"/>
      <c r="B211" s="630"/>
      <c r="C211" s="836" t="s">
        <v>944</v>
      </c>
      <c r="D211" s="836"/>
      <c r="E211" s="836"/>
      <c r="F211" s="836"/>
      <c r="G211" s="836"/>
      <c r="H211" s="836"/>
      <c r="I211" s="837"/>
      <c r="J211" s="373"/>
    </row>
    <row r="212" spans="1:10" ht="50.25" customHeight="1">
      <c r="A212" s="373"/>
      <c r="B212" s="631" t="s">
        <v>797</v>
      </c>
      <c r="C212" s="798" t="s">
        <v>898</v>
      </c>
      <c r="D212" s="798"/>
      <c r="E212" s="798"/>
      <c r="F212" s="799"/>
      <c r="G212" s="791"/>
      <c r="H212" s="792"/>
      <c r="I212" s="793"/>
      <c r="J212" s="373"/>
    </row>
    <row r="213" spans="1:10" ht="15.75">
      <c r="A213" s="373"/>
      <c r="B213" s="819" t="s">
        <v>799</v>
      </c>
      <c r="C213" s="810" t="s">
        <v>899</v>
      </c>
      <c r="D213" s="810"/>
      <c r="E213" s="810"/>
      <c r="F213" s="810"/>
      <c r="G213" s="824"/>
      <c r="H213" s="825"/>
      <c r="I213" s="826"/>
      <c r="J213" s="373"/>
    </row>
    <row r="214" spans="1:10" ht="15.75">
      <c r="A214" s="373"/>
      <c r="B214" s="822"/>
      <c r="C214" s="823"/>
      <c r="D214" s="823"/>
      <c r="E214" s="823"/>
      <c r="F214" s="823"/>
      <c r="G214" s="806"/>
      <c r="H214" s="807"/>
      <c r="I214" s="808"/>
      <c r="J214" s="373"/>
    </row>
    <row r="215" spans="1:10" ht="15.75">
      <c r="A215" s="373"/>
      <c r="B215" s="820"/>
      <c r="C215" s="821"/>
      <c r="D215" s="821"/>
      <c r="E215" s="821"/>
      <c r="F215" s="821"/>
      <c r="G215" s="827"/>
      <c r="H215" s="828"/>
      <c r="I215" s="829"/>
      <c r="J215" s="373"/>
    </row>
    <row r="216" spans="1:10" ht="15.75">
      <c r="A216" s="373"/>
      <c r="B216" s="631" t="s">
        <v>800</v>
      </c>
      <c r="C216" s="830" t="s">
        <v>946</v>
      </c>
      <c r="D216" s="830"/>
      <c r="E216" s="830"/>
      <c r="F216" s="830"/>
      <c r="G216" s="791"/>
      <c r="H216" s="792"/>
      <c r="I216" s="793"/>
      <c r="J216" s="373"/>
    </row>
    <row r="217" spans="1:10" ht="15.75">
      <c r="A217" s="373"/>
      <c r="B217" s="819" t="s">
        <v>857</v>
      </c>
      <c r="C217" s="810" t="s">
        <v>945</v>
      </c>
      <c r="D217" s="810"/>
      <c r="E217" s="810"/>
      <c r="F217" s="810"/>
      <c r="G217" s="632" t="s">
        <v>947</v>
      </c>
      <c r="H217" s="632" t="s">
        <v>948</v>
      </c>
      <c r="I217" s="633" t="s">
        <v>949</v>
      </c>
      <c r="J217" s="373"/>
    </row>
    <row r="218" spans="1:10" ht="15.75">
      <c r="A218" s="373"/>
      <c r="B218" s="820"/>
      <c r="C218" s="821"/>
      <c r="D218" s="821"/>
      <c r="E218" s="821"/>
      <c r="F218" s="821"/>
      <c r="G218" s="634"/>
      <c r="H218" s="634"/>
      <c r="I218" s="635"/>
      <c r="J218" s="373"/>
    </row>
    <row r="219" spans="1:10" ht="15.75">
      <c r="A219" s="373"/>
      <c r="B219" s="652"/>
      <c r="C219" s="645"/>
      <c r="D219" s="645"/>
      <c r="E219" s="645"/>
      <c r="F219" s="645"/>
      <c r="G219" s="653"/>
      <c r="H219" s="653"/>
      <c r="I219" s="654"/>
      <c r="J219" s="373"/>
    </row>
    <row r="220" spans="1:10" ht="21" customHeight="1">
      <c r="A220" s="639" t="s">
        <v>900</v>
      </c>
      <c r="B220" s="780" t="s">
        <v>951</v>
      </c>
      <c r="C220" s="780"/>
      <c r="D220" s="780"/>
      <c r="E220" s="780"/>
      <c r="F220" s="780"/>
      <c r="G220" s="780"/>
      <c r="H220" s="780"/>
      <c r="I220" s="780"/>
      <c r="J220" s="373"/>
    </row>
    <row r="221" spans="1:10" ht="15.75">
      <c r="A221" s="379"/>
      <c r="B221" s="459"/>
      <c r="C221" s="459"/>
      <c r="D221" s="459"/>
      <c r="E221" s="459"/>
      <c r="F221" s="459"/>
      <c r="G221" s="459"/>
      <c r="H221" s="459"/>
      <c r="I221" s="373"/>
      <c r="J221" s="373"/>
    </row>
    <row r="222" spans="1:10" ht="24" customHeight="1">
      <c r="A222" s="592">
        <v>3.1</v>
      </c>
      <c r="B222" s="781" t="s">
        <v>952</v>
      </c>
      <c r="C222" s="781"/>
      <c r="D222" s="781"/>
      <c r="E222" s="781"/>
      <c r="F222" s="781"/>
      <c r="G222" s="781"/>
      <c r="H222" s="781"/>
      <c r="I222" s="781"/>
      <c r="J222" s="373"/>
    </row>
    <row r="223" spans="1:10" ht="15.75">
      <c r="A223" s="373"/>
      <c r="B223" s="459"/>
      <c r="C223" s="459"/>
      <c r="D223" s="459"/>
      <c r="E223" s="459"/>
      <c r="F223" s="459"/>
      <c r="G223" s="459"/>
      <c r="H223" s="459"/>
      <c r="I223" s="373"/>
      <c r="J223" s="373"/>
    </row>
    <row r="224" spans="1:10" ht="20.25" customHeight="1">
      <c r="A224" s="641" t="s">
        <v>417</v>
      </c>
      <c r="B224" s="782" t="s">
        <v>901</v>
      </c>
      <c r="C224" s="782"/>
      <c r="D224" s="782"/>
      <c r="E224" s="782"/>
      <c r="F224" s="782"/>
      <c r="G224" s="782"/>
      <c r="H224" s="782"/>
      <c r="I224" s="782"/>
      <c r="J224" s="373"/>
    </row>
    <row r="225" spans="1:16" ht="36.75" customHeight="1">
      <c r="A225" s="641" t="s">
        <v>887</v>
      </c>
      <c r="B225" s="785" t="s">
        <v>953</v>
      </c>
      <c r="C225" s="785"/>
      <c r="D225" s="785"/>
      <c r="E225" s="785"/>
      <c r="F225" s="785"/>
      <c r="G225" s="785"/>
      <c r="H225" s="785"/>
      <c r="I225" s="785"/>
      <c r="J225" s="379"/>
      <c r="K225" s="325"/>
      <c r="L225" s="325"/>
      <c r="M225" s="325"/>
      <c r="N225" s="325"/>
      <c r="O225" s="325"/>
      <c r="P225" s="325"/>
    </row>
    <row r="226" spans="1:16" ht="19.5" customHeight="1">
      <c r="A226" s="373"/>
      <c r="B226" s="785"/>
      <c r="C226" s="785"/>
      <c r="D226" s="785"/>
      <c r="E226" s="785"/>
      <c r="F226" s="785"/>
      <c r="G226" s="785"/>
      <c r="H226" s="785"/>
      <c r="I226" s="785"/>
      <c r="J226" s="379"/>
      <c r="K226" s="325"/>
      <c r="L226" s="325"/>
      <c r="M226" s="325"/>
      <c r="N226" s="325"/>
      <c r="O226" s="325"/>
      <c r="P226" s="325"/>
    </row>
    <row r="227" spans="1:16" ht="43.5" customHeight="1">
      <c r="A227" s="379"/>
      <c r="B227" s="786" t="s">
        <v>954</v>
      </c>
      <c r="C227" s="787"/>
      <c r="D227" s="787"/>
      <c r="E227" s="787"/>
      <c r="F227" s="787"/>
      <c r="G227" s="787"/>
      <c r="H227" s="787"/>
      <c r="I227" s="787"/>
    </row>
    <row r="228" spans="1:16" ht="15.75">
      <c r="A228" s="379"/>
      <c r="B228" s="459"/>
      <c r="C228" s="459"/>
      <c r="D228" s="459"/>
      <c r="E228" s="459"/>
      <c r="F228" s="459"/>
      <c r="G228" s="459"/>
      <c r="H228" s="459"/>
      <c r="I228" s="373"/>
      <c r="J228" s="373"/>
    </row>
    <row r="229" spans="1:16" ht="32.25" customHeight="1">
      <c r="A229" s="592" t="s">
        <v>955</v>
      </c>
      <c r="B229" s="788" t="s">
        <v>956</v>
      </c>
      <c r="C229" s="788"/>
      <c r="D229" s="788"/>
      <c r="E229" s="788"/>
      <c r="F229" s="788"/>
      <c r="G229" s="788"/>
      <c r="H229" s="788"/>
      <c r="I229" s="788"/>
      <c r="J229" s="373"/>
    </row>
    <row r="230" spans="1:16" ht="15.75">
      <c r="A230" s="379"/>
      <c r="B230" s="628"/>
      <c r="C230" s="628"/>
      <c r="D230" s="628"/>
      <c r="E230" s="628"/>
      <c r="F230" s="628"/>
      <c r="G230" s="628"/>
      <c r="H230" s="628"/>
      <c r="I230" s="628"/>
      <c r="J230" s="373"/>
    </row>
    <row r="231" spans="1:16" ht="41.25" customHeight="1">
      <c r="A231" s="379"/>
      <c r="B231" s="783" t="s">
        <v>902</v>
      </c>
      <c r="C231" s="783"/>
      <c r="D231" s="783"/>
      <c r="E231" s="783"/>
      <c r="F231" s="783"/>
      <c r="G231" s="783"/>
      <c r="H231" s="783"/>
      <c r="I231" s="783"/>
      <c r="J231" s="379"/>
      <c r="K231" s="325"/>
      <c r="L231" s="325"/>
      <c r="M231" s="325"/>
      <c r="N231" s="325"/>
      <c r="O231" s="325"/>
      <c r="P231" s="325"/>
    </row>
    <row r="232" spans="1:16" ht="19.5" customHeight="1">
      <c r="A232" s="379"/>
      <c r="B232" s="638"/>
      <c r="C232" s="638"/>
      <c r="D232" s="638"/>
      <c r="E232" s="638"/>
      <c r="F232" s="638"/>
      <c r="G232" s="638"/>
      <c r="H232" s="638"/>
      <c r="I232" s="638"/>
      <c r="J232" s="373"/>
    </row>
    <row r="233" spans="1:16" ht="69" customHeight="1">
      <c r="B233" s="794" t="s">
        <v>962</v>
      </c>
      <c r="C233" s="794"/>
      <c r="D233" s="794"/>
      <c r="E233" s="794"/>
      <c r="F233" s="794"/>
      <c r="G233" s="794"/>
      <c r="H233" s="794"/>
      <c r="I233" s="794"/>
      <c r="J233" s="373"/>
    </row>
    <row r="234" spans="1:16" ht="15.75">
      <c r="B234" s="657"/>
      <c r="C234" s="657"/>
      <c r="D234" s="657"/>
      <c r="E234" s="657"/>
      <c r="F234" s="657"/>
      <c r="G234" s="657"/>
      <c r="H234" s="657"/>
      <c r="I234" s="657"/>
      <c r="J234" s="373"/>
    </row>
    <row r="235" spans="1:16" ht="15.75">
      <c r="B235" s="783" t="s">
        <v>957</v>
      </c>
      <c r="C235" s="783"/>
      <c r="D235" s="783"/>
      <c r="E235" s="783"/>
      <c r="F235" s="783"/>
      <c r="G235" s="783"/>
      <c r="H235" s="783"/>
      <c r="I235" s="783"/>
      <c r="J235" s="373"/>
    </row>
    <row r="236" spans="1:16" ht="15.75">
      <c r="B236" s="657"/>
      <c r="C236" s="657"/>
      <c r="D236" s="657"/>
      <c r="E236" s="657"/>
      <c r="F236" s="657"/>
      <c r="G236" s="657"/>
      <c r="H236" s="657"/>
      <c r="I236" s="657"/>
      <c r="J236" s="373"/>
    </row>
    <row r="237" spans="1:16" ht="37.5" customHeight="1">
      <c r="B237" s="783" t="s">
        <v>960</v>
      </c>
      <c r="C237" s="783"/>
      <c r="D237" s="783"/>
      <c r="E237" s="783"/>
      <c r="F237" s="783"/>
      <c r="G237" s="783"/>
      <c r="H237" s="783"/>
      <c r="I237" s="783"/>
      <c r="J237" s="373"/>
    </row>
    <row r="238" spans="1:16" ht="15.75">
      <c r="B238" s="657"/>
      <c r="C238" s="657"/>
      <c r="D238" s="657"/>
      <c r="E238" s="657"/>
      <c r="F238" s="657"/>
      <c r="G238" s="657"/>
      <c r="H238" s="657"/>
      <c r="I238" s="657"/>
      <c r="J238" s="373"/>
    </row>
    <row r="239" spans="1:16" ht="15.75">
      <c r="B239" s="783" t="s">
        <v>958</v>
      </c>
      <c r="C239" s="783"/>
      <c r="D239" s="783"/>
      <c r="E239" s="783"/>
      <c r="F239" s="783"/>
      <c r="G239" s="783"/>
      <c r="H239" s="783"/>
      <c r="I239" s="783"/>
      <c r="J239" s="373"/>
    </row>
    <row r="240" spans="1:16" ht="29.25" customHeight="1">
      <c r="B240" s="783" t="s">
        <v>959</v>
      </c>
      <c r="C240" s="783"/>
      <c r="D240" s="783"/>
      <c r="E240" s="783"/>
      <c r="F240" s="783"/>
      <c r="G240" s="783"/>
      <c r="H240" s="783"/>
      <c r="I240" s="783"/>
      <c r="J240" s="373"/>
    </row>
    <row r="241" spans="1:10" ht="15.75" customHeight="1">
      <c r="A241" s="373"/>
      <c r="B241" s="373"/>
      <c r="C241" s="373"/>
      <c r="D241" s="373"/>
      <c r="E241" s="373"/>
      <c r="F241" s="373"/>
      <c r="G241" s="373"/>
      <c r="H241" s="373"/>
      <c r="I241" s="373"/>
      <c r="J241" s="373"/>
    </row>
    <row r="242" spans="1:10" ht="69.75" customHeight="1">
      <c r="A242" s="655">
        <v>3.2</v>
      </c>
      <c r="B242" s="784" t="s">
        <v>961</v>
      </c>
      <c r="C242" s="784"/>
      <c r="D242" s="784"/>
      <c r="E242" s="784"/>
      <c r="F242" s="784"/>
      <c r="G242" s="784"/>
      <c r="H242" s="784"/>
      <c r="I242" s="784"/>
      <c r="J242" s="373"/>
    </row>
    <row r="243" spans="1:10" ht="16.5">
      <c r="A243" s="667" t="s">
        <v>969</v>
      </c>
      <c r="B243" s="778" t="s">
        <v>970</v>
      </c>
      <c r="C243" s="778"/>
      <c r="D243" s="778"/>
      <c r="E243" s="778"/>
      <c r="F243" s="778"/>
      <c r="G243" s="778"/>
      <c r="H243" s="778"/>
      <c r="I243" s="778"/>
      <c r="J243" s="373"/>
    </row>
    <row r="244" spans="1:10" ht="16.5">
      <c r="A244" s="667"/>
      <c r="B244" s="775" t="s">
        <v>971</v>
      </c>
      <c r="C244" s="775"/>
      <c r="D244" s="775"/>
      <c r="E244" s="775"/>
      <c r="F244" s="771"/>
      <c r="G244" s="771"/>
      <c r="H244" s="771"/>
      <c r="I244" s="771"/>
      <c r="J244" s="373"/>
    </row>
    <row r="245" spans="1:10" ht="22.5" customHeight="1">
      <c r="A245" s="667" t="s">
        <v>972</v>
      </c>
      <c r="B245" s="775" t="s">
        <v>973</v>
      </c>
      <c r="C245" s="775"/>
      <c r="D245" s="775"/>
      <c r="E245" s="775"/>
      <c r="F245" s="775"/>
      <c r="G245" s="775"/>
      <c r="H245" s="775"/>
      <c r="I245" s="775"/>
      <c r="J245" s="373"/>
    </row>
    <row r="246" spans="1:10" ht="16.5">
      <c r="A246" s="667"/>
      <c r="B246" s="771"/>
      <c r="C246" s="771"/>
      <c r="D246" s="610"/>
      <c r="E246" s="777" t="s">
        <v>975</v>
      </c>
      <c r="F246" s="777"/>
      <c r="G246" s="777"/>
      <c r="H246" s="777"/>
      <c r="I246" s="777"/>
      <c r="J246" s="373"/>
    </row>
    <row r="247" spans="1:10" ht="46.5" customHeight="1">
      <c r="A247" s="667"/>
      <c r="B247" s="771"/>
      <c r="C247" s="771"/>
      <c r="D247" s="670" t="s">
        <v>974</v>
      </c>
      <c r="E247" s="777"/>
      <c r="F247" s="777"/>
      <c r="G247" s="777"/>
      <c r="H247" s="777"/>
      <c r="I247" s="777"/>
      <c r="J247" s="373"/>
    </row>
    <row r="248" spans="1:10" ht="16.5">
      <c r="A248" s="667" t="s">
        <v>903</v>
      </c>
      <c r="B248" s="771" t="s">
        <v>976</v>
      </c>
      <c r="C248" s="771"/>
      <c r="D248" s="610"/>
      <c r="E248" s="610"/>
      <c r="F248" s="610"/>
      <c r="G248" s="610"/>
      <c r="H248" s="610"/>
      <c r="I248" s="610"/>
      <c r="J248" s="373"/>
    </row>
    <row r="249" spans="1:10" ht="16.5">
      <c r="A249" s="667"/>
      <c r="B249" s="771" t="s">
        <v>977</v>
      </c>
      <c r="C249" s="771"/>
      <c r="D249" s="771"/>
      <c r="E249" s="668"/>
      <c r="F249" s="610"/>
      <c r="G249" s="610"/>
      <c r="H249" s="610"/>
      <c r="I249" s="610"/>
      <c r="J249" s="373"/>
    </row>
    <row r="250" spans="1:10" ht="16.5">
      <c r="A250" s="667">
        <v>1</v>
      </c>
      <c r="B250" s="772" t="s">
        <v>978</v>
      </c>
      <c r="C250" s="772"/>
      <c r="D250" s="773"/>
      <c r="E250" s="773"/>
      <c r="F250" s="773"/>
      <c r="G250" s="773"/>
      <c r="H250" s="773"/>
      <c r="I250" s="773"/>
      <c r="J250" s="373"/>
    </row>
    <row r="251" spans="1:10" ht="16.5">
      <c r="A251" s="667">
        <v>2</v>
      </c>
      <c r="B251" s="772" t="s">
        <v>623</v>
      </c>
      <c r="C251" s="772"/>
      <c r="D251" s="773"/>
      <c r="E251" s="773"/>
      <c r="F251" s="773"/>
      <c r="G251" s="773"/>
      <c r="H251" s="773"/>
      <c r="I251" s="773"/>
      <c r="J251" s="373"/>
    </row>
    <row r="252" spans="1:10" ht="16.5">
      <c r="A252" s="667">
        <v>3</v>
      </c>
      <c r="B252" s="772" t="s">
        <v>965</v>
      </c>
      <c r="C252" s="772"/>
      <c r="D252" s="773"/>
      <c r="E252" s="773"/>
      <c r="F252" s="669"/>
      <c r="G252" s="669"/>
      <c r="H252" s="773"/>
      <c r="I252" s="773"/>
      <c r="J252" s="373"/>
    </row>
    <row r="253" spans="1:10" ht="16.5">
      <c r="A253" s="667">
        <v>4</v>
      </c>
      <c r="B253" s="772" t="s">
        <v>966</v>
      </c>
      <c r="C253" s="772"/>
      <c r="D253" s="773"/>
      <c r="E253" s="773"/>
      <c r="F253" s="669"/>
      <c r="G253" s="669"/>
      <c r="H253" s="773"/>
      <c r="I253" s="773"/>
      <c r="J253" s="373"/>
    </row>
    <row r="254" spans="1:10" ht="16.5">
      <c r="A254" s="667">
        <v>5</v>
      </c>
      <c r="B254" s="772" t="s">
        <v>967</v>
      </c>
      <c r="C254" s="772"/>
      <c r="D254" s="773"/>
      <c r="E254" s="773"/>
      <c r="F254" s="669"/>
      <c r="G254" s="669"/>
      <c r="H254" s="773"/>
      <c r="I254" s="773"/>
      <c r="J254" s="373"/>
    </row>
    <row r="255" spans="1:10" ht="16.5">
      <c r="A255" s="667">
        <v>6</v>
      </c>
      <c r="B255" s="772" t="s">
        <v>968</v>
      </c>
      <c r="C255" s="772"/>
      <c r="D255" s="773"/>
      <c r="E255" s="773"/>
      <c r="F255" s="669"/>
      <c r="G255" s="669"/>
      <c r="H255" s="773"/>
      <c r="I255" s="773"/>
      <c r="J255" s="373"/>
    </row>
    <row r="256" spans="1:10" ht="16.5">
      <c r="A256" s="655"/>
      <c r="B256" s="658"/>
      <c r="C256" s="658"/>
      <c r="D256" s="658"/>
      <c r="E256" s="559"/>
      <c r="F256" s="559"/>
      <c r="G256" s="559"/>
      <c r="H256" s="559"/>
      <c r="I256" s="559"/>
      <c r="J256" s="373"/>
    </row>
    <row r="257" spans="1:10" ht="16.5">
      <c r="A257" s="655"/>
      <c r="B257" s="658"/>
      <c r="C257" s="658"/>
      <c r="D257" s="658"/>
      <c r="E257" s="559"/>
      <c r="F257" s="559"/>
      <c r="G257" s="559"/>
      <c r="H257" s="559"/>
      <c r="I257" s="559"/>
      <c r="J257" s="373"/>
    </row>
    <row r="258" spans="1:10" ht="16.5">
      <c r="A258" s="667" t="s">
        <v>784</v>
      </c>
      <c r="B258" s="775" t="s">
        <v>979</v>
      </c>
      <c r="C258" s="775"/>
      <c r="D258" s="775"/>
      <c r="E258" s="775"/>
      <c r="F258" s="775"/>
      <c r="G258" s="775"/>
      <c r="H258" s="775"/>
      <c r="I258" s="775"/>
      <c r="J258" s="373"/>
    </row>
    <row r="259" spans="1:10" ht="16.5">
      <c r="A259" s="667"/>
      <c r="B259" s="771"/>
      <c r="C259" s="771"/>
      <c r="D259" s="610"/>
      <c r="E259" s="777" t="s">
        <v>975</v>
      </c>
      <c r="F259" s="777"/>
      <c r="G259" s="777"/>
      <c r="H259" s="777"/>
      <c r="I259" s="777"/>
      <c r="J259" s="373"/>
    </row>
    <row r="260" spans="1:10" ht="33">
      <c r="A260" s="667"/>
      <c r="B260" s="771"/>
      <c r="C260" s="771"/>
      <c r="D260" s="670" t="s">
        <v>980</v>
      </c>
      <c r="E260" s="777"/>
      <c r="F260" s="777"/>
      <c r="G260" s="777"/>
      <c r="H260" s="777"/>
      <c r="I260" s="777"/>
      <c r="J260" s="373"/>
    </row>
    <row r="261" spans="1:10" ht="16.5">
      <c r="A261" s="667" t="s">
        <v>903</v>
      </c>
      <c r="B261" s="771" t="s">
        <v>976</v>
      </c>
      <c r="C261" s="771"/>
      <c r="D261" s="610"/>
      <c r="E261" s="610"/>
      <c r="F261" s="610"/>
      <c r="G261" s="610"/>
      <c r="H261" s="610"/>
      <c r="I261" s="610"/>
      <c r="J261" s="373"/>
    </row>
    <row r="262" spans="1:10" ht="16.5">
      <c r="A262" s="667"/>
      <c r="B262" s="771" t="s">
        <v>977</v>
      </c>
      <c r="C262" s="771"/>
      <c r="D262" s="771"/>
      <c r="E262" s="668"/>
      <c r="F262" s="610"/>
      <c r="G262" s="610"/>
      <c r="H262" s="610"/>
      <c r="I262" s="610"/>
      <c r="J262" s="373"/>
    </row>
    <row r="263" spans="1:10" ht="16.5">
      <c r="A263" s="667">
        <v>1</v>
      </c>
      <c r="B263" s="772" t="s">
        <v>978</v>
      </c>
      <c r="C263" s="772"/>
      <c r="D263" s="773"/>
      <c r="E263" s="773"/>
      <c r="F263" s="773"/>
      <c r="G263" s="773"/>
      <c r="H263" s="773"/>
      <c r="I263" s="773"/>
      <c r="J263" s="373"/>
    </row>
    <row r="264" spans="1:10" ht="16.5">
      <c r="A264" s="667">
        <v>2</v>
      </c>
      <c r="B264" s="772" t="s">
        <v>623</v>
      </c>
      <c r="C264" s="772"/>
      <c r="D264" s="773"/>
      <c r="E264" s="773"/>
      <c r="F264" s="773"/>
      <c r="G264" s="773"/>
      <c r="H264" s="773"/>
      <c r="I264" s="773"/>
      <c r="J264" s="373"/>
    </row>
    <row r="265" spans="1:10" ht="16.5">
      <c r="A265" s="667">
        <v>3</v>
      </c>
      <c r="B265" s="772" t="s">
        <v>965</v>
      </c>
      <c r="C265" s="772"/>
      <c r="D265" s="773"/>
      <c r="E265" s="773"/>
      <c r="F265" s="669"/>
      <c r="G265" s="669"/>
      <c r="H265" s="773"/>
      <c r="I265" s="773"/>
      <c r="J265" s="373"/>
    </row>
    <row r="266" spans="1:10" ht="16.5">
      <c r="A266" s="667">
        <v>4</v>
      </c>
      <c r="B266" s="772" t="s">
        <v>966</v>
      </c>
      <c r="C266" s="772"/>
      <c r="D266" s="773"/>
      <c r="E266" s="773"/>
      <c r="F266" s="669"/>
      <c r="G266" s="669"/>
      <c r="H266" s="773"/>
      <c r="I266" s="773"/>
      <c r="J266" s="373"/>
    </row>
    <row r="267" spans="1:10" ht="16.5">
      <c r="A267" s="667">
        <v>5</v>
      </c>
      <c r="B267" s="772" t="s">
        <v>967</v>
      </c>
      <c r="C267" s="772"/>
      <c r="D267" s="773"/>
      <c r="E267" s="773"/>
      <c r="F267" s="669"/>
      <c r="G267" s="669"/>
      <c r="H267" s="773"/>
      <c r="I267" s="773"/>
      <c r="J267" s="373"/>
    </row>
    <row r="268" spans="1:10" ht="16.5">
      <c r="A268" s="667">
        <v>6</v>
      </c>
      <c r="B268" s="772" t="s">
        <v>968</v>
      </c>
      <c r="C268" s="772"/>
      <c r="D268" s="773"/>
      <c r="E268" s="773"/>
      <c r="F268" s="669"/>
      <c r="G268" s="669"/>
      <c r="H268" s="773"/>
      <c r="I268" s="773"/>
      <c r="J268" s="373"/>
    </row>
    <row r="269" spans="1:10" ht="16.5">
      <c r="A269" s="667"/>
      <c r="B269" s="666"/>
      <c r="C269" s="666"/>
      <c r="D269" s="666"/>
      <c r="E269" s="610"/>
      <c r="F269" s="610"/>
      <c r="G269" s="610"/>
      <c r="H269" s="610"/>
      <c r="I269" s="610"/>
      <c r="J269" s="373"/>
    </row>
    <row r="270" spans="1:10" ht="24.75" customHeight="1">
      <c r="A270" s="667" t="s">
        <v>766</v>
      </c>
      <c r="B270" s="775" t="s">
        <v>906</v>
      </c>
      <c r="C270" s="775"/>
      <c r="D270" s="666"/>
      <c r="E270" s="610"/>
      <c r="F270" s="610"/>
      <c r="G270" s="610"/>
      <c r="H270" s="777" t="s">
        <v>981</v>
      </c>
      <c r="I270" s="777"/>
      <c r="J270" s="373"/>
    </row>
    <row r="271" spans="1:10" ht="16.5">
      <c r="A271" s="667"/>
      <c r="B271" s="666"/>
      <c r="C271" s="666"/>
      <c r="D271" s="666"/>
      <c r="E271" s="610"/>
      <c r="F271" s="610"/>
      <c r="G271" s="610"/>
      <c r="H271" s="610"/>
      <c r="I271" s="610"/>
      <c r="J271" s="373"/>
    </row>
    <row r="272" spans="1:10" ht="16.5">
      <c r="A272" s="667"/>
      <c r="B272" s="778" t="s">
        <v>982</v>
      </c>
      <c r="C272" s="778"/>
      <c r="D272" s="778"/>
      <c r="E272" s="778"/>
      <c r="F272" s="779"/>
      <c r="G272" s="779"/>
      <c r="H272" s="779"/>
      <c r="I272" s="779"/>
      <c r="J272" s="373"/>
    </row>
    <row r="273" spans="1:10" ht="16.5">
      <c r="A273" s="667"/>
      <c r="B273" s="778" t="s">
        <v>907</v>
      </c>
      <c r="C273" s="778"/>
      <c r="D273" s="771"/>
      <c r="E273" s="771"/>
      <c r="F273" s="771"/>
      <c r="G273" s="771"/>
      <c r="H273" s="771"/>
      <c r="I273" s="771"/>
      <c r="J273" s="373"/>
    </row>
    <row r="274" spans="1:10" ht="33.75" customHeight="1">
      <c r="A274" s="667"/>
      <c r="B274" s="778" t="s">
        <v>983</v>
      </c>
      <c r="C274" s="778"/>
      <c r="D274" s="778"/>
      <c r="E274" s="778"/>
      <c r="F274" s="779"/>
      <c r="G274" s="779"/>
      <c r="H274" s="779"/>
      <c r="I274" s="779"/>
      <c r="J274" s="373"/>
    </row>
    <row r="275" spans="1:10" ht="33.75" customHeight="1">
      <c r="A275" s="667"/>
      <c r="B275" s="598"/>
      <c r="C275" s="599"/>
      <c r="D275" s="599"/>
      <c r="E275" s="599"/>
      <c r="F275" s="599"/>
      <c r="G275" s="599"/>
      <c r="H275" s="599"/>
      <c r="I275" s="599"/>
      <c r="J275" s="373"/>
    </row>
    <row r="276" spans="1:10" ht="57.75" customHeight="1">
      <c r="A276" s="667" t="s">
        <v>904</v>
      </c>
      <c r="B276" s="774" t="s">
        <v>963</v>
      </c>
      <c r="C276" s="774"/>
      <c r="D276" s="774"/>
      <c r="E276" s="774"/>
      <c r="F276" s="774"/>
      <c r="G276" s="774"/>
      <c r="H276" s="776"/>
      <c r="I276" s="776"/>
      <c r="J276" s="373"/>
    </row>
    <row r="277" spans="1:10" ht="51" customHeight="1">
      <c r="A277" s="667" t="s">
        <v>905</v>
      </c>
      <c r="B277" s="774" t="s">
        <v>964</v>
      </c>
      <c r="C277" s="774"/>
      <c r="D277" s="774"/>
      <c r="E277" s="774"/>
      <c r="F277" s="774"/>
      <c r="G277" s="774"/>
      <c r="H277" s="776"/>
      <c r="I277" s="776"/>
      <c r="J277" s="373"/>
    </row>
    <row r="278" spans="1:10" ht="16.5">
      <c r="A278" s="667"/>
      <c r="B278" s="771"/>
      <c r="C278" s="771"/>
      <c r="D278" s="771"/>
      <c r="E278" s="771"/>
      <c r="F278" s="771"/>
      <c r="G278" s="771"/>
      <c r="H278" s="771"/>
      <c r="I278" s="771"/>
      <c r="J278" s="373"/>
    </row>
    <row r="279" spans="1:10" ht="16.5">
      <c r="A279" s="667" t="s">
        <v>972</v>
      </c>
      <c r="B279" s="775" t="s">
        <v>973</v>
      </c>
      <c r="C279" s="775"/>
      <c r="D279" s="775"/>
      <c r="E279" s="775"/>
      <c r="F279" s="775"/>
      <c r="G279" s="775"/>
      <c r="H279" s="775"/>
      <c r="I279" s="775"/>
      <c r="J279" s="373"/>
    </row>
    <row r="280" spans="1:10" ht="16.5">
      <c r="A280" s="667"/>
      <c r="B280" s="771"/>
      <c r="C280" s="771"/>
      <c r="D280" s="610"/>
      <c r="E280" s="777" t="s">
        <v>975</v>
      </c>
      <c r="F280" s="777"/>
      <c r="G280" s="777"/>
      <c r="H280" s="777"/>
      <c r="I280" s="777"/>
      <c r="J280" s="373"/>
    </row>
    <row r="281" spans="1:10" ht="33">
      <c r="A281" s="667"/>
      <c r="B281" s="771"/>
      <c r="C281" s="771"/>
      <c r="D281" s="670" t="s">
        <v>974</v>
      </c>
      <c r="E281" s="777"/>
      <c r="F281" s="777"/>
      <c r="G281" s="777"/>
      <c r="H281" s="777"/>
      <c r="I281" s="777"/>
      <c r="J281" s="373"/>
    </row>
    <row r="282" spans="1:10" ht="16.5">
      <c r="A282" s="667" t="s">
        <v>903</v>
      </c>
      <c r="B282" s="771" t="s">
        <v>976</v>
      </c>
      <c r="C282" s="771"/>
      <c r="D282" s="610"/>
      <c r="E282" s="610"/>
      <c r="F282" s="610"/>
      <c r="G282" s="610"/>
      <c r="H282" s="610"/>
      <c r="I282" s="610"/>
      <c r="J282" s="373"/>
    </row>
    <row r="283" spans="1:10" ht="16.5">
      <c r="A283" s="667"/>
      <c r="B283" s="771" t="s">
        <v>977</v>
      </c>
      <c r="C283" s="771"/>
      <c r="D283" s="771"/>
      <c r="E283" s="668"/>
      <c r="F283" s="610"/>
      <c r="G283" s="610"/>
      <c r="H283" s="610"/>
      <c r="I283" s="610"/>
      <c r="J283" s="373"/>
    </row>
    <row r="284" spans="1:10" ht="16.5">
      <c r="A284" s="667">
        <v>1</v>
      </c>
      <c r="B284" s="772" t="s">
        <v>978</v>
      </c>
      <c r="C284" s="772"/>
      <c r="D284" s="773"/>
      <c r="E284" s="773"/>
      <c r="F284" s="773"/>
      <c r="G284" s="773"/>
      <c r="H284" s="773"/>
      <c r="I284" s="773"/>
      <c r="J284" s="373"/>
    </row>
    <row r="285" spans="1:10" ht="16.5">
      <c r="A285" s="667">
        <v>2</v>
      </c>
      <c r="B285" s="772" t="s">
        <v>623</v>
      </c>
      <c r="C285" s="772"/>
      <c r="D285" s="773"/>
      <c r="E285" s="773"/>
      <c r="F285" s="773"/>
      <c r="G285" s="773"/>
      <c r="H285" s="773"/>
      <c r="I285" s="773"/>
      <c r="J285" s="373"/>
    </row>
    <row r="286" spans="1:10" ht="16.5">
      <c r="A286" s="667">
        <v>3</v>
      </c>
      <c r="B286" s="772" t="s">
        <v>965</v>
      </c>
      <c r="C286" s="772"/>
      <c r="D286" s="773"/>
      <c r="E286" s="773"/>
      <c r="F286" s="669"/>
      <c r="G286" s="669"/>
      <c r="H286" s="773"/>
      <c r="I286" s="773"/>
      <c r="J286" s="373"/>
    </row>
    <row r="287" spans="1:10" ht="16.5">
      <c r="A287" s="667">
        <v>4</v>
      </c>
      <c r="B287" s="772" t="s">
        <v>966</v>
      </c>
      <c r="C287" s="772"/>
      <c r="D287" s="773"/>
      <c r="E287" s="773"/>
      <c r="F287" s="669"/>
      <c r="G287" s="669"/>
      <c r="H287" s="773"/>
      <c r="I287" s="773"/>
      <c r="J287" s="373"/>
    </row>
    <row r="288" spans="1:10" ht="16.5">
      <c r="A288" s="667">
        <v>5</v>
      </c>
      <c r="B288" s="772" t="s">
        <v>967</v>
      </c>
      <c r="C288" s="772"/>
      <c r="D288" s="773"/>
      <c r="E288" s="773"/>
      <c r="F288" s="669"/>
      <c r="G288" s="669"/>
      <c r="H288" s="773"/>
      <c r="I288" s="773"/>
      <c r="J288" s="373"/>
    </row>
    <row r="289" spans="1:10" ht="16.5">
      <c r="A289" s="667">
        <v>6</v>
      </c>
      <c r="B289" s="772" t="s">
        <v>968</v>
      </c>
      <c r="C289" s="772"/>
      <c r="D289" s="773"/>
      <c r="E289" s="773"/>
      <c r="F289" s="669"/>
      <c r="G289" s="669"/>
      <c r="H289" s="773"/>
      <c r="I289" s="773"/>
      <c r="J289" s="373"/>
    </row>
    <row r="290" spans="1:10" ht="16.5">
      <c r="A290" s="655"/>
      <c r="B290" s="658"/>
      <c r="C290" s="658"/>
      <c r="D290" s="658"/>
      <c r="E290" s="559"/>
      <c r="F290" s="559"/>
      <c r="G290" s="559"/>
      <c r="H290" s="559"/>
      <c r="I290" s="559"/>
      <c r="J290" s="373"/>
    </row>
    <row r="291" spans="1:10" ht="16.5">
      <c r="A291" s="655"/>
      <c r="B291" s="658"/>
      <c r="C291" s="658"/>
      <c r="D291" s="658"/>
      <c r="E291" s="559"/>
      <c r="F291" s="559"/>
      <c r="G291" s="559"/>
      <c r="H291" s="559"/>
      <c r="I291" s="559"/>
      <c r="J291" s="373"/>
    </row>
    <row r="292" spans="1:10" ht="16.5">
      <c r="A292" s="667" t="s">
        <v>784</v>
      </c>
      <c r="B292" s="775" t="s">
        <v>979</v>
      </c>
      <c r="C292" s="775"/>
      <c r="D292" s="775"/>
      <c r="E292" s="775"/>
      <c r="F292" s="775"/>
      <c r="G292" s="775"/>
      <c r="H292" s="775"/>
      <c r="I292" s="775"/>
      <c r="J292" s="373"/>
    </row>
    <row r="293" spans="1:10" ht="16.5">
      <c r="A293" s="667"/>
      <c r="B293" s="771"/>
      <c r="C293" s="771"/>
      <c r="D293" s="610"/>
      <c r="E293" s="777" t="s">
        <v>975</v>
      </c>
      <c r="F293" s="777"/>
      <c r="G293" s="777"/>
      <c r="H293" s="777"/>
      <c r="I293" s="777"/>
      <c r="J293" s="373"/>
    </row>
    <row r="294" spans="1:10" ht="33">
      <c r="A294" s="667"/>
      <c r="B294" s="771"/>
      <c r="C294" s="771"/>
      <c r="D294" s="670" t="s">
        <v>980</v>
      </c>
      <c r="E294" s="777"/>
      <c r="F294" s="777"/>
      <c r="G294" s="777"/>
      <c r="H294" s="777"/>
      <c r="I294" s="777"/>
      <c r="J294" s="373"/>
    </row>
    <row r="295" spans="1:10" ht="16.5">
      <c r="A295" s="667" t="s">
        <v>903</v>
      </c>
      <c r="B295" s="771" t="s">
        <v>976</v>
      </c>
      <c r="C295" s="771"/>
      <c r="D295" s="610"/>
      <c r="E295" s="610"/>
      <c r="F295" s="610"/>
      <c r="G295" s="610"/>
      <c r="H295" s="610"/>
      <c r="I295" s="610"/>
      <c r="J295" s="373"/>
    </row>
    <row r="296" spans="1:10" ht="16.5">
      <c r="A296" s="667"/>
      <c r="B296" s="771" t="s">
        <v>977</v>
      </c>
      <c r="C296" s="771"/>
      <c r="D296" s="771"/>
      <c r="E296" s="668"/>
      <c r="F296" s="610"/>
      <c r="G296" s="610"/>
      <c r="H296" s="610"/>
      <c r="I296" s="610"/>
      <c r="J296" s="373"/>
    </row>
    <row r="297" spans="1:10" ht="16.5">
      <c r="A297" s="667">
        <v>1</v>
      </c>
      <c r="B297" s="772" t="s">
        <v>978</v>
      </c>
      <c r="C297" s="772"/>
      <c r="D297" s="773"/>
      <c r="E297" s="773"/>
      <c r="F297" s="773"/>
      <c r="G297" s="773"/>
      <c r="H297" s="773"/>
      <c r="I297" s="773"/>
      <c r="J297" s="373"/>
    </row>
    <row r="298" spans="1:10" ht="16.5">
      <c r="A298" s="667">
        <v>2</v>
      </c>
      <c r="B298" s="772" t="s">
        <v>623</v>
      </c>
      <c r="C298" s="772"/>
      <c r="D298" s="773"/>
      <c r="E298" s="773"/>
      <c r="F298" s="773"/>
      <c r="G298" s="773"/>
      <c r="H298" s="773"/>
      <c r="I298" s="773"/>
      <c r="J298" s="373"/>
    </row>
    <row r="299" spans="1:10" ht="16.5">
      <c r="A299" s="667">
        <v>3</v>
      </c>
      <c r="B299" s="772" t="s">
        <v>965</v>
      </c>
      <c r="C299" s="772"/>
      <c r="D299" s="773"/>
      <c r="E299" s="773"/>
      <c r="F299" s="669"/>
      <c r="G299" s="669"/>
      <c r="H299" s="773"/>
      <c r="I299" s="773"/>
      <c r="J299" s="373"/>
    </row>
    <row r="300" spans="1:10" ht="21.75" customHeight="1">
      <c r="A300" s="667">
        <v>4</v>
      </c>
      <c r="B300" s="772" t="s">
        <v>966</v>
      </c>
      <c r="C300" s="772"/>
      <c r="D300" s="773"/>
      <c r="E300" s="773"/>
      <c r="F300" s="669"/>
      <c r="G300" s="669"/>
      <c r="H300" s="773"/>
      <c r="I300" s="773"/>
      <c r="J300" s="373"/>
    </row>
    <row r="301" spans="1:10" ht="57.75" customHeight="1">
      <c r="A301" s="667">
        <v>5</v>
      </c>
      <c r="B301" s="772" t="s">
        <v>967</v>
      </c>
      <c r="C301" s="772"/>
      <c r="D301" s="773"/>
      <c r="E301" s="773"/>
      <c r="F301" s="669"/>
      <c r="G301" s="669"/>
      <c r="H301" s="773"/>
      <c r="I301" s="773"/>
      <c r="J301" s="373"/>
    </row>
    <row r="302" spans="1:10" ht="16.5">
      <c r="A302" s="667">
        <v>6</v>
      </c>
      <c r="B302" s="772" t="s">
        <v>968</v>
      </c>
      <c r="C302" s="772"/>
      <c r="D302" s="773"/>
      <c r="E302" s="773"/>
      <c r="F302" s="669"/>
      <c r="G302" s="669"/>
      <c r="H302" s="773"/>
      <c r="I302" s="773"/>
      <c r="J302" s="373"/>
    </row>
    <row r="303" spans="1:10" ht="16.5">
      <c r="A303" s="667"/>
      <c r="B303" s="666"/>
      <c r="C303" s="666"/>
      <c r="D303" s="666"/>
      <c r="E303" s="610"/>
      <c r="F303" s="610"/>
      <c r="G303" s="610"/>
      <c r="H303" s="610"/>
      <c r="I303" s="610"/>
      <c r="J303" s="373"/>
    </row>
    <row r="304" spans="1:10" ht="16.5">
      <c r="A304" s="667" t="s">
        <v>766</v>
      </c>
      <c r="B304" s="775" t="s">
        <v>906</v>
      </c>
      <c r="C304" s="775"/>
      <c r="D304" s="666"/>
      <c r="E304" s="610"/>
      <c r="F304" s="610"/>
      <c r="G304" s="610"/>
      <c r="H304" s="777" t="s">
        <v>981</v>
      </c>
      <c r="I304" s="777"/>
      <c r="J304" s="373"/>
    </row>
    <row r="305" spans="1:10" ht="16.5">
      <c r="A305" s="667"/>
      <c r="B305" s="666"/>
      <c r="C305" s="666"/>
      <c r="D305" s="666"/>
      <c r="E305" s="610"/>
      <c r="F305" s="610"/>
      <c r="G305" s="610"/>
      <c r="H305" s="610"/>
      <c r="I305" s="610"/>
      <c r="J305" s="373"/>
    </row>
    <row r="306" spans="1:10" ht="16.5">
      <c r="A306" s="667"/>
      <c r="B306" s="778" t="s">
        <v>982</v>
      </c>
      <c r="C306" s="778"/>
      <c r="D306" s="778"/>
      <c r="E306" s="778"/>
      <c r="F306" s="779"/>
      <c r="G306" s="779"/>
      <c r="H306" s="779"/>
      <c r="I306" s="779"/>
      <c r="J306" s="373"/>
    </row>
    <row r="307" spans="1:10" ht="16.5">
      <c r="A307" s="667"/>
      <c r="B307" s="778" t="s">
        <v>907</v>
      </c>
      <c r="C307" s="778"/>
      <c r="D307" s="771"/>
      <c r="E307" s="771"/>
      <c r="F307" s="771"/>
      <c r="G307" s="771"/>
      <c r="H307" s="771"/>
      <c r="I307" s="771"/>
      <c r="J307" s="373"/>
    </row>
    <row r="308" spans="1:10" ht="16.5">
      <c r="A308" s="667"/>
      <c r="B308" s="778" t="s">
        <v>983</v>
      </c>
      <c r="C308" s="778"/>
      <c r="D308" s="778"/>
      <c r="E308" s="778"/>
      <c r="F308" s="779"/>
      <c r="G308" s="779"/>
      <c r="H308" s="779"/>
      <c r="I308" s="779"/>
      <c r="J308" s="373"/>
    </row>
    <row r="309" spans="1:10" ht="16.5">
      <c r="A309" s="655"/>
      <c r="B309" s="646"/>
      <c r="C309" s="646"/>
      <c r="D309" s="646"/>
      <c r="E309" s="646"/>
      <c r="F309" s="646"/>
      <c r="G309" s="646"/>
      <c r="H309" s="646"/>
      <c r="I309" s="646"/>
      <c r="J309" s="373"/>
    </row>
    <row r="310" spans="1:10" ht="47.25" customHeight="1">
      <c r="A310" s="667" t="s">
        <v>904</v>
      </c>
      <c r="B310" s="774" t="s">
        <v>963</v>
      </c>
      <c r="C310" s="774"/>
      <c r="D310" s="774"/>
      <c r="E310" s="774"/>
      <c r="F310" s="774"/>
      <c r="G310" s="774"/>
      <c r="H310" s="776"/>
      <c r="I310" s="776"/>
      <c r="J310" s="373"/>
    </row>
    <row r="311" spans="1:10" ht="57" customHeight="1">
      <c r="A311" s="667" t="s">
        <v>905</v>
      </c>
      <c r="B311" s="774" t="s">
        <v>964</v>
      </c>
      <c r="C311" s="774"/>
      <c r="D311" s="774"/>
      <c r="E311" s="774"/>
      <c r="F311" s="774"/>
      <c r="G311" s="774"/>
      <c r="H311" s="776"/>
      <c r="I311" s="776"/>
      <c r="J311" s="373"/>
    </row>
    <row r="312" spans="1:10" ht="27.75" customHeight="1">
      <c r="A312" s="655"/>
      <c r="B312" s="647"/>
      <c r="C312" s="647"/>
      <c r="D312" s="647"/>
      <c r="E312" s="647"/>
      <c r="F312" s="647"/>
      <c r="G312" s="647"/>
      <c r="H312" s="665"/>
      <c r="I312" s="665"/>
      <c r="J312" s="373"/>
    </row>
    <row r="313" spans="1:10" ht="16.5">
      <c r="A313" s="325">
        <v>4</v>
      </c>
      <c r="B313" s="790" t="s">
        <v>984</v>
      </c>
      <c r="C313" s="790"/>
      <c r="D313" s="790"/>
      <c r="E313" s="790"/>
      <c r="F313" s="790"/>
      <c r="G313" s="790"/>
      <c r="H313" s="790"/>
      <c r="I313" s="790"/>
      <c r="J313" s="373"/>
    </row>
    <row r="314" spans="1:10" ht="16.5">
      <c r="A314" s="325"/>
      <c r="B314" s="640"/>
      <c r="C314" s="640"/>
      <c r="D314" s="640"/>
      <c r="E314" s="640"/>
      <c r="F314" s="640"/>
      <c r="G314" s="640"/>
      <c r="H314" s="640"/>
      <c r="I314" s="640"/>
      <c r="J314" s="373"/>
    </row>
    <row r="315" spans="1:10" ht="62.25" customHeight="1">
      <c r="A315" s="342">
        <v>4.0999999999999996</v>
      </c>
      <c r="B315" s="789" t="s">
        <v>990</v>
      </c>
      <c r="C315" s="789"/>
      <c r="D315" s="789"/>
      <c r="E315" s="789"/>
      <c r="F315" s="789"/>
      <c r="G315" s="789"/>
      <c r="H315" s="789"/>
      <c r="I315" s="789"/>
      <c r="J315" s="373"/>
    </row>
    <row r="316" spans="1:10" ht="61.5" customHeight="1">
      <c r="A316" s="675" t="s">
        <v>19</v>
      </c>
      <c r="B316" s="789" t="s">
        <v>991</v>
      </c>
      <c r="C316" s="789"/>
      <c r="D316" s="789"/>
      <c r="E316" s="789"/>
      <c r="F316" s="789"/>
      <c r="G316" s="789"/>
      <c r="H316" s="789"/>
      <c r="I316" s="789"/>
      <c r="J316" s="373"/>
    </row>
    <row r="317" spans="1:10" ht="15.75">
      <c r="A317" s="675" t="s">
        <v>28</v>
      </c>
      <c r="B317" s="789" t="s">
        <v>985</v>
      </c>
      <c r="C317" s="789"/>
      <c r="D317" s="789"/>
      <c r="E317" s="789"/>
      <c r="F317" s="789"/>
      <c r="G317" s="789"/>
      <c r="H317" s="789"/>
      <c r="I317" s="789"/>
      <c r="J317" s="373"/>
    </row>
    <row r="318" spans="1:10" ht="15.75">
      <c r="A318" s="676" t="s">
        <v>361</v>
      </c>
      <c r="B318" s="789" t="s">
        <v>992</v>
      </c>
      <c r="C318" s="789"/>
      <c r="D318" s="789"/>
      <c r="E318" s="789"/>
      <c r="F318" s="789"/>
      <c r="G318" s="789"/>
      <c r="H318" s="789"/>
      <c r="I318" s="789"/>
      <c r="J318" s="373"/>
    </row>
    <row r="319" spans="1:10" ht="15.75">
      <c r="A319" s="676" t="s">
        <v>362</v>
      </c>
      <c r="B319" s="932" t="s">
        <v>993</v>
      </c>
      <c r="C319" s="932"/>
      <c r="D319" s="932"/>
      <c r="E319" s="932"/>
      <c r="F319" s="932"/>
      <c r="G319" s="932"/>
      <c r="H319" s="932"/>
      <c r="I319" s="656"/>
      <c r="J319" s="373"/>
    </row>
    <row r="320" spans="1:10" ht="45" customHeight="1">
      <c r="A320" s="675" t="s">
        <v>986</v>
      </c>
      <c r="B320" s="932" t="s">
        <v>987</v>
      </c>
      <c r="C320" s="932"/>
      <c r="D320" s="932"/>
      <c r="E320" s="932"/>
      <c r="F320" s="932"/>
      <c r="G320" s="932"/>
      <c r="H320" s="932"/>
      <c r="I320" s="656"/>
      <c r="J320" s="373"/>
    </row>
    <row r="321" spans="1:10" ht="15.75">
      <c r="A321" s="676"/>
      <c r="B321" s="656"/>
      <c r="C321" s="656"/>
      <c r="D321" s="656"/>
      <c r="E321" s="656"/>
      <c r="F321" s="656"/>
      <c r="G321" s="656"/>
      <c r="H321" s="656"/>
      <c r="I321" s="656"/>
      <c r="J321" s="373"/>
    </row>
    <row r="322" spans="1:10" ht="43.5" customHeight="1">
      <c r="A322" s="342">
        <v>4.2</v>
      </c>
      <c r="B322" s="753" t="s">
        <v>1032</v>
      </c>
      <c r="C322" s="753"/>
      <c r="D322" s="753"/>
      <c r="E322" s="753"/>
      <c r="F322" s="753"/>
      <c r="G322" s="753"/>
      <c r="H322" s="753"/>
      <c r="I322" s="753"/>
      <c r="J322" s="373"/>
    </row>
    <row r="323" spans="1:10" ht="15.75">
      <c r="A323" s="678"/>
      <c r="B323" s="656"/>
      <c r="C323" s="656"/>
      <c r="D323" s="656"/>
      <c r="E323" s="656"/>
      <c r="F323" s="656"/>
      <c r="G323" s="656"/>
      <c r="H323" s="656"/>
      <c r="I323" s="656"/>
      <c r="J323" s="373"/>
    </row>
    <row r="324" spans="1:10" ht="50.25" customHeight="1">
      <c r="A324" s="342">
        <v>4.3</v>
      </c>
      <c r="B324" s="753" t="s">
        <v>994</v>
      </c>
      <c r="C324" s="753"/>
      <c r="D324" s="753"/>
      <c r="E324" s="753"/>
      <c r="F324" s="753"/>
      <c r="G324" s="753"/>
      <c r="H324" s="753"/>
      <c r="I324" s="753"/>
      <c r="J324" s="373"/>
    </row>
    <row r="325" spans="1:10" ht="15.75">
      <c r="A325" s="678"/>
      <c r="B325" s="656"/>
      <c r="C325" s="656"/>
      <c r="D325" s="656"/>
      <c r="E325" s="656"/>
      <c r="F325" s="656"/>
      <c r="G325" s="656"/>
      <c r="H325" s="656"/>
      <c r="I325" s="656"/>
      <c r="J325" s="373"/>
    </row>
    <row r="326" spans="1:10" ht="67.5" customHeight="1">
      <c r="A326" s="342">
        <v>4.4000000000000004</v>
      </c>
      <c r="B326" s="933" t="s">
        <v>988</v>
      </c>
      <c r="C326" s="933"/>
      <c r="D326" s="933"/>
      <c r="E326" s="933"/>
      <c r="F326" s="933"/>
      <c r="G326" s="933"/>
      <c r="H326" s="933"/>
      <c r="I326" s="933"/>
      <c r="J326" s="373"/>
    </row>
    <row r="327" spans="1:10" ht="16.5">
      <c r="A327" s="325"/>
      <c r="B327" s="640"/>
      <c r="C327" s="640"/>
      <c r="D327" s="640"/>
      <c r="E327" s="640"/>
      <c r="F327" s="640"/>
      <c r="G327" s="640"/>
      <c r="H327" s="640"/>
      <c r="I327" s="640"/>
      <c r="J327" s="373"/>
    </row>
    <row r="328" spans="1:10" ht="16.5">
      <c r="A328" s="673" t="s">
        <v>757</v>
      </c>
      <c r="B328" s="557" t="s">
        <v>971</v>
      </c>
      <c r="C328" s="640"/>
      <c r="D328" s="640"/>
      <c r="E328" s="640"/>
      <c r="F328" s="640"/>
      <c r="G328" s="640"/>
      <c r="H328" s="640"/>
      <c r="I328" s="640"/>
      <c r="J328" s="373"/>
    </row>
    <row r="329" spans="1:10" ht="15.75">
      <c r="A329" s="671"/>
      <c r="B329" s="672" t="s">
        <v>19</v>
      </c>
      <c r="C329" s="745"/>
      <c r="D329" s="746"/>
      <c r="E329" s="746"/>
      <c r="F329" s="746"/>
      <c r="G329" s="746"/>
      <c r="H329" s="746"/>
      <c r="I329" s="746"/>
      <c r="J329" s="373"/>
    </row>
    <row r="330" spans="1:10" ht="15.75">
      <c r="A330" s="671"/>
      <c r="B330" s="672" t="s">
        <v>28</v>
      </c>
      <c r="C330" s="745"/>
      <c r="D330" s="746"/>
      <c r="E330" s="746"/>
      <c r="F330" s="746"/>
      <c r="G330" s="746"/>
      <c r="H330" s="746"/>
      <c r="I330" s="746"/>
      <c r="J330" s="373"/>
    </row>
    <row r="331" spans="1:10" ht="15.75">
      <c r="A331" s="671"/>
      <c r="B331" s="672" t="s">
        <v>470</v>
      </c>
      <c r="C331" s="747"/>
      <c r="D331" s="747"/>
      <c r="E331" s="747"/>
      <c r="F331" s="747"/>
      <c r="G331" s="747"/>
      <c r="H331" s="747"/>
      <c r="I331" s="745"/>
      <c r="J331" s="373"/>
    </row>
    <row r="332" spans="1:10" ht="15.75">
      <c r="A332" s="671"/>
      <c r="B332" s="672" t="s">
        <v>521</v>
      </c>
      <c r="C332" s="745"/>
      <c r="D332" s="746"/>
      <c r="E332" s="746"/>
      <c r="F332" s="746"/>
      <c r="G332" s="746"/>
      <c r="H332" s="746"/>
      <c r="I332" s="746"/>
      <c r="J332" s="373"/>
    </row>
    <row r="333" spans="1:10" ht="15.75">
      <c r="A333" s="671"/>
      <c r="B333" s="672" t="s">
        <v>471</v>
      </c>
      <c r="C333" s="745"/>
      <c r="D333" s="746"/>
      <c r="E333" s="746"/>
      <c r="F333" s="746"/>
      <c r="G333" s="746"/>
      <c r="H333" s="746"/>
      <c r="I333" s="746"/>
      <c r="J333" s="373"/>
    </row>
    <row r="334" spans="1:10" ht="15.75">
      <c r="A334" s="671"/>
      <c r="B334" s="672" t="s">
        <v>477</v>
      </c>
      <c r="C334" s="745"/>
      <c r="D334" s="746"/>
      <c r="E334" s="746"/>
      <c r="F334" s="746"/>
      <c r="G334" s="746"/>
      <c r="H334" s="746"/>
      <c r="I334" s="746"/>
      <c r="J334" s="373"/>
    </row>
    <row r="335" spans="1:10" ht="15.75">
      <c r="A335" s="671"/>
      <c r="B335" s="672" t="s">
        <v>908</v>
      </c>
      <c r="C335" s="745"/>
      <c r="D335" s="746"/>
      <c r="E335" s="746"/>
      <c r="F335" s="746"/>
      <c r="G335" s="746"/>
      <c r="H335" s="746"/>
      <c r="I335" s="746"/>
      <c r="J335" s="373"/>
    </row>
    <row r="336" spans="1:10" ht="15.75">
      <c r="A336" s="671"/>
      <c r="B336" s="672" t="s">
        <v>909</v>
      </c>
      <c r="C336" s="745"/>
      <c r="D336" s="746"/>
      <c r="E336" s="746"/>
      <c r="F336" s="746"/>
      <c r="G336" s="746"/>
      <c r="H336" s="746"/>
      <c r="I336" s="746"/>
      <c r="J336" s="373"/>
    </row>
    <row r="337" spans="1:10" ht="15.75">
      <c r="A337" s="671"/>
      <c r="B337" s="672" t="s">
        <v>910</v>
      </c>
      <c r="C337" s="745"/>
      <c r="D337" s="746"/>
      <c r="E337" s="746"/>
      <c r="F337" s="746"/>
      <c r="G337" s="746"/>
      <c r="H337" s="746"/>
      <c r="I337" s="746"/>
      <c r="J337" s="373"/>
    </row>
    <row r="338" spans="1:10" ht="15.75">
      <c r="A338" s="671"/>
      <c r="B338" s="672" t="s">
        <v>911</v>
      </c>
      <c r="C338" s="745"/>
      <c r="D338" s="746"/>
      <c r="E338" s="746"/>
      <c r="F338" s="746"/>
      <c r="G338" s="746"/>
      <c r="H338" s="746"/>
      <c r="I338" s="746"/>
      <c r="J338" s="373"/>
    </row>
    <row r="339" spans="1:10" ht="16.5">
      <c r="A339" s="671"/>
      <c r="B339" s="640"/>
      <c r="C339" s="640"/>
      <c r="D339" s="640"/>
      <c r="E339" s="640"/>
      <c r="F339" s="640"/>
      <c r="G339" s="640"/>
      <c r="H339" s="640"/>
      <c r="I339" s="640"/>
      <c r="J339" s="373"/>
    </row>
    <row r="340" spans="1:10" ht="16.5">
      <c r="A340" s="671"/>
      <c r="B340" s="640"/>
      <c r="C340" s="640"/>
      <c r="D340" s="640"/>
      <c r="E340" s="640"/>
      <c r="F340" s="640"/>
      <c r="G340" s="640"/>
      <c r="H340" s="640"/>
      <c r="I340" s="640"/>
      <c r="J340" s="373"/>
    </row>
    <row r="341" spans="1:10" ht="16.5">
      <c r="A341" s="673" t="s">
        <v>764</v>
      </c>
      <c r="B341" s="557"/>
      <c r="C341" s="640"/>
      <c r="D341" s="640"/>
      <c r="E341" s="640"/>
      <c r="F341" s="640"/>
      <c r="G341" s="640"/>
      <c r="H341" s="640"/>
      <c r="I341" s="640"/>
      <c r="J341" s="373"/>
    </row>
    <row r="342" spans="1:10" ht="15.75">
      <c r="A342" s="671"/>
      <c r="B342" s="672" t="s">
        <v>19</v>
      </c>
      <c r="C342" s="745"/>
      <c r="D342" s="746"/>
      <c r="E342" s="746"/>
      <c r="F342" s="746"/>
      <c r="G342" s="746"/>
      <c r="H342" s="746"/>
      <c r="I342" s="746"/>
      <c r="J342" s="373"/>
    </row>
    <row r="343" spans="1:10" ht="15.75">
      <c r="A343" s="325"/>
      <c r="B343" s="672" t="s">
        <v>28</v>
      </c>
      <c r="C343" s="745"/>
      <c r="D343" s="746"/>
      <c r="E343" s="746"/>
      <c r="F343" s="746"/>
      <c r="G343" s="746"/>
      <c r="H343" s="746"/>
      <c r="I343" s="746"/>
      <c r="J343" s="373"/>
    </row>
    <row r="344" spans="1:10" ht="15.75">
      <c r="A344" s="325"/>
      <c r="B344" s="672" t="s">
        <v>470</v>
      </c>
      <c r="C344" s="747"/>
      <c r="D344" s="747"/>
      <c r="E344" s="747"/>
      <c r="F344" s="747"/>
      <c r="G344" s="747"/>
      <c r="H344" s="747"/>
      <c r="I344" s="745"/>
      <c r="J344" s="373"/>
    </row>
    <row r="345" spans="1:10" ht="15.75">
      <c r="A345" s="325"/>
      <c r="B345" s="672" t="s">
        <v>521</v>
      </c>
      <c r="C345" s="745"/>
      <c r="D345" s="746"/>
      <c r="E345" s="746"/>
      <c r="F345" s="746"/>
      <c r="G345" s="746"/>
      <c r="H345" s="746"/>
      <c r="I345" s="746"/>
      <c r="J345" s="373"/>
    </row>
    <row r="346" spans="1:10" ht="15.75">
      <c r="A346" s="325"/>
      <c r="B346" s="672" t="s">
        <v>471</v>
      </c>
      <c r="C346" s="745"/>
      <c r="D346" s="746"/>
      <c r="E346" s="746"/>
      <c r="F346" s="746"/>
      <c r="G346" s="746"/>
      <c r="H346" s="746"/>
      <c r="I346" s="746"/>
      <c r="J346" s="373"/>
    </row>
    <row r="347" spans="1:10" ht="15.75">
      <c r="A347" s="325"/>
      <c r="B347" s="672" t="s">
        <v>477</v>
      </c>
      <c r="C347" s="745"/>
      <c r="D347" s="746"/>
      <c r="E347" s="746"/>
      <c r="F347" s="746"/>
      <c r="G347" s="746"/>
      <c r="H347" s="746"/>
      <c r="I347" s="746"/>
      <c r="J347" s="373"/>
    </row>
    <row r="348" spans="1:10" ht="15.75">
      <c r="A348" s="325"/>
      <c r="B348" s="672" t="s">
        <v>908</v>
      </c>
      <c r="C348" s="745"/>
      <c r="D348" s="746"/>
      <c r="E348" s="746"/>
      <c r="F348" s="746"/>
      <c r="G348" s="746"/>
      <c r="H348" s="746"/>
      <c r="I348" s="746"/>
      <c r="J348" s="373"/>
    </row>
    <row r="349" spans="1:10" ht="15.75">
      <c r="A349" s="325"/>
      <c r="B349" s="672" t="s">
        <v>909</v>
      </c>
      <c r="C349" s="745"/>
      <c r="D349" s="746"/>
      <c r="E349" s="746"/>
      <c r="F349" s="746"/>
      <c r="G349" s="746"/>
      <c r="H349" s="746"/>
      <c r="I349" s="746"/>
      <c r="J349" s="373"/>
    </row>
    <row r="350" spans="1:10" ht="15.75">
      <c r="A350" s="325"/>
      <c r="B350" s="672" t="s">
        <v>910</v>
      </c>
      <c r="C350" s="745"/>
      <c r="D350" s="746"/>
      <c r="E350" s="746"/>
      <c r="F350" s="746"/>
      <c r="G350" s="746"/>
      <c r="H350" s="746"/>
      <c r="I350" s="746"/>
      <c r="J350" s="373"/>
    </row>
    <row r="351" spans="1:10" ht="15.75">
      <c r="A351" s="325"/>
      <c r="B351" s="672" t="s">
        <v>911</v>
      </c>
      <c r="C351" s="745"/>
      <c r="D351" s="746"/>
      <c r="E351" s="746"/>
      <c r="F351" s="746"/>
      <c r="G351" s="746"/>
      <c r="H351" s="746"/>
      <c r="I351" s="746"/>
      <c r="J351" s="373"/>
    </row>
    <row r="352" spans="1:10" ht="16.5">
      <c r="A352" s="325"/>
      <c r="B352" s="640"/>
      <c r="C352" s="640"/>
      <c r="D352" s="640"/>
      <c r="E352" s="640"/>
      <c r="F352" s="640"/>
      <c r="G352" s="640"/>
      <c r="H352" s="640"/>
      <c r="I352" s="640"/>
      <c r="J352" s="373"/>
    </row>
    <row r="353" spans="1:10" ht="39.75" customHeight="1">
      <c r="A353" s="674">
        <v>5</v>
      </c>
      <c r="B353" s="753" t="s">
        <v>989</v>
      </c>
      <c r="C353" s="753"/>
      <c r="D353" s="753"/>
      <c r="E353" s="753"/>
      <c r="F353" s="753"/>
      <c r="G353" s="753"/>
      <c r="H353" s="753"/>
      <c r="I353" s="753"/>
      <c r="J353" s="373"/>
    </row>
    <row r="354" spans="1:10" ht="16.5">
      <c r="A354" s="325"/>
      <c r="B354" s="640"/>
      <c r="C354" s="640"/>
      <c r="D354" s="640"/>
      <c r="E354" s="640"/>
      <c r="F354" s="640"/>
      <c r="G354" s="640"/>
      <c r="H354" s="640"/>
      <c r="I354" s="640"/>
      <c r="J354" s="373"/>
    </row>
    <row r="355" spans="1:10" ht="16.5">
      <c r="A355" s="679">
        <v>6</v>
      </c>
      <c r="B355" s="764" t="s">
        <v>995</v>
      </c>
      <c r="C355" s="764"/>
      <c r="D355" s="764"/>
      <c r="E355" s="764"/>
      <c r="F355" s="764"/>
      <c r="G355" s="764"/>
      <c r="H355" s="764"/>
      <c r="I355" s="764"/>
      <c r="J355" s="373"/>
    </row>
    <row r="356" spans="1:10" ht="59.25" customHeight="1">
      <c r="A356" s="379">
        <v>6.1</v>
      </c>
      <c r="B356" s="765" t="s">
        <v>996</v>
      </c>
      <c r="C356" s="765"/>
      <c r="D356" s="765"/>
      <c r="E356" s="765"/>
      <c r="F356" s="765"/>
      <c r="G356" s="765"/>
      <c r="H356" s="765"/>
      <c r="I356" s="765"/>
      <c r="J356" s="373"/>
    </row>
    <row r="357" spans="1:10" ht="16.5">
      <c r="A357" s="325"/>
      <c r="B357" s="681"/>
      <c r="C357" s="680"/>
      <c r="D357" s="680"/>
      <c r="E357" s="680"/>
      <c r="F357" s="680"/>
      <c r="G357" s="680"/>
      <c r="H357" s="680"/>
      <c r="I357" s="680"/>
      <c r="J357" s="373"/>
    </row>
    <row r="358" spans="1:10" ht="96.75" customHeight="1">
      <c r="A358" s="325"/>
      <c r="B358" s="682" t="s">
        <v>912</v>
      </c>
      <c r="C358" s="765" t="s">
        <v>913</v>
      </c>
      <c r="D358" s="765"/>
      <c r="E358" s="765"/>
      <c r="F358" s="765"/>
      <c r="G358" s="765"/>
      <c r="H358" s="765"/>
      <c r="I358" s="765"/>
      <c r="J358" s="373"/>
    </row>
    <row r="359" spans="1:10" ht="16.5">
      <c r="A359" s="325"/>
      <c r="B359" s="681"/>
      <c r="C359" s="680"/>
      <c r="D359" s="680"/>
      <c r="E359" s="680"/>
      <c r="F359" s="680"/>
      <c r="G359" s="680"/>
      <c r="H359" s="680"/>
      <c r="I359" s="680"/>
      <c r="J359" s="373"/>
    </row>
    <row r="360" spans="1:10" ht="72" customHeight="1">
      <c r="A360" s="325"/>
      <c r="B360" s="682" t="s">
        <v>472</v>
      </c>
      <c r="C360" s="765" t="s">
        <v>914</v>
      </c>
      <c r="D360" s="765"/>
      <c r="E360" s="765"/>
      <c r="F360" s="765"/>
      <c r="G360" s="765"/>
      <c r="H360" s="765"/>
      <c r="I360" s="765"/>
      <c r="J360" s="373"/>
    </row>
    <row r="361" spans="1:10" ht="16.5">
      <c r="A361" s="325"/>
      <c r="B361" s="640"/>
      <c r="C361" s="640"/>
      <c r="D361" s="640"/>
      <c r="E361" s="640"/>
      <c r="F361" s="640"/>
      <c r="G361" s="640"/>
      <c r="H361" s="640"/>
      <c r="I361" s="640"/>
      <c r="J361" s="373"/>
    </row>
    <row r="362" spans="1:10" ht="42.75" customHeight="1">
      <c r="A362" s="379">
        <v>6.2</v>
      </c>
      <c r="B362" s="748" t="s">
        <v>997</v>
      </c>
      <c r="C362" s="748"/>
      <c r="D362" s="748"/>
      <c r="E362" s="748"/>
      <c r="F362" s="748"/>
      <c r="G362" s="748"/>
      <c r="H362" s="748"/>
      <c r="I362" s="748"/>
      <c r="J362" s="373"/>
    </row>
    <row r="363" spans="1:10" ht="16.5">
      <c r="A363" s="325"/>
      <c r="B363" s="748" t="s">
        <v>998</v>
      </c>
      <c r="C363" s="748"/>
      <c r="D363" s="748"/>
      <c r="E363" s="748"/>
      <c r="F363" s="748"/>
      <c r="G363" s="748"/>
      <c r="H363" s="748"/>
      <c r="I363" s="640"/>
      <c r="J363" s="373"/>
    </row>
    <row r="364" spans="1:10" ht="16.5">
      <c r="A364" s="325"/>
      <c r="B364" s="640"/>
      <c r="C364" s="640"/>
      <c r="D364" s="640"/>
      <c r="E364" s="640"/>
      <c r="F364" s="640"/>
      <c r="G364" s="640"/>
      <c r="H364" s="640"/>
      <c r="I364" s="640"/>
      <c r="J364" s="373"/>
    </row>
    <row r="365" spans="1:10" ht="16.5">
      <c r="A365" s="325"/>
      <c r="B365" s="640"/>
      <c r="C365" s="640"/>
      <c r="D365" s="640"/>
      <c r="E365" s="640" t="s">
        <v>971</v>
      </c>
      <c r="F365" s="640"/>
      <c r="G365" s="640"/>
      <c r="H365" s="640"/>
      <c r="I365" s="640"/>
      <c r="J365" s="373"/>
    </row>
    <row r="366" spans="1:10" ht="16.5">
      <c r="A366" s="683"/>
      <c r="B366" s="748" t="s">
        <v>915</v>
      </c>
      <c r="C366" s="748"/>
      <c r="D366" s="748"/>
      <c r="E366" s="748"/>
      <c r="F366" s="748"/>
      <c r="G366" s="748"/>
      <c r="H366" s="748"/>
      <c r="I366" s="748"/>
      <c r="J366" s="373"/>
    </row>
    <row r="367" spans="1:10" ht="16.5">
      <c r="A367" s="659"/>
      <c r="B367" s="749"/>
      <c r="C367" s="749"/>
      <c r="D367" s="749"/>
      <c r="E367" s="749"/>
      <c r="F367" s="749"/>
      <c r="G367" s="749"/>
      <c r="H367" s="749"/>
      <c r="I367" s="749"/>
      <c r="J367" s="373"/>
    </row>
    <row r="368" spans="1:10" ht="16.5">
      <c r="A368" s="660"/>
      <c r="B368" s="661"/>
      <c r="C368" s="662"/>
      <c r="D368" s="750"/>
      <c r="E368" s="751"/>
      <c r="F368" s="752"/>
      <c r="G368" s="751"/>
      <c r="H368" s="752"/>
      <c r="I368" s="751"/>
      <c r="J368" s="373"/>
    </row>
    <row r="369" spans="1:10" ht="53.25" customHeight="1">
      <c r="A369" s="663" t="s">
        <v>757</v>
      </c>
      <c r="B369" s="768" t="s">
        <v>916</v>
      </c>
      <c r="C369" s="768"/>
      <c r="D369" s="769" t="s">
        <v>917</v>
      </c>
      <c r="E369" s="770"/>
      <c r="F369" s="752" t="s">
        <v>917</v>
      </c>
      <c r="G369" s="751"/>
      <c r="H369" s="752" t="s">
        <v>917</v>
      </c>
      <c r="I369" s="751"/>
      <c r="J369" s="373"/>
    </row>
    <row r="370" spans="1:10" ht="16.5">
      <c r="A370" s="664"/>
      <c r="B370" s="754" t="s">
        <v>918</v>
      </c>
      <c r="C370" s="755"/>
      <c r="D370" s="760"/>
      <c r="E370" s="761"/>
      <c r="F370" s="762"/>
      <c r="G370" s="763"/>
      <c r="H370" s="762"/>
      <c r="I370" s="763"/>
      <c r="J370" s="373"/>
    </row>
    <row r="371" spans="1:10" ht="16.5">
      <c r="A371" s="664"/>
      <c r="B371" s="756"/>
      <c r="C371" s="757"/>
      <c r="D371" s="684"/>
      <c r="E371" s="685"/>
      <c r="F371" s="684"/>
      <c r="G371" s="685"/>
      <c r="H371" s="684"/>
      <c r="I371" s="685"/>
      <c r="J371" s="373"/>
    </row>
    <row r="372" spans="1:10" ht="16.5">
      <c r="A372" s="664"/>
      <c r="B372" s="758"/>
      <c r="C372" s="759"/>
      <c r="D372" s="686"/>
      <c r="E372" s="687"/>
      <c r="F372" s="686"/>
      <c r="G372" s="687"/>
      <c r="H372" s="686"/>
      <c r="I372" s="687"/>
      <c r="J372" s="373"/>
    </row>
    <row r="373" spans="1:10" ht="16.5">
      <c r="A373" s="664"/>
      <c r="B373" s="754" t="s">
        <v>919</v>
      </c>
      <c r="C373" s="755"/>
      <c r="D373" s="760"/>
      <c r="E373" s="761"/>
      <c r="F373" s="762"/>
      <c r="G373" s="763"/>
      <c r="H373" s="762"/>
      <c r="I373" s="763"/>
      <c r="J373" s="373"/>
    </row>
    <row r="374" spans="1:10" ht="16.5">
      <c r="A374" s="664"/>
      <c r="B374" s="756"/>
      <c r="C374" s="757"/>
      <c r="D374" s="684"/>
      <c r="E374" s="685"/>
      <c r="F374" s="684"/>
      <c r="G374" s="685"/>
      <c r="H374" s="684"/>
      <c r="I374" s="685"/>
      <c r="J374" s="373"/>
    </row>
    <row r="375" spans="1:10" ht="16.5">
      <c r="A375" s="664"/>
      <c r="B375" s="758"/>
      <c r="C375" s="759"/>
      <c r="D375" s="686"/>
      <c r="E375" s="687"/>
      <c r="F375" s="686"/>
      <c r="G375" s="687"/>
      <c r="H375" s="686"/>
      <c r="I375" s="687"/>
      <c r="J375" s="373"/>
    </row>
    <row r="376" spans="1:10" ht="16.5">
      <c r="A376" s="664"/>
      <c r="B376" s="754" t="s">
        <v>920</v>
      </c>
      <c r="C376" s="755"/>
      <c r="D376" s="760"/>
      <c r="E376" s="761"/>
      <c r="F376" s="762"/>
      <c r="G376" s="763"/>
      <c r="H376" s="762"/>
      <c r="I376" s="763"/>
      <c r="J376" s="373"/>
    </row>
    <row r="377" spans="1:10" ht="16.5">
      <c r="A377" s="664"/>
      <c r="B377" s="756"/>
      <c r="C377" s="757"/>
      <c r="D377" s="684"/>
      <c r="E377" s="685"/>
      <c r="F377" s="684"/>
      <c r="G377" s="685"/>
      <c r="H377" s="684"/>
      <c r="I377" s="685"/>
      <c r="J377" s="373"/>
    </row>
    <row r="378" spans="1:10" ht="16.5">
      <c r="A378" s="664"/>
      <c r="B378" s="758"/>
      <c r="C378" s="759"/>
      <c r="D378" s="686"/>
      <c r="E378" s="687"/>
      <c r="F378" s="686"/>
      <c r="G378" s="687"/>
      <c r="H378" s="686"/>
      <c r="I378" s="687"/>
      <c r="J378" s="373"/>
    </row>
    <row r="379" spans="1:10" ht="16.5">
      <c r="A379" s="664"/>
      <c r="B379" s="754" t="s">
        <v>921</v>
      </c>
      <c r="C379" s="755"/>
      <c r="D379" s="760"/>
      <c r="E379" s="761"/>
      <c r="F379" s="762"/>
      <c r="G379" s="763"/>
      <c r="H379" s="762"/>
      <c r="I379" s="763"/>
      <c r="J379" s="373"/>
    </row>
    <row r="380" spans="1:10" ht="16.5">
      <c r="A380" s="664"/>
      <c r="B380" s="756"/>
      <c r="C380" s="757"/>
      <c r="D380" s="684"/>
      <c r="E380" s="685"/>
      <c r="F380" s="684"/>
      <c r="G380" s="685"/>
      <c r="H380" s="684"/>
      <c r="I380" s="685"/>
      <c r="J380" s="373"/>
    </row>
    <row r="381" spans="1:10" ht="16.5">
      <c r="A381" s="664"/>
      <c r="B381" s="758"/>
      <c r="C381" s="759"/>
      <c r="D381" s="686"/>
      <c r="E381" s="687"/>
      <c r="F381" s="686"/>
      <c r="G381" s="687"/>
      <c r="H381" s="686"/>
      <c r="I381" s="687"/>
      <c r="J381" s="373"/>
    </row>
    <row r="382" spans="1:10" ht="16.5">
      <c r="A382" s="664"/>
      <c r="B382" s="754" t="s">
        <v>922</v>
      </c>
      <c r="C382" s="755"/>
      <c r="D382" s="760"/>
      <c r="E382" s="761"/>
      <c r="F382" s="762"/>
      <c r="G382" s="763"/>
      <c r="H382" s="762"/>
      <c r="I382" s="763"/>
      <c r="J382" s="373"/>
    </row>
    <row r="383" spans="1:10" ht="16.5">
      <c r="A383" s="664"/>
      <c r="B383" s="756"/>
      <c r="C383" s="757"/>
      <c r="D383" s="684"/>
      <c r="E383" s="685"/>
      <c r="F383" s="684"/>
      <c r="G383" s="685"/>
      <c r="H383" s="684"/>
      <c r="I383" s="685"/>
      <c r="J383" s="373"/>
    </row>
    <row r="384" spans="1:10" ht="16.5">
      <c r="A384" s="664"/>
      <c r="B384" s="758"/>
      <c r="C384" s="759"/>
      <c r="D384" s="686"/>
      <c r="E384" s="687"/>
      <c r="F384" s="686"/>
      <c r="G384" s="687"/>
      <c r="H384" s="686"/>
      <c r="I384" s="687"/>
      <c r="J384" s="373"/>
    </row>
    <row r="385" spans="1:10" ht="16.5">
      <c r="A385" s="680"/>
      <c r="B385" s="680"/>
      <c r="C385" s="680"/>
      <c r="D385" s="680"/>
      <c r="E385" s="680"/>
      <c r="F385" s="680"/>
      <c r="G385" s="680"/>
      <c r="H385" s="680"/>
      <c r="I385" s="680"/>
      <c r="J385" s="373"/>
    </row>
    <row r="386" spans="1:10" ht="16.5">
      <c r="A386" s="663" t="s">
        <v>764</v>
      </c>
      <c r="B386" s="766" t="s">
        <v>999</v>
      </c>
      <c r="C386" s="766"/>
      <c r="D386" s="766"/>
      <c r="E386" s="766"/>
      <c r="F386" s="766"/>
      <c r="G386" s="680"/>
      <c r="H386" s="680"/>
      <c r="I386" s="680"/>
      <c r="J386" s="373"/>
    </row>
    <row r="387" spans="1:10" ht="16.5">
      <c r="A387" s="680"/>
      <c r="B387" s="766"/>
      <c r="C387" s="766"/>
      <c r="D387" s="766"/>
      <c r="E387" s="766"/>
      <c r="F387" s="766"/>
      <c r="G387" s="680"/>
      <c r="H387" s="680"/>
      <c r="I387" s="680"/>
      <c r="J387" s="373"/>
    </row>
    <row r="388" spans="1:10" ht="33.75" customHeight="1">
      <c r="A388" s="476"/>
      <c r="B388" s="767" t="s">
        <v>1000</v>
      </c>
      <c r="C388" s="767"/>
      <c r="D388" s="767"/>
      <c r="E388" s="767"/>
      <c r="F388" s="767"/>
      <c r="G388" s="689"/>
      <c r="H388" s="661"/>
      <c r="I388" s="476"/>
      <c r="J388" s="373"/>
    </row>
    <row r="389" spans="1:10" ht="16.5">
      <c r="A389" s="476"/>
      <c r="B389" s="688"/>
      <c r="C389" s="688"/>
      <c r="D389" s="688"/>
      <c r="E389" s="688"/>
      <c r="F389" s="688"/>
      <c r="G389" s="689"/>
      <c r="H389" s="661"/>
      <c r="I389" s="476"/>
      <c r="J389" s="373"/>
    </row>
    <row r="390" spans="1:10" ht="43.5" customHeight="1">
      <c r="A390" s="379">
        <v>6.3</v>
      </c>
      <c r="B390" s="742" t="s">
        <v>1009</v>
      </c>
      <c r="C390" s="742"/>
      <c r="D390" s="742"/>
      <c r="E390" s="742"/>
      <c r="F390" s="742"/>
      <c r="G390" s="742"/>
      <c r="H390" s="742"/>
      <c r="I390" s="742"/>
      <c r="J390" s="373"/>
    </row>
    <row r="391" spans="1:10" ht="16.5">
      <c r="A391" s="680"/>
      <c r="B391" s="680"/>
      <c r="C391" s="680"/>
      <c r="D391" s="680"/>
      <c r="E391" s="680"/>
      <c r="F391" s="680"/>
      <c r="G391" s="680"/>
      <c r="H391" s="680"/>
      <c r="I391" s="680"/>
      <c r="J391" s="373"/>
    </row>
    <row r="392" spans="1:10" ht="16.5">
      <c r="A392" s="476"/>
      <c r="B392" s="642" t="s">
        <v>6</v>
      </c>
      <c r="C392" s="743" t="str">
        <f>'Attach 3(JV)'!B24</f>
        <v>--</v>
      </c>
      <c r="D392" s="743"/>
      <c r="E392" s="476"/>
      <c r="F392" s="643" t="s">
        <v>4</v>
      </c>
      <c r="G392" s="744" t="str">
        <f>'Attach 3(JV)'!E24</f>
        <v/>
      </c>
      <c r="H392" s="744"/>
      <c r="I392" s="744"/>
      <c r="J392" s="373"/>
    </row>
    <row r="393" spans="1:10" ht="16.5">
      <c r="A393" s="476"/>
      <c r="B393" s="642" t="s">
        <v>7</v>
      </c>
      <c r="C393" s="690" t="str">
        <f>'Attach 3(JV)'!B25</f>
        <v/>
      </c>
      <c r="D393" s="476"/>
      <c r="E393" s="476"/>
      <c r="F393" s="643" t="s">
        <v>5</v>
      </c>
      <c r="G393" s="744" t="str">
        <f>'Attach 3(JV)'!E25</f>
        <v/>
      </c>
      <c r="H393" s="744"/>
      <c r="I393" s="744"/>
      <c r="J393" s="373"/>
    </row>
    <row r="394" spans="1:10" ht="15.75">
      <c r="A394" s="325"/>
      <c r="B394" s="325"/>
      <c r="C394" s="325"/>
      <c r="D394" s="325"/>
      <c r="E394" s="325"/>
      <c r="F394" s="325"/>
      <c r="G394" s="325"/>
      <c r="H394" s="325"/>
      <c r="I394" s="325"/>
    </row>
    <row r="395" spans="1:10" ht="15.75">
      <c r="A395" s="325"/>
      <c r="B395" s="325"/>
      <c r="C395" s="325"/>
      <c r="D395" s="325"/>
      <c r="E395" s="325"/>
      <c r="F395" s="325"/>
      <c r="G395" s="325"/>
      <c r="H395" s="325"/>
      <c r="I395" s="325"/>
    </row>
    <row r="396" spans="1:10" ht="15.75">
      <c r="A396" s="325"/>
      <c r="B396" s="325"/>
      <c r="C396" s="325"/>
      <c r="D396" s="325"/>
      <c r="E396" s="325"/>
      <c r="F396" s="325"/>
      <c r="G396" s="325"/>
      <c r="H396" s="325"/>
      <c r="I396" s="325"/>
    </row>
    <row r="397" spans="1:10" ht="15.75">
      <c r="A397" s="325"/>
      <c r="B397" s="325"/>
      <c r="C397" s="325"/>
      <c r="D397" s="325"/>
      <c r="E397" s="325"/>
      <c r="F397" s="325"/>
      <c r="G397" s="325"/>
      <c r="H397" s="325"/>
      <c r="I397" s="325"/>
    </row>
    <row r="398" spans="1:10" ht="15.75">
      <c r="A398" s="325"/>
      <c r="B398" s="325"/>
      <c r="C398" s="325"/>
      <c r="D398" s="325"/>
      <c r="E398" s="325"/>
      <c r="F398" s="325"/>
      <c r="G398" s="325"/>
      <c r="H398" s="325"/>
      <c r="I398" s="325"/>
    </row>
    <row r="399" spans="1:10" ht="15.75">
      <c r="A399" s="325"/>
      <c r="B399" s="325"/>
      <c r="C399" s="325"/>
      <c r="D399" s="325"/>
      <c r="E399" s="325"/>
      <c r="F399" s="325"/>
      <c r="G399" s="325"/>
      <c r="H399" s="325"/>
      <c r="I399" s="325"/>
    </row>
    <row r="400" spans="1:10" ht="15.75">
      <c r="A400" s="325"/>
      <c r="B400" s="325"/>
      <c r="C400" s="325"/>
      <c r="D400" s="325"/>
      <c r="E400" s="325"/>
      <c r="F400" s="325"/>
      <c r="G400" s="325"/>
      <c r="H400" s="325"/>
      <c r="I400" s="325"/>
    </row>
    <row r="401" spans="1:9" ht="15.75">
      <c r="A401" s="325"/>
      <c r="B401" s="325"/>
      <c r="C401" s="325"/>
      <c r="D401" s="325"/>
      <c r="E401" s="325"/>
      <c r="F401" s="325"/>
      <c r="G401" s="325"/>
      <c r="H401" s="325"/>
      <c r="I401" s="325"/>
    </row>
    <row r="402" spans="1:9" ht="15.75">
      <c r="A402" s="325"/>
      <c r="B402" s="325"/>
      <c r="C402" s="325"/>
      <c r="D402" s="325"/>
      <c r="E402" s="325"/>
      <c r="F402" s="325"/>
      <c r="G402" s="325"/>
      <c r="H402" s="325"/>
      <c r="I402" s="325"/>
    </row>
  </sheetData>
  <sheetProtection formatColumns="0" formatRows="0" selectLockedCells="1"/>
  <mergeCells count="441">
    <mergeCell ref="B310:G310"/>
    <mergeCell ref="H310:I310"/>
    <mergeCell ref="B311:G311"/>
    <mergeCell ref="H311:I311"/>
    <mergeCell ref="B33:G33"/>
    <mergeCell ref="B35:I35"/>
    <mergeCell ref="B37:I37"/>
    <mergeCell ref="D45:E45"/>
    <mergeCell ref="F44:I44"/>
    <mergeCell ref="F45:G45"/>
    <mergeCell ref="H45:I45"/>
    <mergeCell ref="H46:I46"/>
    <mergeCell ref="B53:C53"/>
    <mergeCell ref="D53:E53"/>
    <mergeCell ref="F53:G53"/>
    <mergeCell ref="H53:I53"/>
    <mergeCell ref="B56:C56"/>
    <mergeCell ref="D56:E56"/>
    <mergeCell ref="F56:G56"/>
    <mergeCell ref="H56:I56"/>
    <mergeCell ref="D57:E57"/>
    <mergeCell ref="F57:G57"/>
    <mergeCell ref="H57:I57"/>
    <mergeCell ref="B54:C54"/>
    <mergeCell ref="B319:H319"/>
    <mergeCell ref="B320:H320"/>
    <mergeCell ref="C329:I329"/>
    <mergeCell ref="C330:I330"/>
    <mergeCell ref="C331:I331"/>
    <mergeCell ref="C332:I332"/>
    <mergeCell ref="B322:I322"/>
    <mergeCell ref="B324:I324"/>
    <mergeCell ref="B326:I326"/>
    <mergeCell ref="A1:F1"/>
    <mergeCell ref="B13:E13"/>
    <mergeCell ref="B30:G31"/>
    <mergeCell ref="H30:I30"/>
    <mergeCell ref="H31:I31"/>
    <mergeCell ref="B99:F99"/>
    <mergeCell ref="B12:D12"/>
    <mergeCell ref="A16:I16"/>
    <mergeCell ref="A18:I18"/>
    <mergeCell ref="A23:I23"/>
    <mergeCell ref="A25:I25"/>
    <mergeCell ref="B26:I26"/>
    <mergeCell ref="A3:I3"/>
    <mergeCell ref="A5:I5"/>
    <mergeCell ref="A8:D8"/>
    <mergeCell ref="B9:D9"/>
    <mergeCell ref="B10:D10"/>
    <mergeCell ref="B11:D11"/>
    <mergeCell ref="B40:I40"/>
    <mergeCell ref="B41:I41"/>
    <mergeCell ref="B42:I42"/>
    <mergeCell ref="B45:C45"/>
    <mergeCell ref="D46:E46"/>
    <mergeCell ref="F46:G46"/>
    <mergeCell ref="B27:I27"/>
    <mergeCell ref="B28:I28"/>
    <mergeCell ref="B29:I29"/>
    <mergeCell ref="B32:I32"/>
    <mergeCell ref="B34:I34"/>
    <mergeCell ref="B47:C47"/>
    <mergeCell ref="D47:E47"/>
    <mergeCell ref="F47:G47"/>
    <mergeCell ref="H47:I47"/>
    <mergeCell ref="A48:A50"/>
    <mergeCell ref="B48:C50"/>
    <mergeCell ref="D48:E48"/>
    <mergeCell ref="F48:G48"/>
    <mergeCell ref="H48:I48"/>
    <mergeCell ref="D49:E49"/>
    <mergeCell ref="B52:C52"/>
    <mergeCell ref="D52:E52"/>
    <mergeCell ref="F52:G52"/>
    <mergeCell ref="H52:I52"/>
    <mergeCell ref="F49:G49"/>
    <mergeCell ref="H49:I49"/>
    <mergeCell ref="D50:E50"/>
    <mergeCell ref="F50:G50"/>
    <mergeCell ref="H50:I50"/>
    <mergeCell ref="B51:C51"/>
    <mergeCell ref="D51:E51"/>
    <mergeCell ref="F51:G51"/>
    <mergeCell ref="H51:I51"/>
    <mergeCell ref="D54:E54"/>
    <mergeCell ref="F54:G54"/>
    <mergeCell ref="H54:I54"/>
    <mergeCell ref="B55:C55"/>
    <mergeCell ref="D55:E55"/>
    <mergeCell ref="F55:G55"/>
    <mergeCell ref="H55:I55"/>
    <mergeCell ref="B106:I106"/>
    <mergeCell ref="B108:I108"/>
    <mergeCell ref="B110:I110"/>
    <mergeCell ref="B112:I112"/>
    <mergeCell ref="B114:I114"/>
    <mergeCell ref="D58:E58"/>
    <mergeCell ref="F58:G58"/>
    <mergeCell ref="H58:I58"/>
    <mergeCell ref="D59:E59"/>
    <mergeCell ref="F59:G59"/>
    <mergeCell ref="H59:I59"/>
    <mergeCell ref="B105:F105"/>
    <mergeCell ref="B103:F103"/>
    <mergeCell ref="B104:I104"/>
    <mergeCell ref="B131:E131"/>
    <mergeCell ref="F131:G131"/>
    <mergeCell ref="H131:I131"/>
    <mergeCell ref="B132:E132"/>
    <mergeCell ref="F132:G132"/>
    <mergeCell ref="H132:I132"/>
    <mergeCell ref="B115:I115"/>
    <mergeCell ref="B116:I116"/>
    <mergeCell ref="B120:I120"/>
    <mergeCell ref="B121:I121"/>
    <mergeCell ref="B122:I122"/>
    <mergeCell ref="B117:I118"/>
    <mergeCell ref="B119:I119"/>
    <mergeCell ref="B135:E135"/>
    <mergeCell ref="F135:G135"/>
    <mergeCell ref="H135:I135"/>
    <mergeCell ref="B136:E136"/>
    <mergeCell ref="F136:G136"/>
    <mergeCell ref="H136:I136"/>
    <mergeCell ref="B133:E133"/>
    <mergeCell ref="F133:G133"/>
    <mergeCell ref="H133:I133"/>
    <mergeCell ref="B134:E134"/>
    <mergeCell ref="F134:G134"/>
    <mergeCell ref="H134:I134"/>
    <mergeCell ref="B138:E138"/>
    <mergeCell ref="F138:G138"/>
    <mergeCell ref="H138:I138"/>
    <mergeCell ref="A140:A143"/>
    <mergeCell ref="B140:E143"/>
    <mergeCell ref="F140:G140"/>
    <mergeCell ref="H140:I140"/>
    <mergeCell ref="F141:G141"/>
    <mergeCell ref="H141:I141"/>
    <mergeCell ref="F142:G142"/>
    <mergeCell ref="H146:I146"/>
    <mergeCell ref="A148:A150"/>
    <mergeCell ref="B148:E150"/>
    <mergeCell ref="A152:A154"/>
    <mergeCell ref="B152:E152"/>
    <mergeCell ref="B153:E153"/>
    <mergeCell ref="B154:E154"/>
    <mergeCell ref="H142:I142"/>
    <mergeCell ref="F143:G143"/>
    <mergeCell ref="H143:I143"/>
    <mergeCell ref="F144:G144"/>
    <mergeCell ref="H144:I144"/>
    <mergeCell ref="F145:G145"/>
    <mergeCell ref="H145:I145"/>
    <mergeCell ref="B155:E155"/>
    <mergeCell ref="B156:E156"/>
    <mergeCell ref="B157:E157"/>
    <mergeCell ref="B158:E158"/>
    <mergeCell ref="A160:A162"/>
    <mergeCell ref="B160:E160"/>
    <mergeCell ref="B161:E161"/>
    <mergeCell ref="B162:E162"/>
    <mergeCell ref="F146:G146"/>
    <mergeCell ref="B163:E163"/>
    <mergeCell ref="B164:E164"/>
    <mergeCell ref="A166:A168"/>
    <mergeCell ref="B166:E166"/>
    <mergeCell ref="F166:G166"/>
    <mergeCell ref="H166:I166"/>
    <mergeCell ref="B167:E167"/>
    <mergeCell ref="F167:G167"/>
    <mergeCell ref="H167:I167"/>
    <mergeCell ref="B168:E168"/>
    <mergeCell ref="F168:G168"/>
    <mergeCell ref="H168:I168"/>
    <mergeCell ref="G215:I215"/>
    <mergeCell ref="C212:F212"/>
    <mergeCell ref="B213:B215"/>
    <mergeCell ref="C213:F215"/>
    <mergeCell ref="C216:F216"/>
    <mergeCell ref="B217:B218"/>
    <mergeCell ref="C217:F218"/>
    <mergeCell ref="B237:I237"/>
    <mergeCell ref="A170:A171"/>
    <mergeCell ref="B170:E170"/>
    <mergeCell ref="F170:G170"/>
    <mergeCell ref="H170:I170"/>
    <mergeCell ref="C202:I202"/>
    <mergeCell ref="C210:I210"/>
    <mergeCell ref="C211:I211"/>
    <mergeCell ref="G212:I212"/>
    <mergeCell ref="G213:I213"/>
    <mergeCell ref="B172:I172"/>
    <mergeCell ref="B174:I174"/>
    <mergeCell ref="B176:I176"/>
    <mergeCell ref="B177:I177"/>
    <mergeCell ref="B178:I178"/>
    <mergeCell ref="B179:I179"/>
    <mergeCell ref="B194:B195"/>
    <mergeCell ref="C201:I201"/>
    <mergeCell ref="C203:F203"/>
    <mergeCell ref="G203:I203"/>
    <mergeCell ref="B190:I190"/>
    <mergeCell ref="C192:F192"/>
    <mergeCell ref="G192:I192"/>
    <mergeCell ref="C193:F193"/>
    <mergeCell ref="G193:I193"/>
    <mergeCell ref="G214:I214"/>
    <mergeCell ref="C194:F195"/>
    <mergeCell ref="G194:I194"/>
    <mergeCell ref="G195:I195"/>
    <mergeCell ref="B208:B209"/>
    <mergeCell ref="C208:F209"/>
    <mergeCell ref="B204:B206"/>
    <mergeCell ref="C204:F206"/>
    <mergeCell ref="G204:I204"/>
    <mergeCell ref="G205:I205"/>
    <mergeCell ref="G206:I206"/>
    <mergeCell ref="C207:F207"/>
    <mergeCell ref="G207:I207"/>
    <mergeCell ref="B181:I181"/>
    <mergeCell ref="B183:I183"/>
    <mergeCell ref="B185:I185"/>
    <mergeCell ref="B187:I187"/>
    <mergeCell ref="B188:I188"/>
    <mergeCell ref="B189:I189"/>
    <mergeCell ref="C196:F196"/>
    <mergeCell ref="G196:I196"/>
    <mergeCell ref="B198:I200"/>
    <mergeCell ref="G216:I216"/>
    <mergeCell ref="D250:E250"/>
    <mergeCell ref="F250:G250"/>
    <mergeCell ref="H250:I250"/>
    <mergeCell ref="B255:C255"/>
    <mergeCell ref="B245:I245"/>
    <mergeCell ref="F244:I244"/>
    <mergeCell ref="E246:I247"/>
    <mergeCell ref="B249:D249"/>
    <mergeCell ref="B247:C247"/>
    <mergeCell ref="B251:C251"/>
    <mergeCell ref="B254:C254"/>
    <mergeCell ref="D254:E254"/>
    <mergeCell ref="H254:I254"/>
    <mergeCell ref="D255:E255"/>
    <mergeCell ref="H255:I255"/>
    <mergeCell ref="B239:I239"/>
    <mergeCell ref="B240:I240"/>
    <mergeCell ref="B244:E244"/>
    <mergeCell ref="B246:C246"/>
    <mergeCell ref="B253:C253"/>
    <mergeCell ref="D253:E253"/>
    <mergeCell ref="H253:I253"/>
    <mergeCell ref="B233:I233"/>
    <mergeCell ref="B318:I318"/>
    <mergeCell ref="E280:I281"/>
    <mergeCell ref="B281:C281"/>
    <mergeCell ref="B283:D283"/>
    <mergeCell ref="B285:C285"/>
    <mergeCell ref="D285:E285"/>
    <mergeCell ref="F285:G285"/>
    <mergeCell ref="H285:I285"/>
    <mergeCell ref="E293:I294"/>
    <mergeCell ref="B294:C294"/>
    <mergeCell ref="B288:C288"/>
    <mergeCell ref="D288:E288"/>
    <mergeCell ref="H288:I288"/>
    <mergeCell ref="B292:I292"/>
    <mergeCell ref="B293:C293"/>
    <mergeCell ref="B289:C289"/>
    <mergeCell ref="D289:E289"/>
    <mergeCell ref="H289:I289"/>
    <mergeCell ref="H301:I301"/>
    <mergeCell ref="H300:I300"/>
    <mergeCell ref="B313:I313"/>
    <mergeCell ref="B315:I315"/>
    <mergeCell ref="B317:I317"/>
    <mergeCell ref="B316:I316"/>
    <mergeCell ref="B304:C304"/>
    <mergeCell ref="H304:I304"/>
    <mergeCell ref="B306:E306"/>
    <mergeCell ref="F306:I306"/>
    <mergeCell ref="B307:C307"/>
    <mergeCell ref="D307:E307"/>
    <mergeCell ref="F307:G307"/>
    <mergeCell ref="H307:I307"/>
    <mergeCell ref="B308:E308"/>
    <mergeCell ref="F308:I308"/>
    <mergeCell ref="B220:I220"/>
    <mergeCell ref="B222:I222"/>
    <mergeCell ref="B224:I224"/>
    <mergeCell ref="B252:C252"/>
    <mergeCell ref="D252:E252"/>
    <mergeCell ref="H252:I252"/>
    <mergeCell ref="B258:I258"/>
    <mergeCell ref="B261:C261"/>
    <mergeCell ref="B259:C259"/>
    <mergeCell ref="B260:C260"/>
    <mergeCell ref="E259:I260"/>
    <mergeCell ref="B235:I235"/>
    <mergeCell ref="B242:I242"/>
    <mergeCell ref="B250:C250"/>
    <mergeCell ref="D251:E251"/>
    <mergeCell ref="F251:G251"/>
    <mergeCell ref="H251:I251"/>
    <mergeCell ref="B243:I243"/>
    <mergeCell ref="B248:C248"/>
    <mergeCell ref="B225:I225"/>
    <mergeCell ref="B226:I226"/>
    <mergeCell ref="B227:I227"/>
    <mergeCell ref="B229:I229"/>
    <mergeCell ref="B231:I231"/>
    <mergeCell ref="B262:D262"/>
    <mergeCell ref="B266:C266"/>
    <mergeCell ref="D266:E266"/>
    <mergeCell ref="H266:I266"/>
    <mergeCell ref="B267:C267"/>
    <mergeCell ref="D267:E267"/>
    <mergeCell ref="H267:I267"/>
    <mergeCell ref="B264:C264"/>
    <mergeCell ref="D265:E265"/>
    <mergeCell ref="H265:I265"/>
    <mergeCell ref="B263:C263"/>
    <mergeCell ref="D263:E263"/>
    <mergeCell ref="F263:G263"/>
    <mergeCell ref="H263:I263"/>
    <mergeCell ref="D264:E264"/>
    <mergeCell ref="F264:G264"/>
    <mergeCell ref="H264:I264"/>
    <mergeCell ref="B265:C265"/>
    <mergeCell ref="B268:C268"/>
    <mergeCell ref="D268:E268"/>
    <mergeCell ref="H268:I268"/>
    <mergeCell ref="B270:C270"/>
    <mergeCell ref="H270:I270"/>
    <mergeCell ref="B272:E272"/>
    <mergeCell ref="F272:I272"/>
    <mergeCell ref="H276:I276"/>
    <mergeCell ref="B273:C273"/>
    <mergeCell ref="D273:E273"/>
    <mergeCell ref="F273:G273"/>
    <mergeCell ref="H273:I273"/>
    <mergeCell ref="B274:E274"/>
    <mergeCell ref="F274:I274"/>
    <mergeCell ref="B278:E278"/>
    <mergeCell ref="F278:I278"/>
    <mergeCell ref="B277:G277"/>
    <mergeCell ref="B276:G276"/>
    <mergeCell ref="B282:C282"/>
    <mergeCell ref="B279:I279"/>
    <mergeCell ref="B280:C280"/>
    <mergeCell ref="B287:C287"/>
    <mergeCell ref="D287:E287"/>
    <mergeCell ref="H287:I287"/>
    <mergeCell ref="B284:C284"/>
    <mergeCell ref="D284:E284"/>
    <mergeCell ref="F284:G284"/>
    <mergeCell ref="H284:I284"/>
    <mergeCell ref="B286:C286"/>
    <mergeCell ref="D286:E286"/>
    <mergeCell ref="H286:I286"/>
    <mergeCell ref="H277:I277"/>
    <mergeCell ref="B295:C295"/>
    <mergeCell ref="B301:C301"/>
    <mergeCell ref="D301:E301"/>
    <mergeCell ref="B302:C302"/>
    <mergeCell ref="D302:E302"/>
    <mergeCell ref="H302:I302"/>
    <mergeCell ref="B299:C299"/>
    <mergeCell ref="D299:E299"/>
    <mergeCell ref="H299:I299"/>
    <mergeCell ref="B300:C300"/>
    <mergeCell ref="D300:E300"/>
    <mergeCell ref="F298:G298"/>
    <mergeCell ref="H298:I298"/>
    <mergeCell ref="B296:D296"/>
    <mergeCell ref="B298:C298"/>
    <mergeCell ref="D298:E298"/>
    <mergeCell ref="B297:C297"/>
    <mergeCell ref="D297:E297"/>
    <mergeCell ref="F297:G297"/>
    <mergeCell ref="H297:I297"/>
    <mergeCell ref="B379:C381"/>
    <mergeCell ref="D379:E379"/>
    <mergeCell ref="F379:G379"/>
    <mergeCell ref="H379:I379"/>
    <mergeCell ref="B382:C384"/>
    <mergeCell ref="D382:E382"/>
    <mergeCell ref="B376:C378"/>
    <mergeCell ref="D376:E376"/>
    <mergeCell ref="F376:G376"/>
    <mergeCell ref="F382:G382"/>
    <mergeCell ref="H382:I382"/>
    <mergeCell ref="H376:I376"/>
    <mergeCell ref="B369:C369"/>
    <mergeCell ref="D369:E369"/>
    <mergeCell ref="F369:G369"/>
    <mergeCell ref="H369:I369"/>
    <mergeCell ref="B370:C372"/>
    <mergeCell ref="D370:E370"/>
    <mergeCell ref="F370:G370"/>
    <mergeCell ref="H370:I370"/>
    <mergeCell ref="C333:I333"/>
    <mergeCell ref="C334:I334"/>
    <mergeCell ref="C335:I335"/>
    <mergeCell ref="C336:I336"/>
    <mergeCell ref="C337:I337"/>
    <mergeCell ref="C338:I338"/>
    <mergeCell ref="C349:I349"/>
    <mergeCell ref="B362:I362"/>
    <mergeCell ref="B363:H363"/>
    <mergeCell ref="B355:I355"/>
    <mergeCell ref="B356:I356"/>
    <mergeCell ref="C350:I350"/>
    <mergeCell ref="C351:I351"/>
    <mergeCell ref="C358:I358"/>
    <mergeCell ref="C360:I360"/>
    <mergeCell ref="B390:I390"/>
    <mergeCell ref="C392:D392"/>
    <mergeCell ref="G392:I392"/>
    <mergeCell ref="G393:I393"/>
    <mergeCell ref="C342:I342"/>
    <mergeCell ref="C343:I343"/>
    <mergeCell ref="C344:I344"/>
    <mergeCell ref="C345:I345"/>
    <mergeCell ref="C346:I346"/>
    <mergeCell ref="B366:I366"/>
    <mergeCell ref="B367:C367"/>
    <mergeCell ref="D367:I367"/>
    <mergeCell ref="D368:E368"/>
    <mergeCell ref="F368:G368"/>
    <mergeCell ref="H368:I368"/>
    <mergeCell ref="C347:I347"/>
    <mergeCell ref="C348:I348"/>
    <mergeCell ref="B353:I353"/>
    <mergeCell ref="B373:C375"/>
    <mergeCell ref="D373:E373"/>
    <mergeCell ref="F373:G373"/>
    <mergeCell ref="H373:I373"/>
    <mergeCell ref="B386:F387"/>
    <mergeCell ref="B388:F388"/>
  </mergeCells>
  <conditionalFormatting sqref="A21:B21">
    <cfRule type="expression" dxfId="46" priority="13">
      <formula>$N$19=1</formula>
    </cfRule>
  </conditionalFormatting>
  <conditionalFormatting sqref="A19:I21">
    <cfRule type="expression" dxfId="45" priority="21" stopIfTrue="1">
      <formula>$N$18="Sole Bidder"</formula>
    </cfRule>
    <cfRule type="expression" dxfId="44" priority="22" stopIfTrue="1">
      <formula>$N$18=1</formula>
    </cfRule>
  </conditionalFormatting>
  <conditionalFormatting sqref="A23:I23 A32 D46:I46">
    <cfRule type="expression" dxfId="43" priority="20" stopIfTrue="1">
      <formula>$N$18="Sole Bidder"</formula>
    </cfRule>
  </conditionalFormatting>
  <conditionalFormatting sqref="B198">
    <cfRule type="expression" dxfId="42" priority="16">
      <formula>$G$193="No"</formula>
    </cfRule>
    <cfRule type="expression" dxfId="41" priority="18">
      <formula>$G$196="No"</formula>
    </cfRule>
  </conditionalFormatting>
  <conditionalFormatting sqref="B194:I196">
    <cfRule type="expression" dxfId="40" priority="17">
      <formula>$G$193="No"</formula>
    </cfRule>
  </conditionalFormatting>
  <conditionalFormatting sqref="D250:I250">
    <cfRule type="expression" dxfId="39" priority="11" stopIfTrue="1">
      <formula>$F$174="No"</formula>
    </cfRule>
  </conditionalFormatting>
  <conditionalFormatting sqref="D263:I263">
    <cfRule type="expression" dxfId="38" priority="9" stopIfTrue="1">
      <formula>$F$174="No"</formula>
    </cfRule>
  </conditionalFormatting>
  <conditionalFormatting sqref="D284:I284">
    <cfRule type="expression" dxfId="37" priority="5" stopIfTrue="1">
      <formula>$F$174="No"</formula>
    </cfRule>
  </conditionalFormatting>
  <conditionalFormatting sqref="D297:I297">
    <cfRule type="expression" dxfId="36" priority="3" stopIfTrue="1">
      <formula>$F$174="No"</formula>
    </cfRule>
  </conditionalFormatting>
  <conditionalFormatting sqref="F272">
    <cfRule type="expression" dxfId="35" priority="8" stopIfTrue="1">
      <formula>#REF!="Sole Bidder"</formula>
    </cfRule>
  </conditionalFormatting>
  <conditionalFormatting sqref="F274">
    <cfRule type="expression" dxfId="34" priority="7" stopIfTrue="1">
      <formula>#REF!="Sole Bidder"</formula>
    </cfRule>
  </conditionalFormatting>
  <conditionalFormatting sqref="F306">
    <cfRule type="expression" dxfId="33" priority="2" stopIfTrue="1">
      <formula>#REF!="Sole Bidder"</formula>
    </cfRule>
  </conditionalFormatting>
  <conditionalFormatting sqref="F308">
    <cfRule type="expression" dxfId="32" priority="1" stopIfTrue="1">
      <formula>#REF!="Sole Bidder"</formula>
    </cfRule>
  </conditionalFormatting>
  <conditionalFormatting sqref="F252:I255">
    <cfRule type="expression" dxfId="31" priority="12" stopIfTrue="1">
      <formula>#REF!="Sole Bidder"</formula>
    </cfRule>
  </conditionalFormatting>
  <conditionalFormatting sqref="F265:I268">
    <cfRule type="expression" dxfId="30" priority="10" stopIfTrue="1">
      <formula>#REF!="Sole Bidder"</formula>
    </cfRule>
  </conditionalFormatting>
  <conditionalFormatting sqref="F286:I289">
    <cfRule type="expression" dxfId="29" priority="6" stopIfTrue="1">
      <formula>#REF!="Sole Bidder"</formula>
    </cfRule>
  </conditionalFormatting>
  <conditionalFormatting sqref="F299:I302">
    <cfRule type="expression" dxfId="28" priority="4" stopIfTrue="1">
      <formula>#REF!="Sole Bidder"</formula>
    </cfRule>
  </conditionalFormatting>
  <conditionalFormatting sqref="G195:I195">
    <cfRule type="expression" dxfId="27" priority="15">
      <formula>$G$192="Yes"</formula>
    </cfRule>
  </conditionalFormatting>
  <dataValidations count="4">
    <dataValidation type="list" allowBlank="1" showInputMessage="1" showErrorMessage="1" sqref="G157 W164 S164 W157:W158 S157:S158 O157:O158 I157 G192:G193 O164 K164 K157:K158 G164 I164 G196 G99 G103 H382 H370 F382 D382 F379 D379 H379 H376 F376 D376 D373 H373 F373 F370 D370" xr:uid="{D03CDEE6-A5CC-4A0A-962F-C2DF6BE6A72C}">
      <formula1>"Yes,No"</formula1>
    </dataValidation>
    <dataValidation type="list" allowBlank="1" showInputMessage="1" showErrorMessage="1" sqref="J166:Y166" xr:uid="{6567144E-032B-4CDB-B57A-0BEFC449A9CE}">
      <formula1>"Prime Contractor,Subcontractor,Partner of JV"</formula1>
    </dataValidation>
    <dataValidation type="list" allowBlank="1" showInputMessage="1" showErrorMessage="1" sqref="F166:I166" xr:uid="{F690627E-F1F3-4A39-9CCC-8BBCCC33BFBF}">
      <formula1>"Prime Contractor,Partner of JV"</formula1>
    </dataValidation>
    <dataValidation type="list" allowBlank="1" showInputMessage="1" showErrorMessage="1" sqref="E249 E262 E283 E296" xr:uid="{F2F440C0-7D78-491B-AC8C-C5618FB647E2}">
      <formula1>"Yes, NO"</formula1>
    </dataValidation>
  </dataValidations>
  <printOptions horizontalCentered="1"/>
  <pageMargins left="0.24803149599999999" right="0.24803149599999999" top="0.25" bottom="0.25" header="0.511811023622047" footer="0.15748031496063"/>
  <pageSetup scale="73" orientation="portrait" r:id="rId1"/>
  <headerFooter alignWithMargins="0"/>
  <rowBreaks count="3" manualBreakCount="3">
    <brk id="39" max="8" man="1"/>
    <brk id="151" max="8" man="1"/>
    <brk id="232"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5</xdr:col>
                    <xdr:colOff>9525</xdr:colOff>
                    <xdr:row>147</xdr:row>
                    <xdr:rowOff>19050</xdr:rowOff>
                  </from>
                  <to>
                    <xdr:col>6</xdr:col>
                    <xdr:colOff>647700</xdr:colOff>
                    <xdr:row>148</xdr:row>
                    <xdr:rowOff>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5</xdr:col>
                    <xdr:colOff>9525</xdr:colOff>
                    <xdr:row>148</xdr:row>
                    <xdr:rowOff>9525</xdr:rowOff>
                  </from>
                  <to>
                    <xdr:col>6</xdr:col>
                    <xdr:colOff>657225</xdr:colOff>
                    <xdr:row>148</xdr:row>
                    <xdr:rowOff>228600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5</xdr:col>
                    <xdr:colOff>9525</xdr:colOff>
                    <xdr:row>149</xdr:row>
                    <xdr:rowOff>9525</xdr:rowOff>
                  </from>
                  <to>
                    <xdr:col>6</xdr:col>
                    <xdr:colOff>657225</xdr:colOff>
                    <xdr:row>150</xdr:row>
                    <xdr:rowOff>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7</xdr:col>
                    <xdr:colOff>9525</xdr:colOff>
                    <xdr:row>147</xdr:row>
                    <xdr:rowOff>19050</xdr:rowOff>
                  </from>
                  <to>
                    <xdr:col>8</xdr:col>
                    <xdr:colOff>371475</xdr:colOff>
                    <xdr:row>148</xdr:row>
                    <xdr:rowOff>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7</xdr:col>
                    <xdr:colOff>9525</xdr:colOff>
                    <xdr:row>148</xdr:row>
                    <xdr:rowOff>9525</xdr:rowOff>
                  </from>
                  <to>
                    <xdr:col>8</xdr:col>
                    <xdr:colOff>390525</xdr:colOff>
                    <xdr:row>148</xdr:row>
                    <xdr:rowOff>228600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7</xdr:col>
                    <xdr:colOff>9525</xdr:colOff>
                    <xdr:row>149</xdr:row>
                    <xdr:rowOff>9525</xdr:rowOff>
                  </from>
                  <to>
                    <xdr:col>8</xdr:col>
                    <xdr:colOff>390525</xdr:colOff>
                    <xdr:row>150</xdr:row>
                    <xdr:rowOff>0</xdr:rowOff>
                  </to>
                </anchor>
              </controlPr>
            </control>
          </mc:Choice>
        </mc:AlternateContent>
        <mc:AlternateContent xmlns:mc="http://schemas.openxmlformats.org/markup-compatibility/2006">
          <mc:Choice Requires="x14">
            <control shapeId="95249" r:id="rId10" name="Check Box 17">
              <controlPr defaultSize="0" autoFill="0" autoLine="0" autoPict="0">
                <anchor moveWithCells="1">
                  <from>
                    <xdr:col>7</xdr:col>
                    <xdr:colOff>9525</xdr:colOff>
                    <xdr:row>29</xdr:row>
                    <xdr:rowOff>0</xdr:rowOff>
                  </from>
                  <to>
                    <xdr:col>8</xdr:col>
                    <xdr:colOff>381000</xdr:colOff>
                    <xdr:row>30</xdr:row>
                    <xdr:rowOff>57150</xdr:rowOff>
                  </to>
                </anchor>
              </controlPr>
            </control>
          </mc:Choice>
        </mc:AlternateContent>
        <mc:AlternateContent xmlns:mc="http://schemas.openxmlformats.org/markup-compatibility/2006">
          <mc:Choice Requires="x14">
            <control shapeId="95250" r:id="rId11" name="Check Box 18">
              <controlPr defaultSize="0" autoFill="0" autoLine="0" autoPict="0">
                <anchor moveWithCells="1">
                  <from>
                    <xdr:col>7</xdr:col>
                    <xdr:colOff>0</xdr:colOff>
                    <xdr:row>30</xdr:row>
                    <xdr:rowOff>57150</xdr:rowOff>
                  </from>
                  <to>
                    <xdr:col>8</xdr:col>
                    <xdr:colOff>371475</xdr:colOff>
                    <xdr:row>30</xdr:row>
                    <xdr:rowOff>285750</xdr:rowOff>
                  </to>
                </anchor>
              </controlPr>
            </control>
          </mc:Choice>
        </mc:AlternateContent>
        <mc:AlternateContent xmlns:mc="http://schemas.openxmlformats.org/markup-compatibility/2006">
          <mc:Choice Requires="x14">
            <control shapeId="95265" r:id="rId12" name="Check Box 33">
              <controlPr defaultSize="0" autoFill="0" autoLine="0" autoPict="0">
                <anchor moveWithCells="1">
                  <from>
                    <xdr:col>6</xdr:col>
                    <xdr:colOff>9525</xdr:colOff>
                    <xdr:row>385</xdr:row>
                    <xdr:rowOff>19050</xdr:rowOff>
                  </from>
                  <to>
                    <xdr:col>7</xdr:col>
                    <xdr:colOff>561975</xdr:colOff>
                    <xdr:row>386</xdr:row>
                    <xdr:rowOff>38100</xdr:rowOff>
                  </to>
                </anchor>
              </controlPr>
            </control>
          </mc:Choice>
        </mc:AlternateContent>
        <mc:AlternateContent xmlns:mc="http://schemas.openxmlformats.org/markup-compatibility/2006">
          <mc:Choice Requires="x14">
            <control shapeId="95266" r:id="rId13" name="Check Box 34">
              <controlPr defaultSize="0" autoFill="0" autoLine="0" autoPict="0">
                <anchor moveWithCells="1">
                  <from>
                    <xdr:col>6</xdr:col>
                    <xdr:colOff>9525</xdr:colOff>
                    <xdr:row>386</xdr:row>
                    <xdr:rowOff>19050</xdr:rowOff>
                  </from>
                  <to>
                    <xdr:col>7</xdr:col>
                    <xdr:colOff>561975</xdr:colOff>
                    <xdr:row>387</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8" zoomScaleSheetLayoutView="100" workbookViewId="0">
      <selection activeCell="F18" sqref="F18"/>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7.75" customHeight="1">
      <c r="A1" s="938" t="str">
        <f>'Attach 3(JV)'!A1</f>
        <v>Specification No. :CC/NT/W-TW/DOM/A04/24/14398</v>
      </c>
      <c r="B1" s="938"/>
      <c r="C1" s="938"/>
      <c r="D1" s="938"/>
      <c r="E1" s="310"/>
      <c r="F1" s="320"/>
      <c r="G1" s="311" t="str">
        <f>"Attachment-4 " &amp; 'Attach 3(JV)'!AV1</f>
        <v xml:space="preserve">Attachment-4 </v>
      </c>
    </row>
    <row r="3" spans="1:8" ht="68.2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705"/>
      <c r="G3" s="705"/>
    </row>
    <row r="4" spans="1:8" ht="20.100000000000001" customHeight="1">
      <c r="A4" s="28"/>
      <c r="H4" s="146"/>
    </row>
    <row r="5" spans="1:8" ht="20.100000000000001" customHeight="1">
      <c r="A5" s="737" t="s">
        <v>357</v>
      </c>
      <c r="B5" s="737"/>
      <c r="C5" s="737"/>
      <c r="D5" s="737"/>
      <c r="E5" s="737"/>
      <c r="F5" s="737"/>
      <c r="G5" s="737"/>
      <c r="H5" s="146"/>
    </row>
    <row r="6" spans="1:8" ht="20.100000000000001" customHeight="1">
      <c r="A6" s="32"/>
      <c r="H6" s="146"/>
    </row>
    <row r="7" spans="1:8" ht="20.100000000000001" customHeight="1">
      <c r="A7" s="33" t="str">
        <f>'Attach 3(JV)'!A7</f>
        <v>Bidder’s Name and Address :</v>
      </c>
      <c r="F7" s="15" t="str">
        <f>'Attach 3(JV)'!E7</f>
        <v>To:</v>
      </c>
      <c r="H7" s="146"/>
    </row>
    <row r="8" spans="1:8" ht="36" customHeight="1">
      <c r="A8" s="735" t="str">
        <f>'Attach 3(JV)'!A8</f>
        <v/>
      </c>
      <c r="B8" s="735"/>
      <c r="C8" s="735"/>
      <c r="D8" s="735"/>
      <c r="F8" s="128" t="str">
        <f>'Attach 3(JV)'!E8</f>
        <v>Contract Services</v>
      </c>
      <c r="H8" s="146"/>
    </row>
    <row r="9" spans="1:8" ht="20.100000000000001" customHeight="1">
      <c r="A9" s="13" t="s">
        <v>351</v>
      </c>
      <c r="B9" s="739" t="str">
        <f>'Attach 3(JV)'!B9</f>
        <v/>
      </c>
      <c r="C9" s="739"/>
      <c r="D9" s="739"/>
      <c r="F9" s="128" t="str">
        <f>'Attach 3(JV)'!E9</f>
        <v>Power Grid Corporation of India Ltd.,</v>
      </c>
      <c r="H9" s="146"/>
    </row>
    <row r="10" spans="1:8" ht="20.100000000000001" customHeight="1">
      <c r="A10" s="13" t="s">
        <v>353</v>
      </c>
      <c r="B10" s="739" t="str">
        <f>'Attach 3(JV)'!B10</f>
        <v/>
      </c>
      <c r="C10" s="739"/>
      <c r="D10" s="739"/>
      <c r="F10" s="128" t="str">
        <f>'Attach 3(JV)'!E10</f>
        <v>"Saudamini", Plot No. 2, Sector 29</v>
      </c>
      <c r="H10" s="146"/>
    </row>
    <row r="11" spans="1:8" ht="20.100000000000001" customHeight="1">
      <c r="B11" s="739" t="str">
        <f>'Attach 3(JV)'!B11</f>
        <v/>
      </c>
      <c r="C11" s="739"/>
      <c r="D11" s="739"/>
      <c r="F11" s="128" t="str">
        <f>'Attach 3(JV)'!E11</f>
        <v>Gurgaon (Haryana) - 122001</v>
      </c>
    </row>
    <row r="12" spans="1:8" ht="20.100000000000001" customHeight="1">
      <c r="A12" s="32"/>
      <c r="B12" s="739" t="str">
        <f>'Attach 3(JV)'!B12</f>
        <v/>
      </c>
      <c r="C12" s="739"/>
      <c r="D12" s="739"/>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346</v>
      </c>
    </row>
    <row r="16" spans="1:8" ht="20.100000000000001" customHeight="1">
      <c r="A16" s="32"/>
    </row>
    <row r="17" spans="1:9" ht="50.1" customHeight="1">
      <c r="A17" s="940" t="str">
        <f>"We hereby certify that equipment and materials to be supplied are produced in " &amp;H26 &amp; " eligible source " &amp; F26</f>
        <v>We hereby certify that equipment and materials to be supplied are produced in [Name of Countries],  eligible source country.</v>
      </c>
      <c r="B17" s="940"/>
      <c r="C17" s="940"/>
      <c r="D17" s="940"/>
      <c r="E17" s="940"/>
      <c r="F17" s="145" t="s">
        <v>184</v>
      </c>
      <c r="G17" s="145" t="s">
        <v>185</v>
      </c>
    </row>
    <row r="18" spans="1:9" ht="45" customHeight="1">
      <c r="A18" s="939" t="str">
        <f>"We hereby certify that our company is incorporated and registered in " &amp;I26 &amp; " eligible source " &amp;G26</f>
        <v>We hereby certify that our company is incorporated and registered in [Name of Countries],  eligible source country.</v>
      </c>
      <c r="B18" s="939"/>
      <c r="C18" s="939"/>
      <c r="D18" s="939"/>
      <c r="E18" s="939"/>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EkzKD8re0LZETmxXZIv8ZM49oPfwQQM+GKYAF+drQ2BJzF1qy1QS/kiUG20rh/Zv/vENka13s0i9DKPqIxdfrQ==" saltValue="Q5URKHZdSOLcjBRVNcluVw==" spinCount="100000" sheet="1" formatColumns="0" formatRows="0" selectLockedCells="1"/>
  <customSheetViews>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6"/>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8"/>
      <headerFooter alignWithMargins="0">
        <oddFooter>&amp;R&amp;"Book Antiqua,Bold"&amp;8 Page &amp;P of &amp;N</oddFooter>
      </headerFooter>
    </customSheetView>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36.75" customHeight="1">
      <c r="A1" s="938" t="str">
        <f>'Attach 3(JV)'!A1</f>
        <v>Specification No. :CC/NT/W-TW/DOM/A04/24/14398</v>
      </c>
      <c r="B1" s="938"/>
      <c r="C1" s="938"/>
      <c r="D1" s="22"/>
      <c r="E1" s="311" t="str">
        <f>"Attachment-4(A) "&amp; 'Attach 3(JV)'!AT1</f>
        <v xml:space="preserve">Attachment-4(A) </v>
      </c>
    </row>
    <row r="2" spans="1:38" ht="11.1" customHeight="1"/>
    <row r="3" spans="1:38" ht="84"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206"/>
      <c r="G3" s="207"/>
      <c r="H3" s="206"/>
    </row>
    <row r="4" spans="1:38" ht="11.1" customHeight="1">
      <c r="A4" s="28"/>
      <c r="H4" s="208"/>
      <c r="I4" s="209"/>
    </row>
    <row r="5" spans="1:38" ht="20.100000000000001" customHeight="1">
      <c r="A5" s="737" t="s">
        <v>358</v>
      </c>
      <c r="B5" s="737"/>
      <c r="C5" s="737"/>
      <c r="D5" s="737"/>
      <c r="E5" s="737"/>
      <c r="F5" s="206"/>
      <c r="H5" s="208"/>
      <c r="I5" s="209"/>
    </row>
    <row r="6" spans="1:38" ht="11.1" customHeight="1">
      <c r="A6" s="32"/>
      <c r="H6" s="208"/>
      <c r="I6" s="209"/>
    </row>
    <row r="7" spans="1:38" ht="20.100000000000001" customHeight="1">
      <c r="A7" s="33" t="str">
        <f>'Attach 3(JV)'!A7</f>
        <v>Bidder’s Name and Address :</v>
      </c>
      <c r="D7" s="15" t="str">
        <f>'Attach 3(JV)'!E7</f>
        <v>To:</v>
      </c>
      <c r="H7" s="208"/>
      <c r="I7" s="209"/>
    </row>
    <row r="8" spans="1:38" s="149" customFormat="1" ht="36" customHeight="1">
      <c r="A8" s="735" t="str">
        <f>'Attach 4'!A8</f>
        <v/>
      </c>
      <c r="B8" s="735"/>
      <c r="C8" s="735"/>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351</v>
      </c>
      <c r="B9" s="739" t="str">
        <f>'Attach 3(JV)'!B9</f>
        <v/>
      </c>
      <c r="C9" s="739"/>
      <c r="D9" s="12" t="str">
        <f>'Attach 3(JV)'!E9</f>
        <v>Power Grid Corporation of India Ltd.,</v>
      </c>
      <c r="H9" s="208"/>
      <c r="I9" s="209"/>
    </row>
    <row r="10" spans="1:38" ht="20.100000000000001" customHeight="1">
      <c r="A10" s="13" t="s">
        <v>353</v>
      </c>
      <c r="B10" s="739" t="str">
        <f>'Attach 3(JV)'!B10</f>
        <v/>
      </c>
      <c r="C10" s="739"/>
      <c r="D10" s="12" t="str">
        <f>'Attach 3(JV)'!E10</f>
        <v>"Saudamini", Plot No. 2, Sector 29</v>
      </c>
      <c r="H10" s="208"/>
      <c r="I10" s="209"/>
    </row>
    <row r="11" spans="1:38" ht="20.100000000000001" customHeight="1">
      <c r="B11" s="739" t="str">
        <f>'Attach 3(JV)'!B11</f>
        <v/>
      </c>
      <c r="C11" s="739"/>
      <c r="D11" s="12" t="str">
        <f>'Attach 3(JV)'!E11</f>
        <v>Gurgaon (Haryana) - 122001</v>
      </c>
    </row>
    <row r="12" spans="1:38" ht="15" customHeight="1">
      <c r="A12" s="32"/>
      <c r="B12" s="739" t="str">
        <f>'Attach 3(JV)'!B12</f>
        <v/>
      </c>
      <c r="C12" s="739"/>
      <c r="D12" s="12"/>
    </row>
    <row r="13" spans="1:38" ht="20.100000000000001" customHeight="1">
      <c r="A13" s="29" t="s">
        <v>346</v>
      </c>
    </row>
    <row r="14" spans="1:38" ht="72" customHeight="1">
      <c r="A14" s="941" t="s">
        <v>359</v>
      </c>
      <c r="B14" s="941"/>
      <c r="C14" s="941"/>
      <c r="D14" s="941"/>
      <c r="E14" s="941"/>
    </row>
    <row r="15" spans="1:38" ht="20.100000000000001" customHeight="1">
      <c r="A15" s="130" t="s">
        <v>365</v>
      </c>
      <c r="B15" s="130" t="s">
        <v>366</v>
      </c>
      <c r="C15" s="130" t="s">
        <v>367</v>
      </c>
      <c r="D15" s="130" t="s">
        <v>347</v>
      </c>
      <c r="E15" s="130" t="s">
        <v>348</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941" t="s">
        <v>360</v>
      </c>
      <c r="B22" s="941"/>
      <c r="C22" s="941"/>
      <c r="D22" s="941"/>
      <c r="E22" s="941"/>
    </row>
    <row r="23" spans="1:5" ht="15.95" customHeight="1"/>
    <row r="24" spans="1:5" ht="23.1" customHeight="1">
      <c r="C24" s="37"/>
    </row>
    <row r="25" spans="1:5" ht="23.1" customHeight="1">
      <c r="A25" s="36" t="s">
        <v>6</v>
      </c>
      <c r="B25" s="69" t="str">
        <f>'Attach 3(JV)'!B24</f>
        <v>--</v>
      </c>
      <c r="C25" s="37" t="s">
        <v>4</v>
      </c>
      <c r="D25" s="942" t="str">
        <f>'Attach 3(JV)'!E24</f>
        <v/>
      </c>
      <c r="E25" s="942"/>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viEX4nHl1vhKbJQkhteZ+wKYZNnRO7FyNO3xxSLXygBFHRtd9+4/lXG3GPyl84PZnf4rNm+pWZ0o0kzBjxHF+g==" saltValue="mBSg+nPuDZWmvuEVAEmOYw==" spinCount="100000" sheet="1" formatColumns="0" formatRows="0" selectLockedCells="1"/>
  <customSheetViews>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8"/>
      <headerFooter alignWithMargins="0">
        <oddFooter>&amp;R&amp;"Book Antiqua,Bold"&amp;8 Page &amp;P of &amp;N</oddFooter>
      </headerFooter>
    </customSheetView>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94"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938" t="str">
        <f>'Attach 3(JV)'!A1</f>
        <v>Specification No. :CC/NT/W-TW/DOM/A04/24/14398</v>
      </c>
      <c r="B1" s="938"/>
      <c r="C1" s="938"/>
      <c r="D1" s="938"/>
      <c r="E1" s="311" t="str">
        <f>"Attachment-4(B) "&amp; 'Attach 3(JV)'!AT1</f>
        <v xml:space="preserve">Attachment-4(B) </v>
      </c>
    </row>
    <row r="3" spans="1:9" ht="82.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26"/>
      <c r="G3" s="27"/>
      <c r="H3" s="26"/>
    </row>
    <row r="4" spans="1:9" ht="20.100000000000001" customHeight="1">
      <c r="A4" s="28"/>
      <c r="H4" s="30"/>
      <c r="I4" s="11"/>
    </row>
    <row r="5" spans="1:9" ht="20.100000000000001" customHeight="1">
      <c r="A5" s="737" t="s">
        <v>358</v>
      </c>
      <c r="B5" s="737"/>
      <c r="C5" s="737"/>
      <c r="D5" s="737"/>
      <c r="E5" s="7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35" t="str">
        <f>'Attach 4 (A)'!A8</f>
        <v/>
      </c>
      <c r="B8" s="735"/>
      <c r="C8" s="735"/>
      <c r="D8" s="735"/>
      <c r="E8" s="12" t="str">
        <f>'Attach 3(JV)'!E8</f>
        <v>Contract Services</v>
      </c>
      <c r="H8" s="30"/>
      <c r="I8" s="11"/>
    </row>
    <row r="9" spans="1:9" ht="20.100000000000001" customHeight="1">
      <c r="A9" s="13" t="s">
        <v>351</v>
      </c>
      <c r="B9" s="739" t="str">
        <f>'Attach 3(JV)'!B9</f>
        <v/>
      </c>
      <c r="C9" s="739"/>
      <c r="D9" s="739"/>
      <c r="E9" s="12" t="str">
        <f>'Attach 3(JV)'!E9</f>
        <v>Power Grid Corporation of India Ltd.,</v>
      </c>
      <c r="H9" s="30"/>
      <c r="I9" s="11"/>
    </row>
    <row r="10" spans="1:9" ht="20.100000000000001" customHeight="1">
      <c r="A10" s="13" t="s">
        <v>353</v>
      </c>
      <c r="B10" s="739" t="str">
        <f>'Attach 3(JV)'!B10</f>
        <v/>
      </c>
      <c r="C10" s="739"/>
      <c r="D10" s="739"/>
      <c r="E10" s="12" t="str">
        <f>'Attach 3(JV)'!E10</f>
        <v>"Saudamini", Plot No. 2, Sector 29</v>
      </c>
      <c r="H10" s="30"/>
      <c r="I10" s="11"/>
    </row>
    <row r="11" spans="1:9" ht="20.100000000000001" customHeight="1">
      <c r="B11" s="739" t="str">
        <f>'Attach 3(JV)'!B11</f>
        <v/>
      </c>
      <c r="C11" s="739"/>
      <c r="D11" s="739"/>
      <c r="E11" s="12" t="str">
        <f>'Attach 3(JV)'!E11</f>
        <v>Gurgaon (Haryana) - 122001</v>
      </c>
    </row>
    <row r="12" spans="1:9" ht="20.100000000000001" customHeight="1">
      <c r="A12" s="32"/>
      <c r="B12" s="739" t="str">
        <f>'Attach 3(JV)'!B12</f>
        <v/>
      </c>
      <c r="C12" s="739"/>
      <c r="D12" s="739"/>
      <c r="E12" s="12"/>
    </row>
    <row r="13" spans="1:9" ht="20.100000000000001" customHeight="1">
      <c r="A13" s="29" t="s">
        <v>346</v>
      </c>
    </row>
    <row r="14" spans="1:9" ht="20.100000000000001" customHeight="1">
      <c r="A14" s="32"/>
    </row>
    <row r="15" spans="1:9" ht="87.75" customHeight="1">
      <c r="A15" s="941" t="s">
        <v>368</v>
      </c>
      <c r="B15" s="941"/>
      <c r="C15" s="941"/>
      <c r="D15" s="941"/>
      <c r="E15" s="941"/>
    </row>
    <row r="16" spans="1:9" ht="30" customHeight="1">
      <c r="A16" s="86" t="s">
        <v>361</v>
      </c>
      <c r="B16" s="943"/>
      <c r="C16" s="943"/>
      <c r="D16" s="943"/>
      <c r="E16" s="943"/>
    </row>
    <row r="17" spans="1:5" ht="30" customHeight="1">
      <c r="A17" s="86" t="s">
        <v>362</v>
      </c>
      <c r="B17" s="943"/>
      <c r="C17" s="943"/>
      <c r="D17" s="943"/>
      <c r="E17" s="943"/>
    </row>
    <row r="18" spans="1:5" ht="30" customHeight="1">
      <c r="A18" s="86" t="s">
        <v>363</v>
      </c>
      <c r="B18" s="943"/>
      <c r="C18" s="943"/>
      <c r="D18" s="943"/>
      <c r="E18" s="943"/>
    </row>
    <row r="19" spans="1:5" ht="30" customHeight="1">
      <c r="A19" s="42" t="s">
        <v>364</v>
      </c>
      <c r="B19" s="943"/>
      <c r="C19" s="943"/>
      <c r="D19" s="943"/>
      <c r="E19" s="943"/>
    </row>
    <row r="20" spans="1:5" ht="30" customHeight="1">
      <c r="A20" s="42" t="s">
        <v>75</v>
      </c>
      <c r="B20" s="943"/>
      <c r="C20" s="943"/>
      <c r="D20" s="943"/>
      <c r="E20" s="943"/>
    </row>
    <row r="21" spans="1:5" ht="30" customHeight="1">
      <c r="A21" s="42" t="s">
        <v>78</v>
      </c>
      <c r="B21" s="943"/>
      <c r="C21" s="943"/>
      <c r="D21" s="943"/>
      <c r="E21" s="943"/>
    </row>
    <row r="22" spans="1:5" ht="16.5" customHeight="1">
      <c r="A22" s="124"/>
    </row>
    <row r="23" spans="1:5" ht="27.95" customHeight="1">
      <c r="D23" s="37"/>
    </row>
    <row r="24" spans="1:5" ht="27.95" customHeight="1">
      <c r="A24" s="36" t="s">
        <v>6</v>
      </c>
      <c r="B24" s="69" t="str">
        <f>'Attach 3(JV)'!B24</f>
        <v>--</v>
      </c>
      <c r="D24" s="37" t="s">
        <v>4</v>
      </c>
      <c r="E24" s="240" t="str">
        <f>'Attach 3(JV)'!E24</f>
        <v/>
      </c>
    </row>
    <row r="25" spans="1:5" ht="27.95" customHeight="1">
      <c r="A25" s="36" t="s">
        <v>7</v>
      </c>
      <c r="B25" s="240" t="str">
        <f>'Attach 3(JV)'!B25</f>
        <v/>
      </c>
      <c r="D25" s="37" t="s">
        <v>5</v>
      </c>
      <c r="E25" s="240"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LybWlUFth5eX0T4Sl8pDixhI7cmQk2lcLnrB/TwNmGnVexkyf0jnyQ4hmE7DvXd1AiO9Ltu/F6hvrIaXc5l5jQ==" saltValue="CB51g0TkVi3ppdt1cTKH1Q==" spinCount="100000" sheet="1" formatColumns="0" formatRows="0" selectLockedCells="1"/>
  <customSheetViews>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8"/>
      <headerFooter alignWithMargins="0">
        <oddFooter>&amp;R&amp;"Book Antiqua,Bold"&amp;8 Page &amp;P of &amp;N</oddFooter>
      </headerFooter>
    </customSheetView>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80" zoomScaleSheetLayoutView="80" workbookViewId="0">
      <selection activeCell="B17" sqref="B17"/>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15">
      <c r="A1" s="938" t="str">
        <f>'Attach 3(JV)'!A1</f>
        <v>Specification No. :CC/NT/W-TW/DOM/A04/24/14398</v>
      </c>
      <c r="B1" s="938"/>
      <c r="C1" s="938"/>
      <c r="D1" s="950" t="str">
        <f>"Attachment-5 " &amp; 'Attach 3(JV)'!AT1</f>
        <v xml:space="preserve">Attachment-5 </v>
      </c>
      <c r="E1" s="950"/>
    </row>
    <row r="2" spans="1:9" ht="8.1" customHeight="1"/>
    <row r="3" spans="1:9" ht="81.75" customHeight="1">
      <c r="A3" s="704" t="str">
        <f>'Attach 3(JV)'!A3</f>
        <v>Tower Package- TW32B for Balance work of Tower package  (a)TW27 Multi Circuit M/C Portion of (i) 132kV S/C (on D/C towers) Naharlagun – Sagalee T/L. (ii) 132kV S/C (on D/C towers) Naharlagun – Banderdewa T/L and (iii) 132kV S/C (on D/C towers) Naharlagun – Gerumukh T/L and (b)TW08 132kV S/C (on D/C towers) Naharlagun – Sagalee T/L associated with comprehensive scheme for transmission system strengthening of Arunachal Pradesh.</v>
      </c>
      <c r="B3" s="705"/>
      <c r="C3" s="705"/>
      <c r="D3" s="705"/>
      <c r="E3" s="705"/>
      <c r="F3" s="26"/>
      <c r="G3" s="27"/>
      <c r="H3" s="26"/>
    </row>
    <row r="4" spans="1:9" ht="3.75" hidden="1" customHeight="1">
      <c r="A4" s="28"/>
      <c r="H4" s="30"/>
      <c r="I4" s="11"/>
    </row>
    <row r="5" spans="1:9" ht="20.100000000000001" customHeight="1">
      <c r="A5" s="737" t="s">
        <v>369</v>
      </c>
      <c r="B5" s="737"/>
      <c r="C5" s="737"/>
      <c r="D5" s="737"/>
      <c r="E5" s="737"/>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735" t="str">
        <f>'Attach 4 (B)'!A8</f>
        <v/>
      </c>
      <c r="B8" s="735"/>
      <c r="C8" s="735"/>
      <c r="D8" s="12" t="str">
        <f>'Attach 3(JV)'!E8</f>
        <v>Contract Services</v>
      </c>
      <c r="H8" s="30"/>
      <c r="I8" s="11"/>
    </row>
    <row r="9" spans="1:9" ht="20.100000000000001" customHeight="1">
      <c r="A9" s="13" t="s">
        <v>351</v>
      </c>
      <c r="B9" s="739" t="str">
        <f>'Attach 3(JV)'!B9</f>
        <v/>
      </c>
      <c r="C9" s="739"/>
      <c r="D9" s="12" t="str">
        <f>'Attach 3(JV)'!E9</f>
        <v>Power Grid Corporation of India Ltd.,</v>
      </c>
      <c r="H9" s="30"/>
      <c r="I9" s="11"/>
    </row>
    <row r="10" spans="1:9" ht="20.100000000000001" customHeight="1">
      <c r="A10" s="13" t="s">
        <v>353</v>
      </c>
      <c r="B10" s="739" t="str">
        <f>'Attach 3(JV)'!B10</f>
        <v/>
      </c>
      <c r="C10" s="739"/>
      <c r="D10" s="12" t="str">
        <f>'Attach 3(JV)'!E10</f>
        <v>"Saudamini", Plot No. 2, Sector 29</v>
      </c>
      <c r="H10" s="30"/>
      <c r="I10" s="11"/>
    </row>
    <row r="11" spans="1:9" ht="20.100000000000001" customHeight="1">
      <c r="B11" s="739" t="str">
        <f>'Attach 3(JV)'!B11</f>
        <v/>
      </c>
      <c r="C11" s="739"/>
      <c r="D11" s="12" t="str">
        <f>'Attach 3(JV)'!E11</f>
        <v>Gurgaon (Haryana) - 122001</v>
      </c>
    </row>
    <row r="12" spans="1:9" ht="17.25" customHeight="1">
      <c r="A12" s="32"/>
      <c r="B12" s="739" t="str">
        <f>'Attach 3(JV)'!B12</f>
        <v/>
      </c>
      <c r="C12" s="739"/>
      <c r="D12" s="12"/>
    </row>
    <row r="13" spans="1:9" ht="20.100000000000001" customHeight="1">
      <c r="A13" s="29" t="s">
        <v>346</v>
      </c>
    </row>
    <row r="14" spans="1:9" ht="45.75" customHeight="1">
      <c r="A14" s="695" t="s">
        <v>370</v>
      </c>
      <c r="B14" s="695"/>
      <c r="C14" s="695"/>
      <c r="D14" s="695"/>
      <c r="E14" s="695"/>
      <c r="F14" s="34"/>
      <c r="G14" s="34"/>
      <c r="H14" s="34"/>
    </row>
    <row r="15" spans="1:9" ht="32.1" customHeight="1">
      <c r="A15" s="945" t="s">
        <v>349</v>
      </c>
      <c r="B15" s="945" t="s">
        <v>367</v>
      </c>
      <c r="C15" s="945" t="s">
        <v>371</v>
      </c>
      <c r="D15" s="947" t="s">
        <v>372</v>
      </c>
      <c r="E15" s="948"/>
      <c r="F15" s="34"/>
      <c r="G15" s="34"/>
      <c r="H15" s="34"/>
    </row>
    <row r="16" spans="1:9" ht="19.5" customHeight="1">
      <c r="A16" s="946"/>
      <c r="B16" s="946"/>
      <c r="C16" s="946"/>
      <c r="D16" s="46" t="s">
        <v>373</v>
      </c>
      <c r="E16" s="46" t="s">
        <v>374</v>
      </c>
      <c r="F16" s="34"/>
      <c r="G16" s="34"/>
      <c r="H16" s="34"/>
    </row>
    <row r="17" spans="1:8" ht="21.95" customHeight="1">
      <c r="A17" s="120">
        <v>1</v>
      </c>
      <c r="B17" s="253"/>
      <c r="C17" s="253"/>
      <c r="D17" s="253"/>
      <c r="E17" s="253"/>
      <c r="F17" s="34"/>
      <c r="G17" s="34"/>
      <c r="H17" s="34"/>
    </row>
    <row r="18" spans="1:8" ht="21.95" customHeight="1">
      <c r="A18" s="121">
        <v>2</v>
      </c>
      <c r="B18" s="253"/>
      <c r="C18" s="253"/>
      <c r="D18" s="253"/>
      <c r="E18" s="253"/>
      <c r="F18" s="34"/>
      <c r="G18" s="34"/>
      <c r="H18" s="34"/>
    </row>
    <row r="19" spans="1:8" ht="21.95" customHeight="1">
      <c r="A19" s="121">
        <v>3</v>
      </c>
      <c r="B19" s="253"/>
      <c r="C19" s="253"/>
      <c r="D19" s="253"/>
      <c r="E19" s="253"/>
      <c r="F19" s="34"/>
      <c r="G19" s="34"/>
      <c r="H19" s="34"/>
    </row>
    <row r="20" spans="1:8" ht="21.95" customHeight="1">
      <c r="A20" s="121">
        <v>4</v>
      </c>
      <c r="B20" s="253"/>
      <c r="C20" s="253"/>
      <c r="D20" s="253"/>
      <c r="E20" s="253"/>
      <c r="F20" s="183"/>
      <c r="G20" s="183"/>
      <c r="H20" s="185" t="b">
        <v>0</v>
      </c>
    </row>
    <row r="21" spans="1:8" ht="21.95"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951" t="s">
        <v>503</v>
      </c>
      <c r="B24" s="952"/>
      <c r="C24" s="952"/>
      <c r="D24" s="952"/>
      <c r="E24" s="952"/>
      <c r="F24" s="177"/>
      <c r="G24" s="177"/>
      <c r="H24" s="178"/>
    </row>
    <row r="25" spans="1:8" ht="54.75" customHeight="1">
      <c r="A25" s="949" t="s">
        <v>80</v>
      </c>
      <c r="B25" s="949"/>
      <c r="C25" s="949"/>
      <c r="D25" s="949"/>
      <c r="E25" s="949"/>
      <c r="F25" s="177"/>
      <c r="G25" s="177"/>
      <c r="H25" s="178"/>
    </row>
    <row r="26" spans="1:8" ht="32.1" customHeight="1">
      <c r="A26" s="945" t="s">
        <v>349</v>
      </c>
      <c r="B26" s="945" t="s">
        <v>367</v>
      </c>
      <c r="C26" s="945" t="s">
        <v>102</v>
      </c>
      <c r="D26" s="947" t="s">
        <v>103</v>
      </c>
      <c r="E26" s="948"/>
      <c r="F26" s="34"/>
      <c r="G26" s="34"/>
      <c r="H26" s="34"/>
    </row>
    <row r="27" spans="1:8" ht="22.5" customHeight="1">
      <c r="A27" s="946"/>
      <c r="B27" s="946"/>
      <c r="C27" s="946"/>
      <c r="D27" s="46" t="s">
        <v>104</v>
      </c>
      <c r="E27" s="46" t="s">
        <v>105</v>
      </c>
      <c r="F27" s="34"/>
      <c r="G27" s="34"/>
      <c r="H27" s="34"/>
    </row>
    <row r="28" spans="1:8" ht="21.95" customHeight="1">
      <c r="A28" s="176">
        <v>1</v>
      </c>
      <c r="B28" s="252"/>
      <c r="C28" s="252"/>
      <c r="D28" s="252"/>
      <c r="E28" s="252"/>
      <c r="F28" s="34"/>
      <c r="G28" s="34"/>
      <c r="H28" s="34"/>
    </row>
    <row r="29" spans="1:8" ht="21.95" customHeight="1">
      <c r="A29" s="176">
        <v>2</v>
      </c>
      <c r="B29" s="252"/>
      <c r="C29" s="252"/>
      <c r="D29" s="252"/>
      <c r="E29" s="252"/>
    </row>
    <row r="30" spans="1:8" ht="21.95"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40" t="str">
        <f>'Attach 3(JV)'!E24</f>
        <v/>
      </c>
    </row>
    <row r="34" spans="1:5" ht="15.95" customHeight="1">
      <c r="A34" s="36" t="s">
        <v>7</v>
      </c>
      <c r="B34" s="240" t="str">
        <f>'Attach 3(JV)'!B25</f>
        <v/>
      </c>
      <c r="D34" s="37" t="s">
        <v>5</v>
      </c>
      <c r="E34" s="240" t="str">
        <f>'Attach 3(JV)'!E25</f>
        <v/>
      </c>
    </row>
    <row r="35" spans="1:5" ht="15.95" customHeight="1">
      <c r="A35" s="25"/>
      <c r="B35" s="25"/>
      <c r="C35" s="37"/>
      <c r="D35" s="25"/>
      <c r="E35" s="25"/>
    </row>
    <row r="36" spans="1:5" ht="20.100000000000001" customHeight="1">
      <c r="A36" s="21" t="str">
        <f>A1</f>
        <v>Specification No. :CC/NT/W-TW/DOM/A04/24/14398</v>
      </c>
      <c r="B36" s="22"/>
      <c r="C36" s="22"/>
      <c r="D36" s="22"/>
      <c r="E36" s="41" t="str">
        <f>"Annexure I to " &amp;D1</f>
        <v xml:space="preserve">Annexure I to Attachment-5 </v>
      </c>
    </row>
    <row r="37" spans="1:5" ht="18" customHeight="1">
      <c r="A37" s="38"/>
    </row>
    <row r="38" spans="1:5" ht="18" customHeight="1">
      <c r="A38" s="944" t="s">
        <v>369</v>
      </c>
      <c r="B38" s="944"/>
      <c r="C38" s="944"/>
      <c r="D38" s="944"/>
      <c r="E38" s="944"/>
    </row>
    <row r="39" spans="1:5" ht="18" customHeight="1"/>
    <row r="40" spans="1:5" ht="42" customHeight="1">
      <c r="A40" s="955" t="s">
        <v>349</v>
      </c>
      <c r="B40" s="957" t="s">
        <v>367</v>
      </c>
      <c r="C40" s="957" t="s">
        <v>371</v>
      </c>
      <c r="D40" s="947" t="s">
        <v>372</v>
      </c>
      <c r="E40" s="948"/>
    </row>
    <row r="41" spans="1:5" ht="23.25" customHeight="1">
      <c r="A41" s="956"/>
      <c r="B41" s="958"/>
      <c r="C41" s="958"/>
      <c r="D41" s="46" t="s">
        <v>373</v>
      </c>
      <c r="E41" s="46" t="s">
        <v>374</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:CC/NT/W-TW/DOM/A04/24/14398</v>
      </c>
      <c r="B73" s="22"/>
      <c r="C73" s="22"/>
      <c r="D73" s="22"/>
      <c r="E73" s="41" t="str">
        <f>E36</f>
        <v xml:space="preserve">Annexure I to Attachment-5 </v>
      </c>
    </row>
    <row r="74" spans="1:5" ht="18" customHeight="1">
      <c r="A74" s="38"/>
    </row>
    <row r="75" spans="1:5" ht="18" customHeight="1">
      <c r="A75" s="944" t="s">
        <v>369</v>
      </c>
      <c r="B75" s="944"/>
      <c r="C75" s="944"/>
      <c r="D75" s="944"/>
      <c r="E75" s="944"/>
    </row>
    <row r="76" spans="1:5" ht="18" customHeight="1"/>
    <row r="77" spans="1:5" ht="37.5" customHeight="1">
      <c r="A77" s="955" t="s">
        <v>349</v>
      </c>
      <c r="B77" s="957" t="s">
        <v>367</v>
      </c>
      <c r="C77" s="957" t="s">
        <v>372</v>
      </c>
      <c r="D77" s="953" t="s">
        <v>372</v>
      </c>
      <c r="E77" s="954"/>
    </row>
    <row r="78" spans="1:5" ht="24" customHeight="1">
      <c r="A78" s="956"/>
      <c r="B78" s="959"/>
      <c r="C78" s="959"/>
      <c r="D78" s="48" t="s">
        <v>373</v>
      </c>
      <c r="E78" s="48" t="s">
        <v>374</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brh5/ZnwlF+CK+2Qscfk0EYDiZZkXX3yiyPI/hUqTqyeOHIE40YHDsEW81fELtb8GKX3Yipv7ZffqC+6YzjinQ==" saltValue="/mmfbvjs/GjmXVHc78aTmg==" spinCount="100000" sheet="1" formatColumns="0" formatRows="0" selectLockedCells="1"/>
  <customSheetViews>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5"/>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8"/>
      <headerFooter alignWithMargins="0">
        <oddFooter>&amp;R&amp;"Book Antiqua,Bold"&amp;8 Page &amp;P of &amp;N</oddFooter>
      </headerFooter>
    </customSheetView>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A42:C77 D42:E109 C67:E67 C79:E104 A79:C109">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36</vt:i4>
      </vt:variant>
    </vt:vector>
  </HeadingPairs>
  <TitlesOfParts>
    <vt:vector size="65" baseType="lpstr">
      <vt:lpstr>Basic</vt:lpstr>
      <vt:lpstr>Cover</vt:lpstr>
      <vt:lpstr>Names of Bidder</vt:lpstr>
      <vt:lpstr>Attach 3(JV)</vt:lpstr>
      <vt:lpstr>Attach-3(QR)</vt:lpstr>
      <vt:lpstr>Attach 4</vt:lpstr>
      <vt:lpstr>Attach 4 (A)</vt:lpstr>
      <vt:lpstr>Attach 4 (B)</vt:lpstr>
      <vt:lpstr>Attach 5</vt:lpstr>
      <vt:lpstr>Attach 5A</vt:lpstr>
      <vt:lpstr>Attach 5B</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'Attach-3(QR)'!PATHJV1</vt:lpstr>
      <vt:lpstr>'Attach-3(QR)'!PATHJV11</vt:lpstr>
      <vt:lpstr>'Attach-3(QR)'!PATHJV111</vt:lpstr>
      <vt:lpstr>'Attach-3(QR)'!PATHJV2</vt:lpstr>
      <vt:lpstr>'Attach-3(QR)'!PATHJV22</vt:lpstr>
      <vt:lpstr>'Attach-3(QR)'!PATHJV222</vt:lpstr>
      <vt:lpstr>'Attach-3(QR)'!PATHJV3</vt:lpstr>
      <vt:lpstr>'Attach-3(QR)'!PATHJV33</vt:lpstr>
      <vt:lpstr>'Attach-3(QR)'!PATHJV333</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4'!Print_Area</vt:lpstr>
      <vt:lpstr>'Attach 4 (A)'!Print_Area</vt:lpstr>
      <vt:lpstr>'Attach 4 (B)'!Print_Area</vt:lpstr>
      <vt:lpstr>'Attach 5'!Print_Area</vt:lpstr>
      <vt:lpstr>'Attach 5A'!Print_Area</vt:lpstr>
      <vt:lpstr>'Attach 5B'!Print_Area</vt:lpstr>
      <vt:lpstr>'Attach 6'!Print_Area</vt:lpstr>
      <vt:lpstr>'Attach 7'!Print_Area</vt:lpstr>
      <vt:lpstr>'Attach 9'!Print_Area</vt:lpstr>
      <vt:lpstr>'Attach-3(QR)'!Print_Area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Vikash Chandra {विकास चंद्र}</cp:lastModifiedBy>
  <cp:lastPrinted>2024-09-06T05:34:33Z</cp:lastPrinted>
  <dcterms:created xsi:type="dcterms:W3CDTF">2010-09-27T08:09:01Z</dcterms:created>
  <dcterms:modified xsi:type="dcterms:W3CDTF">2024-10-25T10:15:44Z</dcterms:modified>
</cp:coreProperties>
</file>