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9.xml" ContentType="application/vnd.ms-excel.controlproperties+xml"/>
  <Override PartName="/xl/drawings/drawing9.xml" ContentType="application/vnd.openxmlformats-officedocument.drawing+xml"/>
  <Override PartName="/xl/ctrlProps/ctrlProp20.xml" ContentType="application/vnd.ms-excel.controlproperties+xml"/>
  <Override PartName="/xl/drawings/drawing10.xml" ContentType="application/vnd.openxmlformats-officedocument.drawing+xml"/>
  <Override PartName="/xl/ctrlProps/ctrlProp21.xml" ContentType="application/vnd.ms-excel.controlproperties+xml"/>
  <Override PartName="/xl/drawings/drawing11.xml" ContentType="application/vnd.openxmlformats-officedocument.drawing+xml"/>
  <Override PartName="/xl/ctrlProps/ctrlProp2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codeName="{3D1A710C-6663-3D7B-7F91-EC182F24A4BC}"/>
  <workbookPr updateLinks="never" codeName="ThisWorkbook" defaultThemeVersion="124226"/>
  <mc:AlternateContent xmlns:mc="http://schemas.openxmlformats.org/markup-compatibility/2006">
    <mc:Choice Requires="x15">
      <x15ac:absPath xmlns:x15ac="http://schemas.microsoft.com/office/spreadsheetml/2010/11/ac" url="X:\50_Tower Package TL01 (Jam Khambaliya ISTS PS)\Bidding Document\"/>
    </mc:Choice>
  </mc:AlternateContent>
  <xr:revisionPtr revIDLastSave="0" documentId="13_ncr:81_{95455CC3-5532-44DE-B332-90FFF62ECFA0}" xr6:coauthVersionLast="36" xr6:coauthVersionMax="36" xr10:uidLastSave="{00000000-0000-0000-0000-000000000000}"/>
  <workbookProtection workbookPassword="CC37" revisionsPassword="CC7D" lockStructure="1" lockRevision="1"/>
  <bookViews>
    <workbookView xWindow="0" yWindow="0" windowWidth="21600" windowHeight="9732" tabRatio="861" firstSheet="13" activeTab="27" xr2:uid="{00000000-000D-0000-FFFF-FFFF00000000}"/>
  </bookViews>
  <sheets>
    <sheet name="Basic" sheetId="1" state="hidden" r:id="rId1"/>
    <sheet name="Cover" sheetId="2" r:id="rId2"/>
    <sheet name="Names of Bidder" sheetId="3" r:id="rId3"/>
    <sheet name="Attach 3(JV)" sheetId="4" r:id="rId4"/>
    <sheet name="Attach-3 (QR)" sheetId="5" r:id="rId5"/>
    <sheet name="Attach 4" sheetId="6" r:id="rId6"/>
    <sheet name="Attach 4 (A)" sheetId="7" r:id="rId7"/>
    <sheet name="Attach 4 (B)" sheetId="8" r:id="rId8"/>
    <sheet name="Attach 5" sheetId="9" r:id="rId9"/>
    <sheet name="Attach 5A" sheetId="10" r:id="rId10"/>
    <sheet name="Attach 5B" sheetId="11" state="hidden" r:id="rId11"/>
    <sheet name="Attach 6" sheetId="12" r:id="rId12"/>
    <sheet name="Attach 7" sheetId="13" r:id="rId13"/>
    <sheet name="Attach 9" sheetId="14" r:id="rId14"/>
    <sheet name="Attach 10" sheetId="15" r:id="rId15"/>
    <sheet name="Attach 11" sheetId="16" r:id="rId16"/>
    <sheet name="Attach 12" sheetId="17" r:id="rId17"/>
    <sheet name="Attach 13" sheetId="18" r:id="rId18"/>
    <sheet name="Attach 14" sheetId="19" r:id="rId19"/>
    <sheet name="Attach 14-IP" sheetId="20" r:id="rId20"/>
    <sheet name="Attach 15" sheetId="21" r:id="rId21"/>
    <sheet name="Attach 16" sheetId="22" r:id="rId22"/>
    <sheet name="Attach 17" sheetId="23" r:id="rId23"/>
    <sheet name="Attach 18" sheetId="24" r:id="rId24"/>
    <sheet name="Attach 19" sheetId="25" r:id="rId25"/>
    <sheet name="Attachment-20" sheetId="26" state="hidden" r:id="rId26"/>
    <sheet name="Attach 25" sheetId="27" state="hidden" r:id="rId27"/>
    <sheet name="Bid Form 1st Envelope " sheetId="28" r:id="rId28"/>
    <sheet name="N to W" sheetId="29" state="hidden" r:id="rId29"/>
    <sheet name="Sheet1" sheetId="30" state="hidden" r:id="rId30"/>
  </sheets>
  <externalReferences>
    <externalReference r:id="rId31"/>
    <externalReference r:id="rId32"/>
  </externalReferences>
  <definedNames>
    <definedName name="\A" localSheetId="22">#REF!</definedName>
    <definedName name="\A" localSheetId="26">#REF!</definedName>
    <definedName name="\A" localSheetId="10">#REF!</definedName>
    <definedName name="\A" localSheetId="4">#REF!</definedName>
    <definedName name="\A">#REF!</definedName>
    <definedName name="\aa" localSheetId="26">#REF!</definedName>
    <definedName name="\aa" localSheetId="10">#REF!</definedName>
    <definedName name="\aa">#REF!</definedName>
    <definedName name="\B" localSheetId="22">#REF!</definedName>
    <definedName name="\B" localSheetId="26">#REF!</definedName>
    <definedName name="\B" localSheetId="10">#REF!</definedName>
    <definedName name="\B" localSheetId="4">#REF!</definedName>
    <definedName name="\B">#REF!</definedName>
    <definedName name="\C" localSheetId="22">#REF!</definedName>
    <definedName name="\C" localSheetId="26">#REF!</definedName>
    <definedName name="\C" localSheetId="10">#REF!</definedName>
    <definedName name="\C" localSheetId="4">#REF!</definedName>
    <definedName name="\C">#REF!</definedName>
    <definedName name="\M" localSheetId="26">#REF!</definedName>
    <definedName name="\M" localSheetId="10">#REF!</definedName>
    <definedName name="\M" localSheetId="4">#REF!</definedName>
    <definedName name="\M">#REF!</definedName>
    <definedName name="\N" localSheetId="26">#REF!</definedName>
    <definedName name="\N" localSheetId="10">#REF!</definedName>
    <definedName name="\N" localSheetId="4">#REF!</definedName>
    <definedName name="\N">#REF!</definedName>
    <definedName name="\P" localSheetId="26">#REF!</definedName>
    <definedName name="\P" localSheetId="10">#REF!</definedName>
    <definedName name="\P" localSheetId="4">#REF!</definedName>
    <definedName name="\P">#REF!</definedName>
    <definedName name="\R" localSheetId="26">#REF!</definedName>
    <definedName name="\R" localSheetId="10">#REF!</definedName>
    <definedName name="\R" localSheetId="4">#REF!</definedName>
    <definedName name="\R">#REF!</definedName>
    <definedName name="\U" localSheetId="26">#REF!</definedName>
    <definedName name="\U" localSheetId="10">#REF!</definedName>
    <definedName name="\U" localSheetId="4">#REF!</definedName>
    <definedName name="\U">#REF!</definedName>
    <definedName name="\V" localSheetId="26">#REF!</definedName>
    <definedName name="\V" localSheetId="10">#REF!</definedName>
    <definedName name="\V" localSheetId="4">#REF!</definedName>
    <definedName name="\V">#REF!</definedName>
    <definedName name="\x" localSheetId="26">#REF!</definedName>
    <definedName name="\x" localSheetId="10">#REF!</definedName>
    <definedName name="\x">#REF!</definedName>
    <definedName name="ab" localSheetId="26">#REF!</definedName>
    <definedName name="ab" localSheetId="10">#REF!</definedName>
    <definedName name="ab" localSheetId="4">#REF!</definedName>
    <definedName name="ab">#REF!</definedName>
    <definedName name="biddername" localSheetId="26">#REF!</definedName>
    <definedName name="biddername" localSheetId="10">#REF!</definedName>
    <definedName name="biddername">#REF!</definedName>
    <definedName name="BL2A" localSheetId="26">#REF!</definedName>
    <definedName name="BL2A" localSheetId="10">#REF!</definedName>
    <definedName name="BL2A" localSheetId="4">'Attach-3 (QR)'!$J$331</definedName>
    <definedName name="BL2A">#REF!</definedName>
    <definedName name="BL2A2" localSheetId="26">#REF!</definedName>
    <definedName name="BL2A2" localSheetId="10">#REF!</definedName>
    <definedName name="BL2A2" localSheetId="4">'Attach-3 (QR)'!#REF!</definedName>
    <definedName name="BL2A2">#REF!</definedName>
    <definedName name="BL2AA" localSheetId="26">#REF!</definedName>
    <definedName name="BL2AA" localSheetId="10">#REF!</definedName>
    <definedName name="BL2AA" localSheetId="4">'Attach-3 (QR)'!$J$331</definedName>
    <definedName name="BL2AA">#REF!</definedName>
    <definedName name="BL2AAA" localSheetId="22">'[1]Attach QR'!$J$785</definedName>
    <definedName name="BL2AAA" localSheetId="26">#REF!</definedName>
    <definedName name="BL2AAA" localSheetId="10">#REF!</definedName>
    <definedName name="BL2AAA" localSheetId="4">'Attach-3 (QR)'!#REF!</definedName>
    <definedName name="BL2AAA">#REF!</definedName>
    <definedName name="BL2B" localSheetId="26">#REF!</definedName>
    <definedName name="BL2B" localSheetId="10">#REF!</definedName>
    <definedName name="BL2B" localSheetId="4">'Attach-3 (QR)'!$K$331</definedName>
    <definedName name="BL2B">#REF!</definedName>
    <definedName name="BL2BB" localSheetId="26">#REF!</definedName>
    <definedName name="BL2BB" localSheetId="10">#REF!</definedName>
    <definedName name="BL2BB" localSheetId="4">'Attach-3 (QR)'!#REF!</definedName>
    <definedName name="BL2BB">#REF!</definedName>
    <definedName name="BL2BBB" localSheetId="22">'[1]Attach QR'!$K$785</definedName>
    <definedName name="BL2BBB" localSheetId="26">#REF!</definedName>
    <definedName name="BL2BBB" localSheetId="10">#REF!</definedName>
    <definedName name="BL2BBB" localSheetId="4">'Attach-3 (QR)'!#REF!</definedName>
    <definedName name="BL2BBB">#REF!</definedName>
    <definedName name="BL2C" localSheetId="26">#REF!</definedName>
    <definedName name="BL2C" localSheetId="10">#REF!</definedName>
    <definedName name="BL2C" localSheetId="4">'Attach-3 (QR)'!$L$331</definedName>
    <definedName name="BL2C">#REF!</definedName>
    <definedName name="BL2CC" localSheetId="26">#REF!</definedName>
    <definedName name="BL2CC" localSheetId="10">#REF!</definedName>
    <definedName name="BL2CC" localSheetId="4">'Attach-3 (QR)'!#REF!</definedName>
    <definedName name="BL2CC">#REF!</definedName>
    <definedName name="BL2CCC" localSheetId="22">'[1]Attach QR'!$L$785</definedName>
    <definedName name="BL2CCC" localSheetId="26">#REF!</definedName>
    <definedName name="BL2CCC" localSheetId="10">#REF!</definedName>
    <definedName name="BL2CCC" localSheetId="4">'Attach-3 (QR)'!#REF!</definedName>
    <definedName name="BL2CCC">#REF!</definedName>
    <definedName name="BL3A" localSheetId="26">#REF!</definedName>
    <definedName name="BL3A" localSheetId="10">#REF!</definedName>
    <definedName name="BL3A" localSheetId="4">'Attach-3 (QR)'!$J$332</definedName>
    <definedName name="BL3A">#REF!</definedName>
    <definedName name="BL3AA" localSheetId="26">#REF!</definedName>
    <definedName name="BL3AA" localSheetId="10">#REF!</definedName>
    <definedName name="BL3AA" localSheetId="4">'Attach-3 (QR)'!#REF!</definedName>
    <definedName name="BL3AA">#REF!</definedName>
    <definedName name="BL3AAA" localSheetId="22">'[1]Attach QR'!$J$788</definedName>
    <definedName name="BL3AAA" localSheetId="26">#REF!</definedName>
    <definedName name="BL3AAA" localSheetId="10">#REF!</definedName>
    <definedName name="BL3AAA" localSheetId="4">'Attach-3 (QR)'!#REF!</definedName>
    <definedName name="BL3AAA">#REF!</definedName>
    <definedName name="BL3B" localSheetId="26">#REF!</definedName>
    <definedName name="BL3B" localSheetId="10">#REF!</definedName>
    <definedName name="BL3B" localSheetId="4">'Attach-3 (QR)'!$K$332</definedName>
    <definedName name="BL3B">#REF!</definedName>
    <definedName name="BL3BB" localSheetId="26">#REF!</definedName>
    <definedName name="BL3BB" localSheetId="10">#REF!</definedName>
    <definedName name="BL3BB" localSheetId="4">'Attach-3 (QR)'!#REF!</definedName>
    <definedName name="BL3BB">#REF!</definedName>
    <definedName name="BL3BBB" localSheetId="22">'[1]Attach QR'!$K$788</definedName>
    <definedName name="BL3BBB" localSheetId="26">#REF!</definedName>
    <definedName name="BL3BBB" localSheetId="10">#REF!</definedName>
    <definedName name="BL3BBB" localSheetId="4">'Attach-3 (QR)'!#REF!</definedName>
    <definedName name="BL3BBB">#REF!</definedName>
    <definedName name="BL3C" localSheetId="26">#REF!</definedName>
    <definedName name="BL3C" localSheetId="10">#REF!</definedName>
    <definedName name="BL3C" localSheetId="4">'Attach-3 (QR)'!$L$332</definedName>
    <definedName name="BL3C">#REF!</definedName>
    <definedName name="BL3CC" localSheetId="26">#REF!</definedName>
    <definedName name="BL3CC" localSheetId="10">#REF!</definedName>
    <definedName name="BL3CC" localSheetId="4">'Attach-3 (QR)'!#REF!</definedName>
    <definedName name="BL3CC">#REF!</definedName>
    <definedName name="BL3CCC" localSheetId="22">'[1]Attach QR'!$L$788</definedName>
    <definedName name="BL3CCC" localSheetId="26">#REF!</definedName>
    <definedName name="BL3CCC" localSheetId="10">#REF!</definedName>
    <definedName name="BL3CCC" localSheetId="4">'Attach-3 (QR)'!#REF!</definedName>
    <definedName name="BL3CCC">#REF!</definedName>
    <definedName name="BL4A" localSheetId="26">#REF!</definedName>
    <definedName name="BL4A" localSheetId="10">#REF!</definedName>
    <definedName name="BL4A" localSheetId="4">'Attach-3 (QR)'!$J$333</definedName>
    <definedName name="BL4A">#REF!</definedName>
    <definedName name="BL4AA" localSheetId="26">#REF!</definedName>
    <definedName name="BL4AA" localSheetId="10">#REF!</definedName>
    <definedName name="BL4AA" localSheetId="4">'Attach-3 (QR)'!#REF!</definedName>
    <definedName name="BL4AA">#REF!</definedName>
    <definedName name="BL4AAA" localSheetId="22">'[1]Attach QR'!$J$791</definedName>
    <definedName name="BL4AAA" localSheetId="26">#REF!</definedName>
    <definedName name="BL4AAA" localSheetId="10">#REF!</definedName>
    <definedName name="BL4AAA" localSheetId="4">'Attach-3 (QR)'!#REF!</definedName>
    <definedName name="BL4AAA">#REF!</definedName>
    <definedName name="BL4B" localSheetId="26">#REF!</definedName>
    <definedName name="BL4B" localSheetId="10">#REF!</definedName>
    <definedName name="BL4B" localSheetId="4">'Attach-3 (QR)'!$K$333</definedName>
    <definedName name="BL4B">#REF!</definedName>
    <definedName name="BL4BB" localSheetId="26">#REF!</definedName>
    <definedName name="BL4BB" localSheetId="10">#REF!</definedName>
    <definedName name="BL4BB" localSheetId="4">'Attach-3 (QR)'!#REF!</definedName>
    <definedName name="BL4BB">#REF!</definedName>
    <definedName name="BL4BBB" localSheetId="22">'[1]Attach QR'!$K$791</definedName>
    <definedName name="BL4BBB" localSheetId="26">#REF!</definedName>
    <definedName name="BL4BBB" localSheetId="10">#REF!</definedName>
    <definedName name="BL4BBB" localSheetId="4">'Attach-3 (QR)'!#REF!</definedName>
    <definedName name="BL4BBB">#REF!</definedName>
    <definedName name="BL4C" localSheetId="26">#REF!</definedName>
    <definedName name="BL4C" localSheetId="10">#REF!</definedName>
    <definedName name="BL4C" localSheetId="4">'Attach-3 (QR)'!$L$333</definedName>
    <definedName name="BL4C">#REF!</definedName>
    <definedName name="BL4CC" localSheetId="26">#REF!</definedName>
    <definedName name="BL4CC" localSheetId="10">#REF!</definedName>
    <definedName name="BL4CC" localSheetId="4">'Attach-3 (QR)'!#REF!</definedName>
    <definedName name="BL4CC">#REF!</definedName>
    <definedName name="BL4CCC" localSheetId="22">'[1]Attach QR'!$L$791</definedName>
    <definedName name="BL4CCC" localSheetId="26">#REF!</definedName>
    <definedName name="BL4CCC" localSheetId="10">#REF!</definedName>
    <definedName name="BL4CCC" localSheetId="4">'Attach-3 (QR)'!#REF!</definedName>
    <definedName name="BL4CCC">#REF!</definedName>
    <definedName name="BL5A" localSheetId="26">#REF!</definedName>
    <definedName name="BL5A" localSheetId="10">#REF!</definedName>
    <definedName name="BL5A" localSheetId="4">'Attach-3 (QR)'!$J$334</definedName>
    <definedName name="BL5A">#REF!</definedName>
    <definedName name="BL5AA" localSheetId="26">#REF!</definedName>
    <definedName name="BL5AA" localSheetId="10">#REF!</definedName>
    <definedName name="BL5AA" localSheetId="4">'Attach-3 (QR)'!#REF!</definedName>
    <definedName name="BL5AA">#REF!</definedName>
    <definedName name="BL5AAA" localSheetId="22">'[1]Attach QR'!$J$794</definedName>
    <definedName name="BL5AAA" localSheetId="26">#REF!</definedName>
    <definedName name="BL5AAA" localSheetId="10">#REF!</definedName>
    <definedName name="BL5AAA" localSheetId="4">'Attach-3 (QR)'!#REF!</definedName>
    <definedName name="BL5AAA">#REF!</definedName>
    <definedName name="BL5B" localSheetId="26">#REF!</definedName>
    <definedName name="BL5B" localSheetId="10">#REF!</definedName>
    <definedName name="BL5B" localSheetId="4">'Attach-3 (QR)'!$K$334</definedName>
    <definedName name="BL5B">#REF!</definedName>
    <definedName name="BL5BB" localSheetId="26">#REF!</definedName>
    <definedName name="BL5BB" localSheetId="10">#REF!</definedName>
    <definedName name="BL5BB" localSheetId="4">'Attach-3 (QR)'!#REF!</definedName>
    <definedName name="BL5BB">#REF!</definedName>
    <definedName name="BL5BBB" localSheetId="22">'[1]Attach QR'!$K$794</definedName>
    <definedName name="BL5BBB" localSheetId="26">#REF!</definedName>
    <definedName name="BL5BBB" localSheetId="10">#REF!</definedName>
    <definedName name="BL5BBB" localSheetId="4">'Attach-3 (QR)'!#REF!</definedName>
    <definedName name="BL5BBB">#REF!</definedName>
    <definedName name="BL5C" localSheetId="26">#REF!</definedName>
    <definedName name="BL5C" localSheetId="10">#REF!</definedName>
    <definedName name="BL5C" localSheetId="4">'Attach-3 (QR)'!$L$334</definedName>
    <definedName name="BL5C">#REF!</definedName>
    <definedName name="BL5CC" localSheetId="26">#REF!</definedName>
    <definedName name="BL5CC" localSheetId="10">#REF!</definedName>
    <definedName name="BL5CC" localSheetId="4">'Attach-3 (QR)'!#REF!</definedName>
    <definedName name="BL5CC">#REF!</definedName>
    <definedName name="BL5CCC" localSheetId="22">'[1]Attach QR'!$L$794</definedName>
    <definedName name="BL5CCC" localSheetId="26">#REF!</definedName>
    <definedName name="BL5CCC" localSheetId="10">#REF!</definedName>
    <definedName name="BL5CCC" localSheetId="4">'Attach-3 (QR)'!#REF!</definedName>
    <definedName name="BL5CCC">#REF!</definedName>
    <definedName name="CAPA1" localSheetId="26">#REF!</definedName>
    <definedName name="CAPA1" localSheetId="10">#REF!</definedName>
    <definedName name="CAPA1" localSheetId="4">'Attach-3 (QR)'!#REF!</definedName>
    <definedName name="CAPA1">#REF!</definedName>
    <definedName name="CAPA11" localSheetId="26">#REF!</definedName>
    <definedName name="CAPA11" localSheetId="10">#REF!</definedName>
    <definedName name="CAPA11" localSheetId="4">'Attach-3 (QR)'!#REF!</definedName>
    <definedName name="CAPA11">#REF!</definedName>
    <definedName name="CAPA111" localSheetId="22">'[1]Attach QR'!$F$505</definedName>
    <definedName name="CAPA111" localSheetId="26">#REF!</definedName>
    <definedName name="CAPA111" localSheetId="10">#REF!</definedName>
    <definedName name="CAPA111" localSheetId="4">'Attach-3 (QR)'!#REF!</definedName>
    <definedName name="CAPA111">#REF!</definedName>
    <definedName name="CAPA2" localSheetId="26">#REF!</definedName>
    <definedName name="CAPA2" localSheetId="10">#REF!</definedName>
    <definedName name="CAPA2" localSheetId="4">'Attach-3 (QR)'!#REF!</definedName>
    <definedName name="CAPA2">#REF!</definedName>
    <definedName name="CAPA22" localSheetId="26">#REF!</definedName>
    <definedName name="CAPA22" localSheetId="10">#REF!</definedName>
    <definedName name="CAPA22" localSheetId="4">'Attach-3 (QR)'!#REF!</definedName>
    <definedName name="CAPA22">#REF!</definedName>
    <definedName name="CAPA222" localSheetId="22">'[1]Attach QR'!$I$505</definedName>
    <definedName name="CAPA222" localSheetId="26">#REF!</definedName>
    <definedName name="CAPA222" localSheetId="10">#REF!</definedName>
    <definedName name="CAPA222" localSheetId="4">'Attach-3 (QR)'!#REF!</definedName>
    <definedName name="CAPA222">#REF!</definedName>
    <definedName name="CAPA3" localSheetId="26">#REF!</definedName>
    <definedName name="CAPA3" localSheetId="10">#REF!</definedName>
    <definedName name="CAPA3" localSheetId="4">'Attach-3 (QR)'!#REF!</definedName>
    <definedName name="CAPA3">#REF!</definedName>
    <definedName name="CAPA33" localSheetId="26">#REF!</definedName>
    <definedName name="CAPA33" localSheetId="10">#REF!</definedName>
    <definedName name="CAPA33" localSheetId="4">'Attach-3 (QR)'!#REF!</definedName>
    <definedName name="CAPA33">#REF!</definedName>
    <definedName name="CAPA333" localSheetId="22">'[1]Attach QR'!$G$651</definedName>
    <definedName name="CAPA333" localSheetId="26">#REF!</definedName>
    <definedName name="CAPA333" localSheetId="10">#REF!</definedName>
    <definedName name="CAPA333" localSheetId="4">'Attach-3 (QR)'!#REF!</definedName>
    <definedName name="CAPA333">#REF!</definedName>
    <definedName name="CAPA4" localSheetId="26">#REF!</definedName>
    <definedName name="CAPA4" localSheetId="10">#REF!</definedName>
    <definedName name="CAPA4" localSheetId="4">'Attach-3 (QR)'!#REF!</definedName>
    <definedName name="CAPA4">#REF!</definedName>
    <definedName name="CAPA44" localSheetId="26">#REF!</definedName>
    <definedName name="CAPA44" localSheetId="10">#REF!</definedName>
    <definedName name="CAPA44" localSheetId="4">'Attach-3 (QR)'!#REF!</definedName>
    <definedName name="CAPA44">#REF!</definedName>
    <definedName name="CAPA444" localSheetId="22">'[1]Attach QR'!$I$651</definedName>
    <definedName name="CAPA444" localSheetId="26">#REF!</definedName>
    <definedName name="CAPA444" localSheetId="10">#REF!</definedName>
    <definedName name="CAPA444" localSheetId="4">'Attach-3 (QR)'!#REF!</definedName>
    <definedName name="CAPA444">#REF!</definedName>
    <definedName name="CAPA7" localSheetId="26">#REF!</definedName>
    <definedName name="CAPA7" localSheetId="10">#REF!</definedName>
    <definedName name="CAPA7" localSheetId="4">'Attach-3 (QR)'!#REF!</definedName>
    <definedName name="CAPA7">#REF!</definedName>
    <definedName name="CAPA77" localSheetId="26">#REF!</definedName>
    <definedName name="CAPA77" localSheetId="10">#REF!</definedName>
    <definedName name="CAPA77" localSheetId="4">'Attach-3 (QR)'!#REF!</definedName>
    <definedName name="CAPA77">#REF!</definedName>
    <definedName name="CAPA777" localSheetId="22">'[1]Attach QR'!$D$505</definedName>
    <definedName name="CAPA777" localSheetId="26">#REF!</definedName>
    <definedName name="CAPA777" localSheetId="10">#REF!</definedName>
    <definedName name="CAPA777" localSheetId="4">'Attach-3 (QR)'!#REF!</definedName>
    <definedName name="CAPA777">#REF!</definedName>
    <definedName name="COO" localSheetId="26">'[2]Sch-1a'!#REF!</definedName>
    <definedName name="COO" localSheetId="10">'[2]Sch-1a'!#REF!</definedName>
    <definedName name="COO">'[2]Sch-1a'!#REF!</definedName>
    <definedName name="date" localSheetId="26">#REF!</definedName>
    <definedName name="date" localSheetId="10">#REF!</definedName>
    <definedName name="date">#REF!</definedName>
    <definedName name="iii" localSheetId="26">#REF!</definedName>
    <definedName name="iii" localSheetId="10">#REF!</definedName>
    <definedName name="iii">#REF!</definedName>
    <definedName name="LA" localSheetId="26">'Attach 12'!#REF!</definedName>
    <definedName name="LA">'Attach 12'!#REF!</definedName>
    <definedName name="logo1">"Picture 7"</definedName>
    <definedName name="MANU1" localSheetId="26">#REF!</definedName>
    <definedName name="MANU1" localSheetId="10">#REF!</definedName>
    <definedName name="MANU1" localSheetId="4">'Attach-3 (QR)'!#REF!</definedName>
    <definedName name="MANU1">#REF!</definedName>
    <definedName name="MANU11" localSheetId="26">#REF!</definedName>
    <definedName name="MANU11" localSheetId="10">#REF!</definedName>
    <definedName name="MANU11" localSheetId="4">'Attach-3 (QR)'!#REF!</definedName>
    <definedName name="MANU11">#REF!</definedName>
    <definedName name="MANU111" localSheetId="22">'[1]Attach QR'!$H$350</definedName>
    <definedName name="MANU111" localSheetId="26">#REF!</definedName>
    <definedName name="MANU111" localSheetId="10">#REF!</definedName>
    <definedName name="MANU111" localSheetId="4">'Attach-3 (QR)'!#REF!</definedName>
    <definedName name="MANU111">#REF!</definedName>
    <definedName name="MANU2" localSheetId="26">#REF!</definedName>
    <definedName name="MANU2" localSheetId="10">#REF!</definedName>
    <definedName name="MANU2" localSheetId="4">'Attach-3 (QR)'!#REF!</definedName>
    <definedName name="MANU2">#REF!</definedName>
    <definedName name="MANU22" localSheetId="26">#REF!</definedName>
    <definedName name="MANU22" localSheetId="10">#REF!</definedName>
    <definedName name="MANU22" localSheetId="4">'Attach-3 (QR)'!#REF!</definedName>
    <definedName name="MANU22">#REF!</definedName>
    <definedName name="MANU222" localSheetId="22">'[1]Attach QR'!$H$419</definedName>
    <definedName name="MANU222" localSheetId="26">#REF!</definedName>
    <definedName name="MANU222" localSheetId="10">#REF!</definedName>
    <definedName name="MANU222" localSheetId="4">'Attach-3 (QR)'!#REF!</definedName>
    <definedName name="MANU222">#REF!</definedName>
    <definedName name="MANU3" localSheetId="26">#REF!</definedName>
    <definedName name="MANU3" localSheetId="10">#REF!</definedName>
    <definedName name="MANU3" localSheetId="4">'Attach-3 (QR)'!#REF!</definedName>
    <definedName name="MANU3">#REF!</definedName>
    <definedName name="MANU33" localSheetId="26">#REF!</definedName>
    <definedName name="MANU33" localSheetId="10">#REF!</definedName>
    <definedName name="MANU33" localSheetId="4">'Attach-3 (QR)'!#REF!</definedName>
    <definedName name="MANU33">#REF!</definedName>
    <definedName name="MANU333" localSheetId="22">'[1]Attach QR'!$G$560</definedName>
    <definedName name="MANU333" localSheetId="26">#REF!</definedName>
    <definedName name="MANU333" localSheetId="10">#REF!</definedName>
    <definedName name="MANU333" localSheetId="4">'Attach-3 (QR)'!#REF!</definedName>
    <definedName name="MANU333">#REF!</definedName>
    <definedName name="MANU4" localSheetId="26">#REF!</definedName>
    <definedName name="MANU4" localSheetId="10">#REF!</definedName>
    <definedName name="MANU4" localSheetId="4">'Attach-3 (QR)'!#REF!</definedName>
    <definedName name="MANU4">#REF!</definedName>
    <definedName name="MANU44" localSheetId="26">#REF!</definedName>
    <definedName name="MANU44" localSheetId="10">#REF!</definedName>
    <definedName name="MANU44" localSheetId="4">'Attach-3 (QR)'!#REF!</definedName>
    <definedName name="MANU44">#REF!</definedName>
    <definedName name="MANU444" localSheetId="22">'[1]Attach QR'!$I$560</definedName>
    <definedName name="MANU444" localSheetId="26">#REF!</definedName>
    <definedName name="MANU444" localSheetId="10">#REF!</definedName>
    <definedName name="MANU444" localSheetId="4">'Attach-3 (QR)'!#REF!</definedName>
    <definedName name="MANU444">#REF!</definedName>
    <definedName name="MANU5" localSheetId="26">#REF!</definedName>
    <definedName name="MANU5" localSheetId="10">#REF!</definedName>
    <definedName name="MANU5" localSheetId="4">'Attach-3 (QR)'!#REF!</definedName>
    <definedName name="MANU5">#REF!</definedName>
    <definedName name="MANU55" localSheetId="26">#REF!</definedName>
    <definedName name="MANU55" localSheetId="10">#REF!</definedName>
    <definedName name="MANU55" localSheetId="4">'Attach-3 (QR)'!#REF!</definedName>
    <definedName name="MANU55">#REF!</definedName>
    <definedName name="MANU555" localSheetId="22">'[1]Attach QR'!$E$560</definedName>
    <definedName name="MANU555" localSheetId="26">#REF!</definedName>
    <definedName name="MANU555" localSheetId="10">#REF!</definedName>
    <definedName name="MANU555" localSheetId="4">'Attach-3 (QR)'!#REF!</definedName>
    <definedName name="MANU555">#REF!</definedName>
    <definedName name="PATH1" localSheetId="26">#REF!</definedName>
    <definedName name="PATH1" localSheetId="10">#REF!</definedName>
    <definedName name="PATH1" localSheetId="4">'Attach-3 (QR)'!#REF!</definedName>
    <definedName name="PATH1">#REF!</definedName>
    <definedName name="PATH11" localSheetId="26">#REF!</definedName>
    <definedName name="PATH11" localSheetId="10">#REF!</definedName>
    <definedName name="PATH11" localSheetId="4">'Attach-3 (QR)'!#REF!</definedName>
    <definedName name="PATH11">#REF!</definedName>
    <definedName name="PATH111" localSheetId="22">'[1]Attach QR'!$G$170</definedName>
    <definedName name="PATH111" localSheetId="26">#REF!</definedName>
    <definedName name="PATH111" localSheetId="10">#REF!</definedName>
    <definedName name="PATH111" localSheetId="4">'Attach-3 (QR)'!#REF!</definedName>
    <definedName name="PATH111">#REF!</definedName>
    <definedName name="PATH2" localSheetId="26">#REF!</definedName>
    <definedName name="PATH2" localSheetId="10">#REF!</definedName>
    <definedName name="PATH2" localSheetId="4">'Attach-3 (QR)'!#REF!</definedName>
    <definedName name="PATH2">#REF!</definedName>
    <definedName name="PATH22" localSheetId="26">#REF!</definedName>
    <definedName name="PATH22" localSheetId="10">#REF!</definedName>
    <definedName name="PATH22" localSheetId="4">'Attach-3 (QR)'!#REF!</definedName>
    <definedName name="PATH22">#REF!</definedName>
    <definedName name="PATH222" localSheetId="22">'[1]Attach QR'!$I$170</definedName>
    <definedName name="PATH222" localSheetId="26">#REF!</definedName>
    <definedName name="PATH222" localSheetId="10">#REF!</definedName>
    <definedName name="PATH222" localSheetId="4">'Attach-3 (QR)'!#REF!</definedName>
    <definedName name="PATH222">#REF!</definedName>
    <definedName name="PATH3" localSheetId="26">#REF!</definedName>
    <definedName name="PATH3" localSheetId="10">#REF!</definedName>
    <definedName name="PATH3" localSheetId="4">'Attach-3 (QR)'!#REF!</definedName>
    <definedName name="PATH3">#REF!</definedName>
    <definedName name="PATH33" localSheetId="26">#REF!</definedName>
    <definedName name="PATH33" localSheetId="10">#REF!</definedName>
    <definedName name="PATH33" localSheetId="4">'Attach-3 (QR)'!#REF!</definedName>
    <definedName name="PATH33">#REF!</definedName>
    <definedName name="PATH333" localSheetId="22">'[1]Attach QR'!$G$246</definedName>
    <definedName name="PATH333" localSheetId="26">#REF!</definedName>
    <definedName name="PATH333" localSheetId="10">#REF!</definedName>
    <definedName name="PATH333" localSheetId="4">'Attach-3 (QR)'!#REF!</definedName>
    <definedName name="PATH333">#REF!</definedName>
    <definedName name="PATH4" localSheetId="26">#REF!</definedName>
    <definedName name="PATH4" localSheetId="10">#REF!</definedName>
    <definedName name="PATH4" localSheetId="4">'Attach-3 (QR)'!#REF!</definedName>
    <definedName name="PATH4">#REF!</definedName>
    <definedName name="PATH44" localSheetId="26">#REF!</definedName>
    <definedName name="PATH44" localSheetId="10">#REF!</definedName>
    <definedName name="PATH44" localSheetId="4">'Attach-3 (QR)'!#REF!</definedName>
    <definedName name="PATH44">#REF!</definedName>
    <definedName name="PATH444" localSheetId="22">'[1]Attach QR'!$I$246</definedName>
    <definedName name="PATH444" localSheetId="26">#REF!</definedName>
    <definedName name="PATH444" localSheetId="10">#REF!</definedName>
    <definedName name="PATH444" localSheetId="4">'Attach-3 (QR)'!#REF!</definedName>
    <definedName name="PATH444">#REF!</definedName>
    <definedName name="PATH5" localSheetId="26">#REF!</definedName>
    <definedName name="PATH5" localSheetId="10">#REF!</definedName>
    <definedName name="PATH5" localSheetId="4">'Attach-3 (QR)'!#REF!</definedName>
    <definedName name="PATH5">#REF!</definedName>
    <definedName name="PATH55" localSheetId="26">#REF!</definedName>
    <definedName name="PATH55" localSheetId="10">#REF!</definedName>
    <definedName name="PATH55" localSheetId="4">'Attach-3 (QR)'!#REF!</definedName>
    <definedName name="PATH55">#REF!</definedName>
    <definedName name="PATH555" localSheetId="26">#REF!</definedName>
    <definedName name="PATH555" localSheetId="10">#REF!</definedName>
    <definedName name="PATH555" localSheetId="4">'Attach-3 (QR)'!#REF!</definedName>
    <definedName name="PATH555">#REF!</definedName>
    <definedName name="PATHAR1" localSheetId="26">#REF!</definedName>
    <definedName name="PATHAR1" localSheetId="10">#REF!</definedName>
    <definedName name="PATHAR1" localSheetId="4">'Attach-3 (QR)'!$AN$294</definedName>
    <definedName name="PATHAR1">#REF!</definedName>
    <definedName name="PATHAR2" localSheetId="26">#REF!</definedName>
    <definedName name="PATHAR2" localSheetId="10">#REF!</definedName>
    <definedName name="PATHAR2" localSheetId="4">'Attach-3 (QR)'!$AN$295</definedName>
    <definedName name="PATHAR2">#REF!</definedName>
    <definedName name="PATHAR3" localSheetId="22">'[1]Attach QR'!$AO$750</definedName>
    <definedName name="PATHAR3" localSheetId="26">#REF!</definedName>
    <definedName name="PATHAR3" localSheetId="10">#REF!</definedName>
    <definedName name="PATHAR3" localSheetId="4">'Attach-3 (QR)'!$AN$296</definedName>
    <definedName name="PATHAR3">#REF!</definedName>
    <definedName name="PATHJV1" localSheetId="26">#REF!</definedName>
    <definedName name="PATHJV1" localSheetId="10">#REF!</definedName>
    <definedName name="PATHJV1" localSheetId="4">'Attach-3 (QR)'!#REF!</definedName>
    <definedName name="PATHJV1">#REF!</definedName>
    <definedName name="PATHJV11" localSheetId="26">#REF!</definedName>
    <definedName name="PATHJV11" localSheetId="10">#REF!</definedName>
    <definedName name="PATHJV11" localSheetId="4">'Attach-3 (QR)'!#REF!</definedName>
    <definedName name="PATHJV11">#REF!</definedName>
    <definedName name="PATHJV111" localSheetId="26">#REF!</definedName>
    <definedName name="PATHJV111" localSheetId="10">#REF!</definedName>
    <definedName name="PATHJV111" localSheetId="4">'Attach-3 (QR)'!#REF!</definedName>
    <definedName name="PATHJV111">#REF!</definedName>
    <definedName name="PATHJV2" localSheetId="26">#REF!</definedName>
    <definedName name="PATHJV2" localSheetId="10">#REF!</definedName>
    <definedName name="PATHJV2" localSheetId="4">'Attach-3 (QR)'!#REF!</definedName>
    <definedName name="PATHJV2">#REF!</definedName>
    <definedName name="PATHJV22" localSheetId="26">#REF!</definedName>
    <definedName name="PATHJV22" localSheetId="10">#REF!</definedName>
    <definedName name="PATHJV22" localSheetId="4">'Attach-3 (QR)'!#REF!</definedName>
    <definedName name="PATHJV22">#REF!</definedName>
    <definedName name="PATHJV222" localSheetId="26">#REF!</definedName>
    <definedName name="PATHJV222" localSheetId="10">#REF!</definedName>
    <definedName name="PATHJV222" localSheetId="4">'Attach-3 (QR)'!#REF!</definedName>
    <definedName name="PATHJV222">#REF!</definedName>
    <definedName name="PATHJV3" localSheetId="22">'[1]Attach QR'!$I$61</definedName>
    <definedName name="PATHJV3" localSheetId="26">#REF!</definedName>
    <definedName name="PATHJV3" localSheetId="10">#REF!</definedName>
    <definedName name="PATHJV3" localSheetId="4">'Attach-3 (QR)'!#REF!</definedName>
    <definedName name="PATHJV3">#REF!</definedName>
    <definedName name="PATHJV33" localSheetId="22">'[1]Attach QR'!$G$61</definedName>
    <definedName name="PATHJV33" localSheetId="26">#REF!</definedName>
    <definedName name="PATHJV33" localSheetId="10">#REF!</definedName>
    <definedName name="PATHJV33" localSheetId="4">'Attach-3 (QR)'!#REF!</definedName>
    <definedName name="PATHJV33">#REF!</definedName>
    <definedName name="PATHJV333" localSheetId="22">'[1]Attach QR'!$E$61</definedName>
    <definedName name="PATHJV333" localSheetId="26">#REF!</definedName>
    <definedName name="PATHJV333" localSheetId="10">#REF!</definedName>
    <definedName name="PATHJV333" localSheetId="4">'Attach-3 (QR)'!#REF!</definedName>
    <definedName name="PATHJV333">#REF!</definedName>
    <definedName name="PATHJVPR1" localSheetId="26">#REF!</definedName>
    <definedName name="PATHJVPR1" localSheetId="10">#REF!</definedName>
    <definedName name="PATHJVPR1" localSheetId="4">'Attach-3 (QR)'!$K$330</definedName>
    <definedName name="PATHJVPR1">#REF!</definedName>
    <definedName name="PATHJVPR11" localSheetId="26">#REF!</definedName>
    <definedName name="PATHJVPR11" localSheetId="10">#REF!</definedName>
    <definedName name="PATHJVPR11" localSheetId="4">'Attach-3 (QR)'!#REF!</definedName>
    <definedName name="PATHJVPR11">#REF!</definedName>
    <definedName name="PATHJVPR111" localSheetId="22">'[1]Attach QR'!$K$782</definedName>
    <definedName name="PATHJVPR111" localSheetId="26">#REF!</definedName>
    <definedName name="PATHJVPR111" localSheetId="10">#REF!</definedName>
    <definedName name="PATHJVPR111" localSheetId="4">'Attach-3 (QR)'!#REF!</definedName>
    <definedName name="PATHJVPR111">#REF!</definedName>
    <definedName name="PATHJVPR2" localSheetId="26">#REF!</definedName>
    <definedName name="PATHJVPR2" localSheetId="10">#REF!</definedName>
    <definedName name="PATHJVPR2" localSheetId="4">'Attach-3 (QR)'!$L$330</definedName>
    <definedName name="PATHJVPR2">#REF!</definedName>
    <definedName name="PATHJVPR22" localSheetId="26">#REF!</definedName>
    <definedName name="PATHJVPR22" localSheetId="10">#REF!</definedName>
    <definedName name="PATHJVPR22" localSheetId="4">'Attach-3 (QR)'!#REF!</definedName>
    <definedName name="PATHJVPR22">#REF!</definedName>
    <definedName name="PATHJVPR222" localSheetId="22">'[1]Attach QR'!$L$782</definedName>
    <definedName name="PATHJVPR222" localSheetId="26">#REF!</definedName>
    <definedName name="PATHJVPR222" localSheetId="10">#REF!</definedName>
    <definedName name="PATHJVPR222" localSheetId="4">'Attach-3 (QR)'!#REF!</definedName>
    <definedName name="PATHJVPR222">#REF!</definedName>
    <definedName name="PATHLA1" localSheetId="26">#REF!</definedName>
    <definedName name="PATHLA1" localSheetId="10">#REF!</definedName>
    <definedName name="PATHLA1" localSheetId="4">'Attach-3 (QR)'!#REF!</definedName>
    <definedName name="PATHLA1">#REF!</definedName>
    <definedName name="PATHLA2" localSheetId="26">#REF!</definedName>
    <definedName name="PATHLA2" localSheetId="10">#REF!</definedName>
    <definedName name="PATHLA2" localSheetId="4">'Attach-3 (QR)'!#REF!</definedName>
    <definedName name="PATHLA2">#REF!</definedName>
    <definedName name="PATHLA3" localSheetId="22">'[1]Attach QR'!$D$651</definedName>
    <definedName name="PATHLA3" localSheetId="26">#REF!</definedName>
    <definedName name="PATHLA3" localSheetId="10">#REF!</definedName>
    <definedName name="PATHLA3" localSheetId="4">'Attach-3 (QR)'!#REF!</definedName>
    <definedName name="PATHLA3">#REF!</definedName>
    <definedName name="PATHLP1" localSheetId="26">#REF!</definedName>
    <definedName name="PATHLP1" localSheetId="10">#REF!</definedName>
    <definedName name="PATHLP1" localSheetId="4">'Attach-3 (QR)'!$J$330</definedName>
    <definedName name="PATHLP1">#REF!</definedName>
    <definedName name="PATHLP2" localSheetId="26">#REF!</definedName>
    <definedName name="PATHLP2" localSheetId="10">#REF!</definedName>
    <definedName name="PATHLP2" localSheetId="4">'Attach-3 (QR)'!#REF!</definedName>
    <definedName name="PATHLP2">#REF!</definedName>
    <definedName name="PATHLP3" localSheetId="22">'[1]Attach QR'!$J$782</definedName>
    <definedName name="PATHLP3" localSheetId="26">#REF!</definedName>
    <definedName name="PATHLP3" localSheetId="10">#REF!</definedName>
    <definedName name="PATHLP3" localSheetId="4">'Attach-3 (QR)'!#REF!</definedName>
    <definedName name="PATHLP3">#REF!</definedName>
    <definedName name="PATHPR1" localSheetId="26">#REF!</definedName>
    <definedName name="PATHPR1" localSheetId="10">#REF!</definedName>
    <definedName name="PATHPR1" localSheetId="4">'Attach-3 (QR)'!$K$330</definedName>
    <definedName name="PATHPR1">#REF!</definedName>
    <definedName name="PATHPR2" localSheetId="26">#REF!</definedName>
    <definedName name="PATHPR2" localSheetId="10">#REF!</definedName>
    <definedName name="PATHPR2" localSheetId="4">'Attach-3 (QR)'!#REF!</definedName>
    <definedName name="PATHPR2">#REF!</definedName>
    <definedName name="_xlnm.Print_Area" localSheetId="14">'Attach 10'!$A$1:$E$20</definedName>
    <definedName name="_xlnm.Print_Area" localSheetId="15">'Attach 11'!$A$1:$E$28</definedName>
    <definedName name="_xlnm.Print_Area" localSheetId="16">'Attach 12'!$A$1:$E$177</definedName>
    <definedName name="_xlnm.Print_Area" localSheetId="17">'Attach 13'!$A$1:$E$27</definedName>
    <definedName name="_xlnm.Print_Area" localSheetId="18">'Attach 14'!$A$1:$E$27</definedName>
    <definedName name="_xlnm.Print_Area" localSheetId="19">'Attach 14-IP'!$A$8:$I$222</definedName>
    <definedName name="_xlnm.Print_Area" localSheetId="20">'Attach 15'!$A$1:$E$84</definedName>
    <definedName name="_xlnm.Print_Area" localSheetId="21">'Attach 16'!$A$1:$L$94</definedName>
    <definedName name="_xlnm.Print_Area" localSheetId="22">'Attach 17'!$A$1:$E$30</definedName>
    <definedName name="_xlnm.Print_Area" localSheetId="23">'Attach 18'!$A$1:$E$31</definedName>
    <definedName name="_xlnm.Print_Area" localSheetId="24">'Attach 19'!$A$1:$E$31</definedName>
    <definedName name="_xlnm.Print_Area" localSheetId="26">'Attach 25'!$A$1:$E$27</definedName>
    <definedName name="_xlnm.Print_Area" localSheetId="3">'Attach 3(JV)'!$A$1:$E$26</definedName>
    <definedName name="_xlnm.Print_Area" localSheetId="5">'Attach 4'!$A$1:$E$24</definedName>
    <definedName name="_xlnm.Print_Area" localSheetId="6">'Attach 4 (A)'!$A$1:$E$26</definedName>
    <definedName name="_xlnm.Print_Area" localSheetId="7">'Attach 4 (B)'!$A$1:$E$25</definedName>
    <definedName name="_xlnm.Print_Area" localSheetId="8">'Attach 5'!$A$1:$E$28</definedName>
    <definedName name="_xlnm.Print_Area" localSheetId="9">'Attach 5A'!$A$1:$E$29</definedName>
    <definedName name="_xlnm.Print_Area" localSheetId="10">'Attach 5B'!$A$1:$E$28</definedName>
    <definedName name="_xlnm.Print_Area" localSheetId="11">'Attach 6'!$A$1:$E$27</definedName>
    <definedName name="_xlnm.Print_Area" localSheetId="12">'Attach 7'!$A$1:$E$28</definedName>
    <definedName name="_xlnm.Print_Area" localSheetId="13">'Attach 9'!$A$1:$F$52</definedName>
    <definedName name="_xlnm.Print_Area" localSheetId="4">'Attach-3 (QR)'!$A$1:$I$340</definedName>
    <definedName name="_xlnm.Print_Area" localSheetId="25">'Attachment-20'!$A$1:$E$36</definedName>
    <definedName name="_xlnm.Print_Area" localSheetId="27">'Bid Form 1st Envelope '!$A$1:$F$121</definedName>
    <definedName name="_xlnm.Print_Area" localSheetId="1">Cover!$A$1:$E$20</definedName>
    <definedName name="_xlnm.Print_Area" localSheetId="2">'Names of Bidder'!$B$1:$D$36</definedName>
    <definedName name="_xlnm.Print_Titles" localSheetId="16">'Attach 12'!#REF!</definedName>
    <definedName name="_xlnm.Print_Titles" localSheetId="13">'Attach 9'!$18:$18</definedName>
    <definedName name="printedname" localSheetId="26">#REF!</definedName>
    <definedName name="printedname" localSheetId="10">#REF!</definedName>
    <definedName name="printedname">#REF!</definedName>
    <definedName name="_xlnm.Recorder" localSheetId="22">#REF!</definedName>
    <definedName name="_xlnm.Recorder" localSheetId="26">#REF!</definedName>
    <definedName name="_xlnm.Recorder" localSheetId="10">#REF!</definedName>
    <definedName name="_xlnm.Recorder" localSheetId="4">#REF!</definedName>
    <definedName name="_xlnm.Recorder">#REF!</definedName>
    <definedName name="TEST" localSheetId="22">#REF!</definedName>
    <definedName name="TEST" localSheetId="26">#REF!</definedName>
    <definedName name="TEST" localSheetId="10">#REF!</definedName>
    <definedName name="TEST" localSheetId="4">#REF!</definedName>
    <definedName name="TEST">#REF!</definedName>
    <definedName name="TO" localSheetId="26">'Attach 12'!#REF!</definedName>
    <definedName name="TO">'Attach 12'!#REF!</definedName>
    <definedName name="ttt" localSheetId="26">#REF!</definedName>
    <definedName name="ttt" localSheetId="10">#REF!</definedName>
    <definedName name="ttt">#REF!</definedName>
    <definedName name="typeofbidder" localSheetId="26">#REF!</definedName>
    <definedName name="typeofbidder" localSheetId="10">#REF!</definedName>
    <definedName name="typeofbidder">#REF!</definedName>
    <definedName name="uuu" localSheetId="26">#REF!</definedName>
    <definedName name="uuu" localSheetId="10">#REF!</definedName>
    <definedName name="uuu">#REF!</definedName>
    <definedName name="yyy" localSheetId="26">#REF!</definedName>
    <definedName name="yyy" localSheetId="10">#REF!</definedName>
    <definedName name="yyy">#REF!</definedName>
    <definedName name="Z_010B040B_83D1_42E5_9354_A9BE9113BDAC_.wvu.Cols" localSheetId="16" hidden="1">'Attach 12'!$G:$I</definedName>
    <definedName name="Z_010B040B_83D1_42E5_9354_A9BE9113BDAC_.wvu.Cols" localSheetId="20" hidden="1">'Attach 15'!$F:$F,'Attach 15'!$H:$H</definedName>
    <definedName name="Z_010B040B_83D1_42E5_9354_A9BE9113BDAC_.wvu.Cols" localSheetId="3" hidden="1">'Attach 3(JV)'!$F:$F</definedName>
    <definedName name="Z_010B040B_83D1_42E5_9354_A9BE9113BDAC_.wvu.Cols" localSheetId="8" hidden="1">'Attach 5'!$H:$H</definedName>
    <definedName name="Z_010B040B_83D1_42E5_9354_A9BE9113BDAC_.wvu.Cols" localSheetId="11" hidden="1">'Attach 6'!$H:$H</definedName>
    <definedName name="Z_010B040B_83D1_42E5_9354_A9BE9113BDAC_.wvu.Cols" localSheetId="2" hidden="1">'Names of Bidder'!$F:$I</definedName>
    <definedName name="Z_010B040B_83D1_42E5_9354_A9BE9113BDAC_.wvu.PrintArea" localSheetId="14" hidden="1">'Attach 10'!$A$1:$E$20</definedName>
    <definedName name="Z_010B040B_83D1_42E5_9354_A9BE9113BDAC_.wvu.PrintArea" localSheetId="15" hidden="1">'Attach 11'!$A$1:$E$28</definedName>
    <definedName name="Z_010B040B_83D1_42E5_9354_A9BE9113BDAC_.wvu.PrintArea" localSheetId="16" hidden="1">'Attach 12'!$A$1:$E$177</definedName>
    <definedName name="Z_010B040B_83D1_42E5_9354_A9BE9113BDAC_.wvu.PrintArea" localSheetId="17" hidden="1">'Attach 13'!$A$1:$E$27</definedName>
    <definedName name="Z_010B040B_83D1_42E5_9354_A9BE9113BDAC_.wvu.PrintArea" localSheetId="18" hidden="1">'Attach 14'!$A$1:$E$29</definedName>
    <definedName name="Z_010B040B_83D1_42E5_9354_A9BE9113BDAC_.wvu.PrintArea" localSheetId="19" hidden="1">'Attach 14-IP'!$A$8:$I$222</definedName>
    <definedName name="Z_010B040B_83D1_42E5_9354_A9BE9113BDAC_.wvu.PrintArea" localSheetId="20" hidden="1">'Attach 15'!$A$1:$E$84</definedName>
    <definedName name="Z_010B040B_83D1_42E5_9354_A9BE9113BDAC_.wvu.PrintArea" localSheetId="21" hidden="1">'Attach 16'!$A$1:$L$94</definedName>
    <definedName name="Z_010B040B_83D1_42E5_9354_A9BE9113BDAC_.wvu.PrintArea" localSheetId="22" hidden="1">'Attach 17'!$A$1:$E$30</definedName>
    <definedName name="Z_010B040B_83D1_42E5_9354_A9BE9113BDAC_.wvu.PrintArea" localSheetId="23" hidden="1">'Attach 18'!$A$1:$E$31</definedName>
    <definedName name="Z_010B040B_83D1_42E5_9354_A9BE9113BDAC_.wvu.PrintArea" localSheetId="24" hidden="1">'Attach 19'!$A$1:$E$31</definedName>
    <definedName name="Z_010B040B_83D1_42E5_9354_A9BE9113BDAC_.wvu.PrintArea" localSheetId="26" hidden="1">'Attach 25'!$A$1:$E$27</definedName>
    <definedName name="Z_010B040B_83D1_42E5_9354_A9BE9113BDAC_.wvu.PrintArea" localSheetId="3" hidden="1">'Attach 3(JV)'!$A$1:$E$26</definedName>
    <definedName name="Z_010B040B_83D1_42E5_9354_A9BE9113BDAC_.wvu.PrintArea" localSheetId="5" hidden="1">'Attach 4'!$A$1:$E$24</definedName>
    <definedName name="Z_010B040B_83D1_42E5_9354_A9BE9113BDAC_.wvu.PrintArea" localSheetId="6" hidden="1">'Attach 4 (A)'!$A$1:$E$26</definedName>
    <definedName name="Z_010B040B_83D1_42E5_9354_A9BE9113BDAC_.wvu.PrintArea" localSheetId="7" hidden="1">'Attach 4 (B)'!$A$1:$E$25</definedName>
    <definedName name="Z_010B040B_83D1_42E5_9354_A9BE9113BDAC_.wvu.PrintArea" localSheetId="8" hidden="1">'Attach 5'!$A$1:$E$28</definedName>
    <definedName name="Z_010B040B_83D1_42E5_9354_A9BE9113BDAC_.wvu.PrintArea" localSheetId="9" hidden="1">'Attach 5A'!$A$1:$E$29</definedName>
    <definedName name="Z_010B040B_83D1_42E5_9354_A9BE9113BDAC_.wvu.PrintArea" localSheetId="10" hidden="1">'Attach 5B'!$A$1:$E$28</definedName>
    <definedName name="Z_010B040B_83D1_42E5_9354_A9BE9113BDAC_.wvu.PrintArea" localSheetId="11" hidden="1">'Attach 6'!$A$1:$E$27</definedName>
    <definedName name="Z_010B040B_83D1_42E5_9354_A9BE9113BDAC_.wvu.PrintArea" localSheetId="12" hidden="1">'Attach 7'!$A$1:$E$28</definedName>
    <definedName name="Z_010B040B_83D1_42E5_9354_A9BE9113BDAC_.wvu.PrintArea" localSheetId="13" hidden="1">'Attach 9'!$A$1:$F$52</definedName>
    <definedName name="Z_010B040B_83D1_42E5_9354_A9BE9113BDAC_.wvu.PrintArea" localSheetId="4" hidden="1">'Attach-3 (QR)'!$A$1:$I$340</definedName>
    <definedName name="Z_010B040B_83D1_42E5_9354_A9BE9113BDAC_.wvu.PrintArea" localSheetId="25" hidden="1">'Attachment-20'!$A$1:$E$36</definedName>
    <definedName name="Z_010B040B_83D1_42E5_9354_A9BE9113BDAC_.wvu.PrintArea" localSheetId="27" hidden="1">'Bid Form 1st Envelope '!$A$1:$F$121</definedName>
    <definedName name="Z_010B040B_83D1_42E5_9354_A9BE9113BDAC_.wvu.PrintArea" localSheetId="2" hidden="1">'Names of Bidder'!$B$1:$D$36</definedName>
    <definedName name="Z_010B040B_83D1_42E5_9354_A9BE9113BDAC_.wvu.PrintTitles" localSheetId="16" hidden="1">'Attach 12'!#REF!</definedName>
    <definedName name="Z_010B040B_83D1_42E5_9354_A9BE9113BDAC_.wvu.PrintTitles" localSheetId="13" hidden="1">'Attach 9'!$18:$18</definedName>
    <definedName name="Z_010B040B_83D1_42E5_9354_A9BE9113BDAC_.wvu.Rows" localSheetId="15" hidden="1">'Attach 11'!$29:$85</definedName>
    <definedName name="Z_010B040B_83D1_42E5_9354_A9BE9113BDAC_.wvu.Rows" localSheetId="16" hidden="1">'Attach 12'!#REF!,'Attach 12'!#REF!,'Attach 12'!$116:$173</definedName>
    <definedName name="Z_010B040B_83D1_42E5_9354_A9BE9113BDAC_.wvu.Rows" localSheetId="20" hidden="1">'Attach 15'!$15:$15</definedName>
    <definedName name="Z_010B040B_83D1_42E5_9354_A9BE9113BDAC_.wvu.Rows" localSheetId="21" hidden="1">'Attach 16'!$89:$92</definedName>
    <definedName name="Z_010B040B_83D1_42E5_9354_A9BE9113BDAC_.wvu.Rows" localSheetId="22" hidden="1">'Attach 17'!$26:$26,'Attach 17'!$32:$209</definedName>
    <definedName name="Z_010B040B_83D1_42E5_9354_A9BE9113BDAC_.wvu.Rows" localSheetId="23" hidden="1">'Attach 18'!$13:$13</definedName>
    <definedName name="Z_010B040B_83D1_42E5_9354_A9BE9113BDAC_.wvu.Rows" localSheetId="24" hidden="1">'Attach 19'!$13:$13,'Attach 19'!$20:$28</definedName>
    <definedName name="Z_010B040B_83D1_42E5_9354_A9BE9113BDAC_.wvu.Rows" localSheetId="26" hidden="1">'Attach 25'!$12:$12,'Attach 25'!$19:$24</definedName>
    <definedName name="Z_010B040B_83D1_42E5_9354_A9BE9113BDAC_.wvu.Rows" localSheetId="4" hidden="1">'Attach-3 (QR)'!$16:$337</definedName>
    <definedName name="Z_010B040B_83D1_42E5_9354_A9BE9113BDAC_.wvu.Rows" localSheetId="25" hidden="1">'Attachment-20'!$13:$13</definedName>
    <definedName name="Z_010B040B_83D1_42E5_9354_A9BE9113BDAC_.wvu.Rows" localSheetId="27" hidden="1">'Bid Form 1st Envelope '!$32:$32</definedName>
    <definedName name="Z_010B040B_83D1_42E5_9354_A9BE9113BDAC_.wvu.Rows" localSheetId="2" hidden="1">'Names of Bidder'!$11:$11,'Names of Bidder'!$28:$30</definedName>
    <definedName name="Z_012A8702_091E_4FD1_8E26_12B65B8B3B8C_.wvu.Cols" localSheetId="16" hidden="1">'Attach 12'!$G:$I</definedName>
    <definedName name="Z_012A8702_091E_4FD1_8E26_12B65B8B3B8C_.wvu.Cols" localSheetId="20" hidden="1">'Attach 15'!$F:$F,'Attach 15'!$H:$H</definedName>
    <definedName name="Z_012A8702_091E_4FD1_8E26_12B65B8B3B8C_.wvu.Cols" localSheetId="3" hidden="1">'Attach 3(JV)'!$F:$F</definedName>
    <definedName name="Z_012A8702_091E_4FD1_8E26_12B65B8B3B8C_.wvu.Cols" localSheetId="8" hidden="1">'Attach 5'!$H:$H</definedName>
    <definedName name="Z_012A8702_091E_4FD1_8E26_12B65B8B3B8C_.wvu.Cols" localSheetId="11" hidden="1">'Attach 6'!$H:$H</definedName>
    <definedName name="Z_012A8702_091E_4FD1_8E26_12B65B8B3B8C_.wvu.Cols" localSheetId="2" hidden="1">'Names of Bidder'!$F:$I</definedName>
    <definedName name="Z_012A8702_091E_4FD1_8E26_12B65B8B3B8C_.wvu.PrintArea" localSheetId="14" hidden="1">'Attach 10'!$A$1:$E$20</definedName>
    <definedName name="Z_012A8702_091E_4FD1_8E26_12B65B8B3B8C_.wvu.PrintArea" localSheetId="15" hidden="1">'Attach 11'!$A$1:$E$28</definedName>
    <definedName name="Z_012A8702_091E_4FD1_8E26_12B65B8B3B8C_.wvu.PrintArea" localSheetId="16" hidden="1">'Attach 12'!$A$1:$E$177</definedName>
    <definedName name="Z_012A8702_091E_4FD1_8E26_12B65B8B3B8C_.wvu.PrintArea" localSheetId="17" hidden="1">'Attach 13'!$A$1:$E$27</definedName>
    <definedName name="Z_012A8702_091E_4FD1_8E26_12B65B8B3B8C_.wvu.PrintArea" localSheetId="18" hidden="1">'Attach 14'!$A$1:$E$29</definedName>
    <definedName name="Z_012A8702_091E_4FD1_8E26_12B65B8B3B8C_.wvu.PrintArea" localSheetId="19" hidden="1">'Attach 14-IP'!$A$8:$I$222</definedName>
    <definedName name="Z_012A8702_091E_4FD1_8E26_12B65B8B3B8C_.wvu.PrintArea" localSheetId="20" hidden="1">'Attach 15'!$A$1:$E$84</definedName>
    <definedName name="Z_012A8702_091E_4FD1_8E26_12B65B8B3B8C_.wvu.PrintArea" localSheetId="21" hidden="1">'Attach 16'!$A$1:$L$94</definedName>
    <definedName name="Z_012A8702_091E_4FD1_8E26_12B65B8B3B8C_.wvu.PrintArea" localSheetId="22" hidden="1">'Attach 17'!$A$1:$E$30</definedName>
    <definedName name="Z_012A8702_091E_4FD1_8E26_12B65B8B3B8C_.wvu.PrintArea" localSheetId="23" hidden="1">'Attach 18'!$A$1:$E$31</definedName>
    <definedName name="Z_012A8702_091E_4FD1_8E26_12B65B8B3B8C_.wvu.PrintArea" localSheetId="24" hidden="1">'Attach 19'!$A$1:$E$31</definedName>
    <definedName name="Z_012A8702_091E_4FD1_8E26_12B65B8B3B8C_.wvu.PrintArea" localSheetId="26" hidden="1">'Attach 25'!$A$1:$E$27</definedName>
    <definedName name="Z_012A8702_091E_4FD1_8E26_12B65B8B3B8C_.wvu.PrintArea" localSheetId="3" hidden="1">'Attach 3(JV)'!$A$1:$E$26</definedName>
    <definedName name="Z_012A8702_091E_4FD1_8E26_12B65B8B3B8C_.wvu.PrintArea" localSheetId="5" hidden="1">'Attach 4'!$A$1:$E$24</definedName>
    <definedName name="Z_012A8702_091E_4FD1_8E26_12B65B8B3B8C_.wvu.PrintArea" localSheetId="6" hidden="1">'Attach 4 (A)'!$A$1:$E$26</definedName>
    <definedName name="Z_012A8702_091E_4FD1_8E26_12B65B8B3B8C_.wvu.PrintArea" localSheetId="7" hidden="1">'Attach 4 (B)'!$A$1:$E$25</definedName>
    <definedName name="Z_012A8702_091E_4FD1_8E26_12B65B8B3B8C_.wvu.PrintArea" localSheetId="8" hidden="1">'Attach 5'!$A$1:$E$28</definedName>
    <definedName name="Z_012A8702_091E_4FD1_8E26_12B65B8B3B8C_.wvu.PrintArea" localSheetId="9" hidden="1">'Attach 5A'!$A$1:$E$29</definedName>
    <definedName name="Z_012A8702_091E_4FD1_8E26_12B65B8B3B8C_.wvu.PrintArea" localSheetId="10" hidden="1">'Attach 5B'!$A$1:$E$28</definedName>
    <definedName name="Z_012A8702_091E_4FD1_8E26_12B65B8B3B8C_.wvu.PrintArea" localSheetId="11" hidden="1">'Attach 6'!$A$1:$E$27</definedName>
    <definedName name="Z_012A8702_091E_4FD1_8E26_12B65B8B3B8C_.wvu.PrintArea" localSheetId="12" hidden="1">'Attach 7'!$A$1:$E$28</definedName>
    <definedName name="Z_012A8702_091E_4FD1_8E26_12B65B8B3B8C_.wvu.PrintArea" localSheetId="13" hidden="1">'Attach 9'!$A$1:$F$52</definedName>
    <definedName name="Z_012A8702_091E_4FD1_8E26_12B65B8B3B8C_.wvu.PrintArea" localSheetId="4" hidden="1">'Attach-3 (QR)'!$A$1:$I$340</definedName>
    <definedName name="Z_012A8702_091E_4FD1_8E26_12B65B8B3B8C_.wvu.PrintArea" localSheetId="25" hidden="1">'Attachment-20'!$A$1:$E$36</definedName>
    <definedName name="Z_012A8702_091E_4FD1_8E26_12B65B8B3B8C_.wvu.PrintArea" localSheetId="27" hidden="1">'Bid Form 1st Envelope '!$A$1:$F$121</definedName>
    <definedName name="Z_012A8702_091E_4FD1_8E26_12B65B8B3B8C_.wvu.PrintArea" localSheetId="2" hidden="1">'Names of Bidder'!$B$1:$D$36</definedName>
    <definedName name="Z_012A8702_091E_4FD1_8E26_12B65B8B3B8C_.wvu.PrintTitles" localSheetId="16" hidden="1">'Attach 12'!#REF!</definedName>
    <definedName name="Z_012A8702_091E_4FD1_8E26_12B65B8B3B8C_.wvu.PrintTitles" localSheetId="13" hidden="1">'Attach 9'!$18:$18</definedName>
    <definedName name="Z_012A8702_091E_4FD1_8E26_12B65B8B3B8C_.wvu.Rows" localSheetId="15" hidden="1">'Attach 11'!$29:$85</definedName>
    <definedName name="Z_012A8702_091E_4FD1_8E26_12B65B8B3B8C_.wvu.Rows" localSheetId="16" hidden="1">'Attach 12'!#REF!,'Attach 12'!#REF!,'Attach 12'!$116:$173</definedName>
    <definedName name="Z_012A8702_091E_4FD1_8E26_12B65B8B3B8C_.wvu.Rows" localSheetId="20" hidden="1">'Attach 15'!$15:$15</definedName>
    <definedName name="Z_012A8702_091E_4FD1_8E26_12B65B8B3B8C_.wvu.Rows" localSheetId="21" hidden="1">'Attach 16'!$89:$92</definedName>
    <definedName name="Z_012A8702_091E_4FD1_8E26_12B65B8B3B8C_.wvu.Rows" localSheetId="22" hidden="1">'Attach 17'!$26:$26,'Attach 17'!$32:$209</definedName>
    <definedName name="Z_012A8702_091E_4FD1_8E26_12B65B8B3B8C_.wvu.Rows" localSheetId="23" hidden="1">'Attach 18'!$13:$13</definedName>
    <definedName name="Z_012A8702_091E_4FD1_8E26_12B65B8B3B8C_.wvu.Rows" localSheetId="24" hidden="1">'Attach 19'!$13:$13,'Attach 19'!$20:$28</definedName>
    <definedName name="Z_012A8702_091E_4FD1_8E26_12B65B8B3B8C_.wvu.Rows" localSheetId="26" hidden="1">'Attach 25'!$12:$12,'Attach 25'!$19:$24</definedName>
    <definedName name="Z_012A8702_091E_4FD1_8E26_12B65B8B3B8C_.wvu.Rows" localSheetId="4" hidden="1">'Attach-3 (QR)'!$16:$337</definedName>
    <definedName name="Z_012A8702_091E_4FD1_8E26_12B65B8B3B8C_.wvu.Rows" localSheetId="25" hidden="1">'Attachment-20'!$13:$13</definedName>
    <definedName name="Z_012A8702_091E_4FD1_8E26_12B65B8B3B8C_.wvu.Rows" localSheetId="27" hidden="1">'Bid Form 1st Envelope '!$32:$32</definedName>
    <definedName name="Z_012A8702_091E_4FD1_8E26_12B65B8B3B8C_.wvu.Rows" localSheetId="2" hidden="1">'Names of Bidder'!$11:$11,'Names of Bidder'!$28:$30</definedName>
    <definedName name="Z_07C7ABE5_DC68_4C19_A0E6_84EB4B5844E6_.wvu.Cols" localSheetId="16" hidden="1">'Attach 12'!$G:$I</definedName>
    <definedName name="Z_07C7ABE5_DC68_4C19_A0E6_84EB4B5844E6_.wvu.Cols" localSheetId="20" hidden="1">'Attach 15'!$F:$F,'Attach 15'!$H:$H</definedName>
    <definedName name="Z_07C7ABE5_DC68_4C19_A0E6_84EB4B5844E6_.wvu.Cols" localSheetId="3" hidden="1">'Attach 3(JV)'!$F:$F</definedName>
    <definedName name="Z_07C7ABE5_DC68_4C19_A0E6_84EB4B5844E6_.wvu.Cols" localSheetId="8" hidden="1">'Attach 5'!$H:$H</definedName>
    <definedName name="Z_07C7ABE5_DC68_4C19_A0E6_84EB4B5844E6_.wvu.Cols" localSheetId="11" hidden="1">'Attach 6'!$H:$H</definedName>
    <definedName name="Z_07C7ABE5_DC68_4C19_A0E6_84EB4B5844E6_.wvu.Cols" localSheetId="2" hidden="1">'Names of Bidder'!$F:$I</definedName>
    <definedName name="Z_07C7ABE5_DC68_4C19_A0E6_84EB4B5844E6_.wvu.PrintArea" localSheetId="14" hidden="1">'Attach 10'!$A$1:$E$20</definedName>
    <definedName name="Z_07C7ABE5_DC68_4C19_A0E6_84EB4B5844E6_.wvu.PrintArea" localSheetId="15" hidden="1">'Attach 11'!$A$1:$E$28</definedName>
    <definedName name="Z_07C7ABE5_DC68_4C19_A0E6_84EB4B5844E6_.wvu.PrintArea" localSheetId="16" hidden="1">'Attach 12'!$A$1:$E$177</definedName>
    <definedName name="Z_07C7ABE5_DC68_4C19_A0E6_84EB4B5844E6_.wvu.PrintArea" localSheetId="17" hidden="1">'Attach 13'!$A$1:$E$27</definedName>
    <definedName name="Z_07C7ABE5_DC68_4C19_A0E6_84EB4B5844E6_.wvu.PrintArea" localSheetId="18" hidden="1">'Attach 14'!$A$1:$E$27</definedName>
    <definedName name="Z_07C7ABE5_DC68_4C19_A0E6_84EB4B5844E6_.wvu.PrintArea" localSheetId="19" hidden="1">'Attach 14-IP'!$A$8:$I$222</definedName>
    <definedName name="Z_07C7ABE5_DC68_4C19_A0E6_84EB4B5844E6_.wvu.PrintArea" localSheetId="20" hidden="1">'Attach 15'!$A$1:$E$84</definedName>
    <definedName name="Z_07C7ABE5_DC68_4C19_A0E6_84EB4B5844E6_.wvu.PrintArea" localSheetId="21" hidden="1">'Attach 16'!$A$1:$L$94</definedName>
    <definedName name="Z_07C7ABE5_DC68_4C19_A0E6_84EB4B5844E6_.wvu.PrintArea" localSheetId="22" hidden="1">'Attach 17'!$A$1:$E$30</definedName>
    <definedName name="Z_07C7ABE5_DC68_4C19_A0E6_84EB4B5844E6_.wvu.PrintArea" localSheetId="23" hidden="1">'Attach 18'!$A$1:$E$31</definedName>
    <definedName name="Z_07C7ABE5_DC68_4C19_A0E6_84EB4B5844E6_.wvu.PrintArea" localSheetId="24" hidden="1">'Attach 19'!$A$1:$E$31</definedName>
    <definedName name="Z_07C7ABE5_DC68_4C19_A0E6_84EB4B5844E6_.wvu.PrintArea" localSheetId="26" hidden="1">'Attach 25'!$A$1:$E$27</definedName>
    <definedName name="Z_07C7ABE5_DC68_4C19_A0E6_84EB4B5844E6_.wvu.PrintArea" localSheetId="3" hidden="1">'Attach 3(JV)'!$A$1:$E$26</definedName>
    <definedName name="Z_07C7ABE5_DC68_4C19_A0E6_84EB4B5844E6_.wvu.PrintArea" localSheetId="5" hidden="1">'Attach 4'!$A$1:$E$24</definedName>
    <definedName name="Z_07C7ABE5_DC68_4C19_A0E6_84EB4B5844E6_.wvu.PrintArea" localSheetId="6" hidden="1">'Attach 4 (A)'!$A$1:$E$26</definedName>
    <definedName name="Z_07C7ABE5_DC68_4C19_A0E6_84EB4B5844E6_.wvu.PrintArea" localSheetId="7" hidden="1">'Attach 4 (B)'!$A$1:$E$25</definedName>
    <definedName name="Z_07C7ABE5_DC68_4C19_A0E6_84EB4B5844E6_.wvu.PrintArea" localSheetId="8" hidden="1">'Attach 5'!$A$1:$E$28</definedName>
    <definedName name="Z_07C7ABE5_DC68_4C19_A0E6_84EB4B5844E6_.wvu.PrintArea" localSheetId="9" hidden="1">'Attach 5A'!$A$1:$E$29</definedName>
    <definedName name="Z_07C7ABE5_DC68_4C19_A0E6_84EB4B5844E6_.wvu.PrintArea" localSheetId="10" hidden="1">'Attach 5B'!$A$1:$E$28</definedName>
    <definedName name="Z_07C7ABE5_DC68_4C19_A0E6_84EB4B5844E6_.wvu.PrintArea" localSheetId="11" hidden="1">'Attach 6'!$A$1:$E$27</definedName>
    <definedName name="Z_07C7ABE5_DC68_4C19_A0E6_84EB4B5844E6_.wvu.PrintArea" localSheetId="12" hidden="1">'Attach 7'!$A$1:$E$28</definedName>
    <definedName name="Z_07C7ABE5_DC68_4C19_A0E6_84EB4B5844E6_.wvu.PrintArea" localSheetId="13" hidden="1">'Attach 9'!$A$1:$F$52</definedName>
    <definedName name="Z_07C7ABE5_DC68_4C19_A0E6_84EB4B5844E6_.wvu.PrintArea" localSheetId="4" hidden="1">'Attach-3 (QR)'!$A$1:$I$340</definedName>
    <definedName name="Z_07C7ABE5_DC68_4C19_A0E6_84EB4B5844E6_.wvu.PrintArea" localSheetId="25" hidden="1">'Attachment-20'!$A$1:$E$36</definedName>
    <definedName name="Z_07C7ABE5_DC68_4C19_A0E6_84EB4B5844E6_.wvu.PrintArea" localSheetId="27" hidden="1">'Bid Form 1st Envelope '!$A$1:$F$121</definedName>
    <definedName name="Z_07C7ABE5_DC68_4C19_A0E6_84EB4B5844E6_.wvu.PrintArea" localSheetId="1" hidden="1">Cover!$A$1:$E$20</definedName>
    <definedName name="Z_07C7ABE5_DC68_4C19_A0E6_84EB4B5844E6_.wvu.PrintArea" localSheetId="2" hidden="1">'Names of Bidder'!$B$1:$D$36</definedName>
    <definedName name="Z_07C7ABE5_DC68_4C19_A0E6_84EB4B5844E6_.wvu.PrintTitles" localSheetId="13" hidden="1">'Attach 9'!$18:$18</definedName>
    <definedName name="Z_07C7ABE5_DC68_4C19_A0E6_84EB4B5844E6_.wvu.Rows" localSheetId="15" hidden="1">'Attach 11'!$29:$85</definedName>
    <definedName name="Z_07C7ABE5_DC68_4C19_A0E6_84EB4B5844E6_.wvu.Rows" localSheetId="16" hidden="1">'Attach 12'!$25:$27,'Attach 12'!$52:$56,'Attach 12'!$105:$173</definedName>
    <definedName name="Z_07C7ABE5_DC68_4C19_A0E6_84EB4B5844E6_.wvu.Rows" localSheetId="20" hidden="1">'Attach 15'!$15:$15</definedName>
    <definedName name="Z_07C7ABE5_DC68_4C19_A0E6_84EB4B5844E6_.wvu.Rows" localSheetId="21" hidden="1">'Attach 16'!$89:$92</definedName>
    <definedName name="Z_07C7ABE5_DC68_4C19_A0E6_84EB4B5844E6_.wvu.Rows" localSheetId="22" hidden="1">'Attach 17'!$26:$26,'Attach 17'!$32:$209</definedName>
    <definedName name="Z_07C7ABE5_DC68_4C19_A0E6_84EB4B5844E6_.wvu.Rows" localSheetId="23" hidden="1">'Attach 18'!$13:$13</definedName>
    <definedName name="Z_07C7ABE5_DC68_4C19_A0E6_84EB4B5844E6_.wvu.Rows" localSheetId="24" hidden="1">'Attach 19'!$13:$13,'Attach 19'!$20:$28</definedName>
    <definedName name="Z_07C7ABE5_DC68_4C19_A0E6_84EB4B5844E6_.wvu.Rows" localSheetId="26" hidden="1">'Attach 25'!$12:$12,'Attach 25'!$23:$24</definedName>
    <definedName name="Z_07C7ABE5_DC68_4C19_A0E6_84EB4B5844E6_.wvu.Rows" localSheetId="4" hidden="1">'Attach-3 (QR)'!$16:$337</definedName>
    <definedName name="Z_07C7ABE5_DC68_4C19_A0E6_84EB4B5844E6_.wvu.Rows" localSheetId="25" hidden="1">'Attachment-20'!$13:$13</definedName>
    <definedName name="Z_07C7ABE5_DC68_4C19_A0E6_84EB4B5844E6_.wvu.Rows" localSheetId="27" hidden="1">'Bid Form 1st Envelope '!$32:$32</definedName>
    <definedName name="Z_07C7ABE5_DC68_4C19_A0E6_84EB4B5844E6_.wvu.Rows" localSheetId="2" hidden="1">'Names of Bidder'!$10:$11,'Names of Bidder'!$23:$26,'Names of Bidder'!$28:$30</definedName>
    <definedName name="Z_0D490C87_B003_4943_9825_ACE0B8E7CC06_.wvu.Cols" localSheetId="16" hidden="1">'Attach 12'!$G:$I</definedName>
    <definedName name="Z_0D490C87_B003_4943_9825_ACE0B8E7CC06_.wvu.Cols" localSheetId="20" hidden="1">'Attach 15'!$F:$F,'Attach 15'!$H:$H</definedName>
    <definedName name="Z_0D490C87_B003_4943_9825_ACE0B8E7CC06_.wvu.Cols" localSheetId="3" hidden="1">'Attach 3(JV)'!$F:$F</definedName>
    <definedName name="Z_0D490C87_B003_4943_9825_ACE0B8E7CC06_.wvu.Cols" localSheetId="8" hidden="1">'Attach 5'!$H:$H</definedName>
    <definedName name="Z_0D490C87_B003_4943_9825_ACE0B8E7CC06_.wvu.Cols" localSheetId="11" hidden="1">'Attach 6'!$H:$H</definedName>
    <definedName name="Z_0D490C87_B003_4943_9825_ACE0B8E7CC06_.wvu.Cols" localSheetId="2" hidden="1">'Names of Bidder'!$F:$G,'Names of Bidder'!$I:$I</definedName>
    <definedName name="Z_0D490C87_B003_4943_9825_ACE0B8E7CC06_.wvu.PrintArea" localSheetId="14" hidden="1">'Attach 10'!$A$1:$E$20</definedName>
    <definedName name="Z_0D490C87_B003_4943_9825_ACE0B8E7CC06_.wvu.PrintArea" localSheetId="15" hidden="1">'Attach 11'!$A$1:$E$28</definedName>
    <definedName name="Z_0D490C87_B003_4943_9825_ACE0B8E7CC06_.wvu.PrintArea" localSheetId="16" hidden="1">'Attach 12'!$A$1:$E$177</definedName>
    <definedName name="Z_0D490C87_B003_4943_9825_ACE0B8E7CC06_.wvu.PrintArea" localSheetId="17" hidden="1">'Attach 13'!$A$1:$E$27</definedName>
    <definedName name="Z_0D490C87_B003_4943_9825_ACE0B8E7CC06_.wvu.PrintArea" localSheetId="18" hidden="1">'Attach 14'!$A$1:$E$29</definedName>
    <definedName name="Z_0D490C87_B003_4943_9825_ACE0B8E7CC06_.wvu.PrintArea" localSheetId="19" hidden="1">'Attach 14-IP'!$A$8:$I$222</definedName>
    <definedName name="Z_0D490C87_B003_4943_9825_ACE0B8E7CC06_.wvu.PrintArea" localSheetId="20" hidden="1">'Attach 15'!$A$1:$E$84</definedName>
    <definedName name="Z_0D490C87_B003_4943_9825_ACE0B8E7CC06_.wvu.PrintArea" localSheetId="21" hidden="1">'Attach 16'!$A$1:$L$94</definedName>
    <definedName name="Z_0D490C87_B003_4943_9825_ACE0B8E7CC06_.wvu.PrintArea" localSheetId="22" hidden="1">'Attach 17'!$A$1:$E$30</definedName>
    <definedName name="Z_0D490C87_B003_4943_9825_ACE0B8E7CC06_.wvu.PrintArea" localSheetId="23" hidden="1">'Attach 18'!$A$1:$E$31</definedName>
    <definedName name="Z_0D490C87_B003_4943_9825_ACE0B8E7CC06_.wvu.PrintArea" localSheetId="24" hidden="1">'Attach 19'!$A$1:$E$31</definedName>
    <definedName name="Z_0D490C87_B003_4943_9825_ACE0B8E7CC06_.wvu.PrintArea" localSheetId="26" hidden="1">'Attach 25'!$A$1:$E$27</definedName>
    <definedName name="Z_0D490C87_B003_4943_9825_ACE0B8E7CC06_.wvu.PrintArea" localSheetId="3" hidden="1">'Attach 3(JV)'!$A$1:$E$26</definedName>
    <definedName name="Z_0D490C87_B003_4943_9825_ACE0B8E7CC06_.wvu.PrintArea" localSheetId="5" hidden="1">'Attach 4'!$A$1:$E$24</definedName>
    <definedName name="Z_0D490C87_B003_4943_9825_ACE0B8E7CC06_.wvu.PrintArea" localSheetId="6" hidden="1">'Attach 4 (A)'!$A$1:$E$26</definedName>
    <definedName name="Z_0D490C87_B003_4943_9825_ACE0B8E7CC06_.wvu.PrintArea" localSheetId="7" hidden="1">'Attach 4 (B)'!$A$1:$E$25</definedName>
    <definedName name="Z_0D490C87_B003_4943_9825_ACE0B8E7CC06_.wvu.PrintArea" localSheetId="8" hidden="1">'Attach 5'!$A$1:$E$28</definedName>
    <definedName name="Z_0D490C87_B003_4943_9825_ACE0B8E7CC06_.wvu.PrintArea" localSheetId="9" hidden="1">'Attach 5A'!$A$1:$E$29</definedName>
    <definedName name="Z_0D490C87_B003_4943_9825_ACE0B8E7CC06_.wvu.PrintArea" localSheetId="10" hidden="1">'Attach 5B'!$A$1:$E$28</definedName>
    <definedName name="Z_0D490C87_B003_4943_9825_ACE0B8E7CC06_.wvu.PrintArea" localSheetId="11" hidden="1">'Attach 6'!$A$1:$E$27</definedName>
    <definedName name="Z_0D490C87_B003_4943_9825_ACE0B8E7CC06_.wvu.PrintArea" localSheetId="12" hidden="1">'Attach 7'!$A$1:$E$28</definedName>
    <definedName name="Z_0D490C87_B003_4943_9825_ACE0B8E7CC06_.wvu.PrintArea" localSheetId="13" hidden="1">'Attach 9'!$A$1:$F$52</definedName>
    <definedName name="Z_0D490C87_B003_4943_9825_ACE0B8E7CC06_.wvu.PrintArea" localSheetId="4" hidden="1">'Attach-3 (QR)'!$A$1:$I$340</definedName>
    <definedName name="Z_0D490C87_B003_4943_9825_ACE0B8E7CC06_.wvu.PrintArea" localSheetId="25" hidden="1">'Attachment-20'!$A$1:$E$36</definedName>
    <definedName name="Z_0D490C87_B003_4943_9825_ACE0B8E7CC06_.wvu.PrintArea" localSheetId="27" hidden="1">'Bid Form 1st Envelope '!$A$1:$F$121</definedName>
    <definedName name="Z_0D490C87_B003_4943_9825_ACE0B8E7CC06_.wvu.PrintArea" localSheetId="2" hidden="1">'Names of Bidder'!$B$1:$D$36</definedName>
    <definedName name="Z_0D490C87_B003_4943_9825_ACE0B8E7CC06_.wvu.PrintTitles" localSheetId="16" hidden="1">'Attach 12'!#REF!</definedName>
    <definedName name="Z_0D490C87_B003_4943_9825_ACE0B8E7CC06_.wvu.PrintTitles" localSheetId="13" hidden="1">'Attach 9'!$18:$18</definedName>
    <definedName name="Z_0D490C87_B003_4943_9825_ACE0B8E7CC06_.wvu.Rows" localSheetId="15" hidden="1">'Attach 11'!$29:$85</definedName>
    <definedName name="Z_0D490C87_B003_4943_9825_ACE0B8E7CC06_.wvu.Rows" localSheetId="16" hidden="1">'Attach 12'!#REF!,'Attach 12'!#REF!,'Attach 12'!#REF!,'Attach 12'!$133:$173</definedName>
    <definedName name="Z_0D490C87_B003_4943_9825_ACE0B8E7CC06_.wvu.Rows" localSheetId="20" hidden="1">'Attach 15'!$15:$15</definedName>
    <definedName name="Z_0D490C87_B003_4943_9825_ACE0B8E7CC06_.wvu.Rows" localSheetId="21" hidden="1">'Attach 16'!$89:$92</definedName>
    <definedName name="Z_0D490C87_B003_4943_9825_ACE0B8E7CC06_.wvu.Rows" localSheetId="22" hidden="1">'Attach 17'!$26:$26,'Attach 17'!$32:$209</definedName>
    <definedName name="Z_0D490C87_B003_4943_9825_ACE0B8E7CC06_.wvu.Rows" localSheetId="23" hidden="1">'Attach 18'!$13:$13</definedName>
    <definedName name="Z_0D490C87_B003_4943_9825_ACE0B8E7CC06_.wvu.Rows" localSheetId="24" hidden="1">'Attach 19'!$13:$13,'Attach 19'!$20:$28</definedName>
    <definedName name="Z_0D490C87_B003_4943_9825_ACE0B8E7CC06_.wvu.Rows" localSheetId="26" hidden="1">'Attach 25'!$12:$12,'Attach 25'!$19:$24</definedName>
    <definedName name="Z_0D490C87_B003_4943_9825_ACE0B8E7CC06_.wvu.Rows" localSheetId="4" hidden="1">'Attach-3 (QR)'!$85:$85,'Attach-3 (QR)'!$144:$151,'Attach-3 (QR)'!$240:$277</definedName>
    <definedName name="Z_0D490C87_B003_4943_9825_ACE0B8E7CC06_.wvu.Rows" localSheetId="25" hidden="1">'Attachment-20'!$13:$13</definedName>
    <definedName name="Z_0D490C87_B003_4943_9825_ACE0B8E7CC06_.wvu.Rows" localSheetId="2" hidden="1">'Names of Bidder'!$11:$11,'Names of Bidder'!$28:$30</definedName>
    <definedName name="Z_13A93EBF_985A_49FD_9FE0_DC75D238EC8C_.wvu.Cols" localSheetId="16" hidden="1">'Attach 12'!$G:$I</definedName>
    <definedName name="Z_13A93EBF_985A_49FD_9FE0_DC75D238EC8C_.wvu.Cols" localSheetId="20" hidden="1">'Attach 15'!$F:$F,'Attach 15'!$H:$H</definedName>
    <definedName name="Z_13A93EBF_985A_49FD_9FE0_DC75D238EC8C_.wvu.Cols" localSheetId="8" hidden="1">'Attach 5'!$H:$H</definedName>
    <definedName name="Z_13A93EBF_985A_49FD_9FE0_DC75D238EC8C_.wvu.Cols" localSheetId="11" hidden="1">'Attach 6'!$H:$H</definedName>
    <definedName name="Z_13A93EBF_985A_49FD_9FE0_DC75D238EC8C_.wvu.Cols" localSheetId="4" hidden="1">'Attach-3 (QR)'!$N:$O</definedName>
    <definedName name="Z_13A93EBF_985A_49FD_9FE0_DC75D238EC8C_.wvu.Cols" localSheetId="2" hidden="1">'Names of Bidder'!$I:$I</definedName>
    <definedName name="Z_13A93EBF_985A_49FD_9FE0_DC75D238EC8C_.wvu.PrintArea" localSheetId="14" hidden="1">'Attach 10'!$A$1:$E$20</definedName>
    <definedName name="Z_13A93EBF_985A_49FD_9FE0_DC75D238EC8C_.wvu.PrintArea" localSheetId="15" hidden="1">'Attach 11'!$A$1:$E$28</definedName>
    <definedName name="Z_13A93EBF_985A_49FD_9FE0_DC75D238EC8C_.wvu.PrintArea" localSheetId="16" hidden="1">'Attach 12'!$A$1:$E$177</definedName>
    <definedName name="Z_13A93EBF_985A_49FD_9FE0_DC75D238EC8C_.wvu.PrintArea" localSheetId="17" hidden="1">'Attach 13'!$A$1:$E$27</definedName>
    <definedName name="Z_13A93EBF_985A_49FD_9FE0_DC75D238EC8C_.wvu.PrintArea" localSheetId="18" hidden="1">'Attach 14'!$A$1:$E$29</definedName>
    <definedName name="Z_13A93EBF_985A_49FD_9FE0_DC75D238EC8C_.wvu.PrintArea" localSheetId="19" hidden="1">'Attach 14-IP'!$A$8:$I$222</definedName>
    <definedName name="Z_13A93EBF_985A_49FD_9FE0_DC75D238EC8C_.wvu.PrintArea" localSheetId="20" hidden="1">'Attach 15'!$A$1:$E$84</definedName>
    <definedName name="Z_13A93EBF_985A_49FD_9FE0_DC75D238EC8C_.wvu.PrintArea" localSheetId="21" hidden="1">'Attach 16'!$A$1:$L$94</definedName>
    <definedName name="Z_13A93EBF_985A_49FD_9FE0_DC75D238EC8C_.wvu.PrintArea" localSheetId="22" hidden="1">'Attach 17'!$A$1:$E$30</definedName>
    <definedName name="Z_13A93EBF_985A_49FD_9FE0_DC75D238EC8C_.wvu.PrintArea" localSheetId="23" hidden="1">'Attach 18'!$A$1:$E$31</definedName>
    <definedName name="Z_13A93EBF_985A_49FD_9FE0_DC75D238EC8C_.wvu.PrintArea" localSheetId="24" hidden="1">'Attach 19'!$A$1:$E$31</definedName>
    <definedName name="Z_13A93EBF_985A_49FD_9FE0_DC75D238EC8C_.wvu.PrintArea" localSheetId="26" hidden="1">'Attach 25'!$A$1:$E$27</definedName>
    <definedName name="Z_13A93EBF_985A_49FD_9FE0_DC75D238EC8C_.wvu.PrintArea" localSheetId="3" hidden="1">'Attach 3(JV)'!$A$1:$E$26</definedName>
    <definedName name="Z_13A93EBF_985A_49FD_9FE0_DC75D238EC8C_.wvu.PrintArea" localSheetId="5" hidden="1">'Attach 4'!$A$1:$E$24</definedName>
    <definedName name="Z_13A93EBF_985A_49FD_9FE0_DC75D238EC8C_.wvu.PrintArea" localSheetId="6" hidden="1">'Attach 4 (A)'!$A$1:$E$26</definedName>
    <definedName name="Z_13A93EBF_985A_49FD_9FE0_DC75D238EC8C_.wvu.PrintArea" localSheetId="7" hidden="1">'Attach 4 (B)'!$A$1:$E$25</definedName>
    <definedName name="Z_13A93EBF_985A_49FD_9FE0_DC75D238EC8C_.wvu.PrintArea" localSheetId="8" hidden="1">'Attach 5'!$A$1:$E$28</definedName>
    <definedName name="Z_13A93EBF_985A_49FD_9FE0_DC75D238EC8C_.wvu.PrintArea" localSheetId="9" hidden="1">'Attach 5A'!$A$1:$E$29</definedName>
    <definedName name="Z_13A93EBF_985A_49FD_9FE0_DC75D238EC8C_.wvu.PrintArea" localSheetId="10" hidden="1">'Attach 5B'!$A$1:$E$28</definedName>
    <definedName name="Z_13A93EBF_985A_49FD_9FE0_DC75D238EC8C_.wvu.PrintArea" localSheetId="11" hidden="1">'Attach 6'!$A$1:$E$27</definedName>
    <definedName name="Z_13A93EBF_985A_49FD_9FE0_DC75D238EC8C_.wvu.PrintArea" localSheetId="12" hidden="1">'Attach 7'!$A$1:$E$28</definedName>
    <definedName name="Z_13A93EBF_985A_49FD_9FE0_DC75D238EC8C_.wvu.PrintArea" localSheetId="13" hidden="1">'Attach 9'!$A$1:$F$52</definedName>
    <definedName name="Z_13A93EBF_985A_49FD_9FE0_DC75D238EC8C_.wvu.PrintArea" localSheetId="4" hidden="1">'Attach-3 (QR)'!$A$1:$I$340</definedName>
    <definedName name="Z_13A93EBF_985A_49FD_9FE0_DC75D238EC8C_.wvu.PrintArea" localSheetId="25" hidden="1">'Attachment-20'!$A$1:$E$36</definedName>
    <definedName name="Z_13A93EBF_985A_49FD_9FE0_DC75D238EC8C_.wvu.PrintArea" localSheetId="27" hidden="1">'Bid Form 1st Envelope '!$A$1:$F$121</definedName>
    <definedName name="Z_13A93EBF_985A_49FD_9FE0_DC75D238EC8C_.wvu.PrintArea" localSheetId="2" hidden="1">'Names of Bidder'!$B$1:$D$36</definedName>
    <definedName name="Z_13A93EBF_985A_49FD_9FE0_DC75D238EC8C_.wvu.PrintTitles" localSheetId="16" hidden="1">'Attach 12'!#REF!</definedName>
    <definedName name="Z_13A93EBF_985A_49FD_9FE0_DC75D238EC8C_.wvu.PrintTitles" localSheetId="13" hidden="1">'Attach 9'!$18:$18</definedName>
    <definedName name="Z_13A93EBF_985A_49FD_9FE0_DC75D238EC8C_.wvu.Rows" localSheetId="15" hidden="1">'Attach 11'!$29:$85</definedName>
    <definedName name="Z_13A93EBF_985A_49FD_9FE0_DC75D238EC8C_.wvu.Rows" localSheetId="16" hidden="1">'Attach 12'!#REF!,'Attach 12'!$160:$160</definedName>
    <definedName name="Z_13A93EBF_985A_49FD_9FE0_DC75D238EC8C_.wvu.Rows" localSheetId="20" hidden="1">'Attach 15'!$15:$15</definedName>
    <definedName name="Z_13A93EBF_985A_49FD_9FE0_DC75D238EC8C_.wvu.Rows" localSheetId="21" hidden="1">'Attach 16'!$89:$92</definedName>
    <definedName name="Z_13A93EBF_985A_49FD_9FE0_DC75D238EC8C_.wvu.Rows" localSheetId="22" hidden="1">'Attach 17'!$26:$26,'Attach 17'!$32:$209</definedName>
    <definedName name="Z_13A93EBF_985A_49FD_9FE0_DC75D238EC8C_.wvu.Rows" localSheetId="23" hidden="1">'Attach 18'!$13:$13</definedName>
    <definedName name="Z_13A93EBF_985A_49FD_9FE0_DC75D238EC8C_.wvu.Rows" localSheetId="24" hidden="1">'Attach 19'!$13:$13,'Attach 19'!$20:$28</definedName>
    <definedName name="Z_13A93EBF_985A_49FD_9FE0_DC75D238EC8C_.wvu.Rows" localSheetId="26" hidden="1">'Attach 25'!$12:$12,'Attach 25'!$19:$24</definedName>
    <definedName name="Z_13A93EBF_985A_49FD_9FE0_DC75D238EC8C_.wvu.Rows" localSheetId="8" hidden="1">'Attach 5'!$4:$4</definedName>
    <definedName name="Z_13A93EBF_985A_49FD_9FE0_DC75D238EC8C_.wvu.Rows" localSheetId="4" hidden="1">'Attach-3 (QR)'!$160:$160,'Attach-3 (QR)'!#REF!,'Attach-3 (QR)'!#REF!,'Attach-3 (QR)'!$218:$220,'Attach-3 (QR)'!$239:$278</definedName>
    <definedName name="Z_13A93EBF_985A_49FD_9FE0_DC75D238EC8C_.wvu.Rows" localSheetId="25" hidden="1">'Attachment-20'!$13:$13</definedName>
    <definedName name="Z_13A93EBF_985A_49FD_9FE0_DC75D238EC8C_.wvu.Rows" localSheetId="2" hidden="1">'Names of Bidder'!$11:$11,'Names of Bidder'!$28:$30</definedName>
    <definedName name="Z_14C32814_5A59_4863_9FB1_822FBB75D7D1_.wvu.Cols" localSheetId="16" hidden="1">'Attach 12'!$G:$I</definedName>
    <definedName name="Z_14C32814_5A59_4863_9FB1_822FBB75D7D1_.wvu.Cols" localSheetId="20" hidden="1">'Attach 15'!$F:$F,'Attach 15'!$H:$H</definedName>
    <definedName name="Z_14C32814_5A59_4863_9FB1_822FBB75D7D1_.wvu.Cols" localSheetId="8" hidden="1">'Attach 5'!$H:$H</definedName>
    <definedName name="Z_14C32814_5A59_4863_9FB1_822FBB75D7D1_.wvu.Cols" localSheetId="11" hidden="1">'Attach 6'!$H:$H</definedName>
    <definedName name="Z_14C32814_5A59_4863_9FB1_822FBB75D7D1_.wvu.PrintArea" localSheetId="14" hidden="1">'Attach 10'!$A$1:$E$20</definedName>
    <definedName name="Z_14C32814_5A59_4863_9FB1_822FBB75D7D1_.wvu.PrintArea" localSheetId="15" hidden="1">'Attach 11'!$A$1:$E$28</definedName>
    <definedName name="Z_14C32814_5A59_4863_9FB1_822FBB75D7D1_.wvu.PrintArea" localSheetId="16" hidden="1">'Attach 12'!$A$1:$E$178</definedName>
    <definedName name="Z_14C32814_5A59_4863_9FB1_822FBB75D7D1_.wvu.PrintArea" localSheetId="17" hidden="1">'Attach 13'!$A$1:$E$27</definedName>
    <definedName name="Z_14C32814_5A59_4863_9FB1_822FBB75D7D1_.wvu.PrintArea" localSheetId="18" hidden="1">'Attach 14'!$A$1:$E$29</definedName>
    <definedName name="Z_14C32814_5A59_4863_9FB1_822FBB75D7D1_.wvu.PrintArea" localSheetId="19" hidden="1">'Attach 14-IP'!$A$8:$I$222</definedName>
    <definedName name="Z_14C32814_5A59_4863_9FB1_822FBB75D7D1_.wvu.PrintArea" localSheetId="20" hidden="1">'Attach 15'!$A$1:$E$84</definedName>
    <definedName name="Z_14C32814_5A59_4863_9FB1_822FBB75D7D1_.wvu.PrintArea" localSheetId="21" hidden="1">'Attach 16'!$A$1:$L$94</definedName>
    <definedName name="Z_14C32814_5A59_4863_9FB1_822FBB75D7D1_.wvu.PrintArea" localSheetId="22" hidden="1">'Attach 17'!$A$1:$E$30</definedName>
    <definedName name="Z_14C32814_5A59_4863_9FB1_822FBB75D7D1_.wvu.PrintArea" localSheetId="23" hidden="1">'Attach 18'!$A$1:$E$31</definedName>
    <definedName name="Z_14C32814_5A59_4863_9FB1_822FBB75D7D1_.wvu.PrintArea" localSheetId="24" hidden="1">'Attach 19'!$A$1:$E$31</definedName>
    <definedName name="Z_14C32814_5A59_4863_9FB1_822FBB75D7D1_.wvu.PrintArea" localSheetId="26" hidden="1">'Attach 25'!$A$1:$E$27</definedName>
    <definedName name="Z_14C32814_5A59_4863_9FB1_822FBB75D7D1_.wvu.PrintArea" localSheetId="3" hidden="1">'Attach 3(JV)'!$A$1:$E$26</definedName>
    <definedName name="Z_14C32814_5A59_4863_9FB1_822FBB75D7D1_.wvu.PrintArea" localSheetId="5" hidden="1">'Attach 4'!$A$1:$E$24</definedName>
    <definedName name="Z_14C32814_5A59_4863_9FB1_822FBB75D7D1_.wvu.PrintArea" localSheetId="6" hidden="1">'Attach 4 (A)'!$A$1:$E$26</definedName>
    <definedName name="Z_14C32814_5A59_4863_9FB1_822FBB75D7D1_.wvu.PrintArea" localSheetId="7" hidden="1">'Attach 4 (B)'!$A$1:$E$25</definedName>
    <definedName name="Z_14C32814_5A59_4863_9FB1_822FBB75D7D1_.wvu.PrintArea" localSheetId="8" hidden="1">'Attach 5'!$A$1:$E$28</definedName>
    <definedName name="Z_14C32814_5A59_4863_9FB1_822FBB75D7D1_.wvu.PrintArea" localSheetId="9" hidden="1">'Attach 5A'!$A$1:$E$29</definedName>
    <definedName name="Z_14C32814_5A59_4863_9FB1_822FBB75D7D1_.wvu.PrintArea" localSheetId="10" hidden="1">'Attach 5B'!$A$1:$E$28</definedName>
    <definedName name="Z_14C32814_5A59_4863_9FB1_822FBB75D7D1_.wvu.PrintArea" localSheetId="11" hidden="1">'Attach 6'!$A$1:$E$27</definedName>
    <definedName name="Z_14C32814_5A59_4863_9FB1_822FBB75D7D1_.wvu.PrintArea" localSheetId="12" hidden="1">'Attach 7'!$A$1:$E$28</definedName>
    <definedName name="Z_14C32814_5A59_4863_9FB1_822FBB75D7D1_.wvu.PrintArea" localSheetId="13" hidden="1">'Attach 9'!$A$1:$F$52</definedName>
    <definedName name="Z_14C32814_5A59_4863_9FB1_822FBB75D7D1_.wvu.PrintArea" localSheetId="25" hidden="1">'Attachment-20'!$A$1:$E$36</definedName>
    <definedName name="Z_14C32814_5A59_4863_9FB1_822FBB75D7D1_.wvu.PrintArea" localSheetId="27" hidden="1">'Bid Form 1st Envelope '!$A$1:$F$121</definedName>
    <definedName name="Z_14C32814_5A59_4863_9FB1_822FBB75D7D1_.wvu.PrintArea" localSheetId="2" hidden="1">'Names of Bidder'!$B$1:$D$36</definedName>
    <definedName name="Z_14C32814_5A59_4863_9FB1_822FBB75D7D1_.wvu.PrintTitles" localSheetId="16" hidden="1">'Attach 12'!#REF!</definedName>
    <definedName name="Z_14C32814_5A59_4863_9FB1_822FBB75D7D1_.wvu.PrintTitles" localSheetId="13" hidden="1">'Attach 9'!$18:$18</definedName>
    <definedName name="Z_14C32814_5A59_4863_9FB1_822FBB75D7D1_.wvu.Rows" localSheetId="15" hidden="1">'Attach 11'!$29:$85</definedName>
    <definedName name="Z_14C32814_5A59_4863_9FB1_822FBB75D7D1_.wvu.Rows" localSheetId="16" hidden="1">'Attach 12'!#REF!,'Attach 12'!#REF!,'Attach 12'!#REF!,'Attach 12'!#REF!,'Attach 12'!#REF!</definedName>
    <definedName name="Z_14C32814_5A59_4863_9FB1_822FBB75D7D1_.wvu.Rows" localSheetId="20" hidden="1">'Attach 15'!$15:$15</definedName>
    <definedName name="Z_14C32814_5A59_4863_9FB1_822FBB75D7D1_.wvu.Rows" localSheetId="22" hidden="1">'Attach 17'!$26:$26,'Attach 17'!$32:$209</definedName>
    <definedName name="Z_14C32814_5A59_4863_9FB1_822FBB75D7D1_.wvu.Rows" localSheetId="23" hidden="1">'Attach 18'!$13:$13</definedName>
    <definedName name="Z_14C32814_5A59_4863_9FB1_822FBB75D7D1_.wvu.Rows" localSheetId="24" hidden="1">'Attach 19'!$13:$13,'Attach 19'!$20:$28</definedName>
    <definedName name="Z_14C32814_5A59_4863_9FB1_822FBB75D7D1_.wvu.Rows" localSheetId="26" hidden="1">'Attach 25'!$12:$12,'Attach 25'!$19:$24</definedName>
    <definedName name="Z_14C32814_5A59_4863_9FB1_822FBB75D7D1_.wvu.Rows" localSheetId="8" hidden="1">'Attach 5'!$4:$4</definedName>
    <definedName name="Z_14C32814_5A59_4863_9FB1_822FBB75D7D1_.wvu.Rows" localSheetId="25" hidden="1">'Attachment-20'!$13:$13</definedName>
    <definedName name="Z_14C32814_5A59_4863_9FB1_822FBB75D7D1_.wvu.Rows" localSheetId="2" hidden="1">'Names of Bidder'!$28:$30</definedName>
    <definedName name="Z_1586E746_E770_4DE8_8EE8_42BC4CF5206B_.wvu.Cols" localSheetId="4" hidden="1">'Attach-3 (QR)'!$L:$M</definedName>
    <definedName name="Z_1586E746_E770_4DE8_8EE8_42BC4CF5206B_.wvu.PrintArea" localSheetId="4" hidden="1">'Attach-3 (QR)'!$A$1:$I$341</definedName>
    <definedName name="Z_1E2D7167_D6B7_4690_9A83_BF768C4223A4_.wvu.Cols" localSheetId="16" hidden="1">'Attach 12'!$G:$I</definedName>
    <definedName name="Z_1E2D7167_D6B7_4690_9A83_BF768C4223A4_.wvu.Cols" localSheetId="20" hidden="1">'Attach 15'!$H:$H</definedName>
    <definedName name="Z_1E2D7167_D6B7_4690_9A83_BF768C4223A4_.wvu.Cols" localSheetId="8" hidden="1">'Attach 5'!$H:$H</definedName>
    <definedName name="Z_1E2D7167_D6B7_4690_9A83_BF768C4223A4_.wvu.Cols" localSheetId="11" hidden="1">'Attach 6'!$H:$H</definedName>
    <definedName name="Z_1E2D7167_D6B7_4690_9A83_BF768C4223A4_.wvu.PrintArea" localSheetId="14" hidden="1">'Attach 10'!$A$1:$E$20</definedName>
    <definedName name="Z_1E2D7167_D6B7_4690_9A83_BF768C4223A4_.wvu.PrintArea" localSheetId="15" hidden="1">'Attach 11'!$A$1:$E$28</definedName>
    <definedName name="Z_1E2D7167_D6B7_4690_9A83_BF768C4223A4_.wvu.PrintArea" localSheetId="16" hidden="1">'Attach 12'!$A$1:$E$178</definedName>
    <definedName name="Z_1E2D7167_D6B7_4690_9A83_BF768C4223A4_.wvu.PrintArea" localSheetId="17" hidden="1">'Attach 13'!$A$1:$E$27</definedName>
    <definedName name="Z_1E2D7167_D6B7_4690_9A83_BF768C4223A4_.wvu.PrintArea" localSheetId="18" hidden="1">'Attach 14'!$A$1:$E$29</definedName>
    <definedName name="Z_1E2D7167_D6B7_4690_9A83_BF768C4223A4_.wvu.PrintArea" localSheetId="19" hidden="1">'Attach 14-IP'!$A$8:$I$222</definedName>
    <definedName name="Z_1E2D7167_D6B7_4690_9A83_BF768C4223A4_.wvu.PrintArea" localSheetId="20" hidden="1">'Attach 15'!$A$1:$E$84</definedName>
    <definedName name="Z_1E2D7167_D6B7_4690_9A83_BF768C4223A4_.wvu.PrintArea" localSheetId="21" hidden="1">'Attach 16'!$A$1:$L$94</definedName>
    <definedName name="Z_1E2D7167_D6B7_4690_9A83_BF768C4223A4_.wvu.PrintArea" localSheetId="22" hidden="1">'Attach 17'!$A$1:$E$30</definedName>
    <definedName name="Z_1E2D7167_D6B7_4690_9A83_BF768C4223A4_.wvu.PrintArea" localSheetId="23" hidden="1">'Attach 18'!$A$1:$E$31</definedName>
    <definedName name="Z_1E2D7167_D6B7_4690_9A83_BF768C4223A4_.wvu.PrintArea" localSheetId="24" hidden="1">'Attach 19'!$A$1:$E$31</definedName>
    <definedName name="Z_1E2D7167_D6B7_4690_9A83_BF768C4223A4_.wvu.PrintArea" localSheetId="26" hidden="1">'Attach 25'!$A$1:$E$27</definedName>
    <definedName name="Z_1E2D7167_D6B7_4690_9A83_BF768C4223A4_.wvu.PrintArea" localSheetId="3" hidden="1">'Attach 3(JV)'!$A$1:$E$26</definedName>
    <definedName name="Z_1E2D7167_D6B7_4690_9A83_BF768C4223A4_.wvu.PrintArea" localSheetId="5" hidden="1">'Attach 4'!$A$1:$E$24</definedName>
    <definedName name="Z_1E2D7167_D6B7_4690_9A83_BF768C4223A4_.wvu.PrintArea" localSheetId="6" hidden="1">'Attach 4 (A)'!$A$1:$E$26</definedName>
    <definedName name="Z_1E2D7167_D6B7_4690_9A83_BF768C4223A4_.wvu.PrintArea" localSheetId="7" hidden="1">'Attach 4 (B)'!$A$1:$E$25</definedName>
    <definedName name="Z_1E2D7167_D6B7_4690_9A83_BF768C4223A4_.wvu.PrintArea" localSheetId="8" hidden="1">'Attach 5'!$A$1:$E$28</definedName>
    <definedName name="Z_1E2D7167_D6B7_4690_9A83_BF768C4223A4_.wvu.PrintArea" localSheetId="9" hidden="1">'Attach 5A'!$A$1:$E$29</definedName>
    <definedName name="Z_1E2D7167_D6B7_4690_9A83_BF768C4223A4_.wvu.PrintArea" localSheetId="10" hidden="1">'Attach 5B'!$A$1:$E$28</definedName>
    <definedName name="Z_1E2D7167_D6B7_4690_9A83_BF768C4223A4_.wvu.PrintArea" localSheetId="11" hidden="1">'Attach 6'!$A$1:$E$27</definedName>
    <definedName name="Z_1E2D7167_D6B7_4690_9A83_BF768C4223A4_.wvu.PrintArea" localSheetId="12" hidden="1">'Attach 7'!$A$1:$E$28</definedName>
    <definedName name="Z_1E2D7167_D6B7_4690_9A83_BF768C4223A4_.wvu.PrintArea" localSheetId="13" hidden="1">'Attach 9'!$A$1:$F$52</definedName>
    <definedName name="Z_1E2D7167_D6B7_4690_9A83_BF768C4223A4_.wvu.PrintArea" localSheetId="25" hidden="1">'Attachment-20'!$A$1:$E$36</definedName>
    <definedName name="Z_1E2D7167_D6B7_4690_9A83_BF768C4223A4_.wvu.PrintArea" localSheetId="27" hidden="1">'Bid Form 1st Envelope '!$A$1:$F$121</definedName>
    <definedName name="Z_1E2D7167_D6B7_4690_9A83_BF768C4223A4_.wvu.PrintArea" localSheetId="2" hidden="1">'Names of Bidder'!$B$1:$D$36</definedName>
    <definedName name="Z_1E2D7167_D6B7_4690_9A83_BF768C4223A4_.wvu.PrintTitles" localSheetId="16" hidden="1">'Attach 12'!#REF!</definedName>
    <definedName name="Z_1E2D7167_D6B7_4690_9A83_BF768C4223A4_.wvu.PrintTitles" localSheetId="13" hidden="1">'Attach 9'!$18:$18</definedName>
    <definedName name="Z_1E2D7167_D6B7_4690_9A83_BF768C4223A4_.wvu.Rows" localSheetId="15" hidden="1">'Attach 11'!$29:$85</definedName>
    <definedName name="Z_1E2D7167_D6B7_4690_9A83_BF768C4223A4_.wvu.Rows" localSheetId="16" hidden="1">'Attach 12'!#REF!,'Attach 12'!#REF!,'Attach 12'!#REF!,'Attach 12'!#REF!,'Attach 12'!#REF!</definedName>
    <definedName name="Z_1E2D7167_D6B7_4690_9A83_BF768C4223A4_.wvu.Rows" localSheetId="20" hidden="1">'Attach 15'!$15:$15</definedName>
    <definedName name="Z_1E2D7167_D6B7_4690_9A83_BF768C4223A4_.wvu.Rows" localSheetId="22" hidden="1">'Attach 17'!$26:$26,'Attach 17'!$32:$209</definedName>
    <definedName name="Z_1E2D7167_D6B7_4690_9A83_BF768C4223A4_.wvu.Rows" localSheetId="23" hidden="1">'Attach 18'!$13:$13</definedName>
    <definedName name="Z_1E2D7167_D6B7_4690_9A83_BF768C4223A4_.wvu.Rows" localSheetId="24" hidden="1">'Attach 19'!$13:$13,'Attach 19'!$20:$28</definedName>
    <definedName name="Z_1E2D7167_D6B7_4690_9A83_BF768C4223A4_.wvu.Rows" localSheetId="26" hidden="1">'Attach 25'!$12:$12,'Attach 25'!$19:$24</definedName>
    <definedName name="Z_1E2D7167_D6B7_4690_9A83_BF768C4223A4_.wvu.Rows" localSheetId="8" hidden="1">'Attach 5'!$4:$4</definedName>
    <definedName name="Z_1E2D7167_D6B7_4690_9A83_BF768C4223A4_.wvu.Rows" localSheetId="25" hidden="1">'Attachment-20'!$13:$13</definedName>
    <definedName name="Z_1E2D7167_D6B7_4690_9A83_BF768C4223A4_.wvu.Rows" localSheetId="2" hidden="1">'Names of Bidder'!$28:$30</definedName>
    <definedName name="Z_1F125E51_1799_42D0_B41E_DC039BB17D59_.wvu.Cols" localSheetId="16" hidden="1">'Attach 12'!$G:$I</definedName>
    <definedName name="Z_1F125E51_1799_42D0_B41E_DC039BB17D59_.wvu.Cols" localSheetId="20" hidden="1">'Attach 15'!$F:$F,'Attach 15'!$H:$H</definedName>
    <definedName name="Z_1F125E51_1799_42D0_B41E_DC039BB17D59_.wvu.Cols" localSheetId="3" hidden="1">'Attach 3(JV)'!$F:$F</definedName>
    <definedName name="Z_1F125E51_1799_42D0_B41E_DC039BB17D59_.wvu.Cols" localSheetId="8" hidden="1">'Attach 5'!$H:$H</definedName>
    <definedName name="Z_1F125E51_1799_42D0_B41E_DC039BB17D59_.wvu.Cols" localSheetId="11" hidden="1">'Attach 6'!$H:$H</definedName>
    <definedName name="Z_1F125E51_1799_42D0_B41E_DC039BB17D59_.wvu.Cols" localSheetId="2" hidden="1">'Names of Bidder'!$F:$G,'Names of Bidder'!$I:$I</definedName>
    <definedName name="Z_1F125E51_1799_42D0_B41E_DC039BB17D59_.wvu.PrintArea" localSheetId="14" hidden="1">'Attach 10'!$A$1:$E$20</definedName>
    <definedName name="Z_1F125E51_1799_42D0_B41E_DC039BB17D59_.wvu.PrintArea" localSheetId="15" hidden="1">'Attach 11'!$A$1:$E$28</definedName>
    <definedName name="Z_1F125E51_1799_42D0_B41E_DC039BB17D59_.wvu.PrintArea" localSheetId="16" hidden="1">'Attach 12'!$A$1:$E$177</definedName>
    <definedName name="Z_1F125E51_1799_42D0_B41E_DC039BB17D59_.wvu.PrintArea" localSheetId="17" hidden="1">'Attach 13'!$A$1:$E$27</definedName>
    <definedName name="Z_1F125E51_1799_42D0_B41E_DC039BB17D59_.wvu.PrintArea" localSheetId="18" hidden="1">'Attach 14'!$A$1:$E$29</definedName>
    <definedName name="Z_1F125E51_1799_42D0_B41E_DC039BB17D59_.wvu.PrintArea" localSheetId="19" hidden="1">'Attach 14-IP'!$A$8:$I$222</definedName>
    <definedName name="Z_1F125E51_1799_42D0_B41E_DC039BB17D59_.wvu.PrintArea" localSheetId="20" hidden="1">'Attach 15'!$A$1:$E$84</definedName>
    <definedName name="Z_1F125E51_1799_42D0_B41E_DC039BB17D59_.wvu.PrintArea" localSheetId="21" hidden="1">'Attach 16'!$A$1:$L$94</definedName>
    <definedName name="Z_1F125E51_1799_42D0_B41E_DC039BB17D59_.wvu.PrintArea" localSheetId="22" hidden="1">'Attach 17'!$A$1:$E$30</definedName>
    <definedName name="Z_1F125E51_1799_42D0_B41E_DC039BB17D59_.wvu.PrintArea" localSheetId="23" hidden="1">'Attach 18'!$A$1:$E$31</definedName>
    <definedName name="Z_1F125E51_1799_42D0_B41E_DC039BB17D59_.wvu.PrintArea" localSheetId="24" hidden="1">'Attach 19'!$A$1:$E$31</definedName>
    <definedName name="Z_1F125E51_1799_42D0_B41E_DC039BB17D59_.wvu.PrintArea" localSheetId="26" hidden="1">'Attach 25'!$A$1:$E$27</definedName>
    <definedName name="Z_1F125E51_1799_42D0_B41E_DC039BB17D59_.wvu.PrintArea" localSheetId="3" hidden="1">'Attach 3(JV)'!$A$1:$E$26</definedName>
    <definedName name="Z_1F125E51_1799_42D0_B41E_DC039BB17D59_.wvu.PrintArea" localSheetId="5" hidden="1">'Attach 4'!$A$1:$E$24</definedName>
    <definedName name="Z_1F125E51_1799_42D0_B41E_DC039BB17D59_.wvu.PrintArea" localSheetId="6" hidden="1">'Attach 4 (A)'!$A$1:$E$26</definedName>
    <definedName name="Z_1F125E51_1799_42D0_B41E_DC039BB17D59_.wvu.PrintArea" localSheetId="7" hidden="1">'Attach 4 (B)'!$A$1:$E$25</definedName>
    <definedName name="Z_1F125E51_1799_42D0_B41E_DC039BB17D59_.wvu.PrintArea" localSheetId="8" hidden="1">'Attach 5'!$A$1:$E$28</definedName>
    <definedName name="Z_1F125E51_1799_42D0_B41E_DC039BB17D59_.wvu.PrintArea" localSheetId="9" hidden="1">'Attach 5A'!$A$1:$E$29</definedName>
    <definedName name="Z_1F125E51_1799_42D0_B41E_DC039BB17D59_.wvu.PrintArea" localSheetId="10" hidden="1">'Attach 5B'!$A$1:$E$28</definedName>
    <definedName name="Z_1F125E51_1799_42D0_B41E_DC039BB17D59_.wvu.PrintArea" localSheetId="11" hidden="1">'Attach 6'!$A$1:$E$27</definedName>
    <definedName name="Z_1F125E51_1799_42D0_B41E_DC039BB17D59_.wvu.PrintArea" localSheetId="12" hidden="1">'Attach 7'!$A$1:$E$28</definedName>
    <definedName name="Z_1F125E51_1799_42D0_B41E_DC039BB17D59_.wvu.PrintArea" localSheetId="13" hidden="1">'Attach 9'!$A$1:$F$52</definedName>
    <definedName name="Z_1F125E51_1799_42D0_B41E_DC039BB17D59_.wvu.PrintArea" localSheetId="4" hidden="1">'Attach-3 (QR)'!$A$1:$I$340</definedName>
    <definedName name="Z_1F125E51_1799_42D0_B41E_DC039BB17D59_.wvu.PrintArea" localSheetId="25" hidden="1">'Attachment-20'!$A$1:$E$36</definedName>
    <definedName name="Z_1F125E51_1799_42D0_B41E_DC039BB17D59_.wvu.PrintArea" localSheetId="27" hidden="1">'Bid Form 1st Envelope '!$A$1:$F$121</definedName>
    <definedName name="Z_1F125E51_1799_42D0_B41E_DC039BB17D59_.wvu.PrintArea" localSheetId="2" hidden="1">'Names of Bidder'!$B$1:$D$36</definedName>
    <definedName name="Z_1F125E51_1799_42D0_B41E_DC039BB17D59_.wvu.PrintTitles" localSheetId="16" hidden="1">'Attach 12'!#REF!</definedName>
    <definedName name="Z_1F125E51_1799_42D0_B41E_DC039BB17D59_.wvu.PrintTitles" localSheetId="13" hidden="1">'Attach 9'!$18:$18</definedName>
    <definedName name="Z_1F125E51_1799_42D0_B41E_DC039BB17D59_.wvu.Rows" localSheetId="15" hidden="1">'Attach 11'!$29:$85</definedName>
    <definedName name="Z_1F125E51_1799_42D0_B41E_DC039BB17D59_.wvu.Rows" localSheetId="16" hidden="1">'Attach 12'!#REF!</definedName>
    <definedName name="Z_1F125E51_1799_42D0_B41E_DC039BB17D59_.wvu.Rows" localSheetId="20" hidden="1">'Attach 15'!$15:$15</definedName>
    <definedName name="Z_1F125E51_1799_42D0_B41E_DC039BB17D59_.wvu.Rows" localSheetId="21" hidden="1">'Attach 16'!$89:$92</definedName>
    <definedName name="Z_1F125E51_1799_42D0_B41E_DC039BB17D59_.wvu.Rows" localSheetId="22" hidden="1">'Attach 17'!$26:$26,'Attach 17'!$32:$209</definedName>
    <definedName name="Z_1F125E51_1799_42D0_B41E_DC039BB17D59_.wvu.Rows" localSheetId="23" hidden="1">'Attach 18'!$13:$13</definedName>
    <definedName name="Z_1F125E51_1799_42D0_B41E_DC039BB17D59_.wvu.Rows" localSheetId="24" hidden="1">'Attach 19'!$13:$13,'Attach 19'!$20:$28</definedName>
    <definedName name="Z_1F125E51_1799_42D0_B41E_DC039BB17D59_.wvu.Rows" localSheetId="26" hidden="1">'Attach 25'!$12:$12,'Attach 25'!$19:$24</definedName>
    <definedName name="Z_1F125E51_1799_42D0_B41E_DC039BB17D59_.wvu.Rows" localSheetId="8" hidden="1">'Attach 5'!$4:$4</definedName>
    <definedName name="Z_1F125E51_1799_42D0_B41E_DC039BB17D59_.wvu.Rows" localSheetId="4" hidden="1">'Attach-3 (QR)'!$85:$85,'Attach-3 (QR)'!$128:$153,'Attach-3 (QR)'!$240:$277</definedName>
    <definedName name="Z_1F125E51_1799_42D0_B41E_DC039BB17D59_.wvu.Rows" localSheetId="25" hidden="1">'Attachment-20'!$13:$13</definedName>
    <definedName name="Z_1F125E51_1799_42D0_B41E_DC039BB17D59_.wvu.Rows" localSheetId="2" hidden="1">'Names of Bidder'!$11:$11,'Names of Bidder'!$28:$30</definedName>
    <definedName name="Z_1FD9ACA5_802E_4240_ABEA_3FAA854014ED_.wvu.Cols" localSheetId="4" hidden="1">'Attach-3 (QR)'!$J:$L</definedName>
    <definedName name="Z_1FD9ACA5_802E_4240_ABEA_3FAA854014ED_.wvu.PrintArea" localSheetId="22" hidden="1">'Attach 17'!$A$1:$E$33</definedName>
    <definedName name="Z_1FD9ACA5_802E_4240_ABEA_3FAA854014ED_.wvu.PrintArea" localSheetId="4" hidden="1">'Attach-3 (QR)'!$A$1:$I$341</definedName>
    <definedName name="Z_1FD9ACA5_802E_4240_ABEA_3FAA854014ED_.wvu.Rows" localSheetId="22" hidden="1">'Attach 17'!$26:$26,'Attach 17'!$32:$209</definedName>
    <definedName name="Z_1FD9ACA5_802E_4240_ABEA_3FAA854014ED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4" hidden="1">'Attach-3 (QR)'!$N:$O</definedName>
    <definedName name="Z_20A53A97_D2BD_4E7F_8ABC_E5DF94CF88E8_.wvu.PrintArea" localSheetId="4" hidden="1">'Attach-3 (QR)'!$A$1:$I$341</definedName>
    <definedName name="Z_20A53A97_D2BD_4E7F_8ABC_E5DF94CF88E8_.wvu.Rows" localSheetId="4" hidden="1">'Attach-3 (QR)'!#REF!,'Attach-3 (QR)'!#REF!,'Attach-3 (QR)'!#REF!,'Attach-3 (QR)'!$218:$220,'Attach-3 (QR)'!$247:$277,'Attach-3 (QR)'!$288:$290</definedName>
    <definedName name="Z_240327DD_375F_45D4_BA52_89AFD79FE6A1_.wvu.Cols" localSheetId="20" hidden="1">'Attach 15'!$H:$H</definedName>
    <definedName name="Z_240327DD_375F_45D4_BA52_89AFD79FE6A1_.wvu.Cols" localSheetId="8" hidden="1">'Attach 5'!$H:$H</definedName>
    <definedName name="Z_240327DD_375F_45D4_BA52_89AFD79FE6A1_.wvu.Cols" localSheetId="11" hidden="1">'Attach 6'!$H:$H</definedName>
    <definedName name="Z_240327DD_375F_45D4_BA52_89AFD79FE6A1_.wvu.PrintArea" localSheetId="14" hidden="1">'Attach 10'!$A$1:$E$22</definedName>
    <definedName name="Z_240327DD_375F_45D4_BA52_89AFD79FE6A1_.wvu.PrintArea" localSheetId="15" hidden="1">'Attach 11'!$A$1:$E$28</definedName>
    <definedName name="Z_240327DD_375F_45D4_BA52_89AFD79FE6A1_.wvu.PrintArea" localSheetId="16" hidden="1">'Attach 12'!$A$1:$E$178</definedName>
    <definedName name="Z_240327DD_375F_45D4_BA52_89AFD79FE6A1_.wvu.PrintArea" localSheetId="17" hidden="1">'Attach 13'!$A$1:$E$29</definedName>
    <definedName name="Z_240327DD_375F_45D4_BA52_89AFD79FE6A1_.wvu.PrintArea" localSheetId="18" hidden="1">'Attach 14'!$A$1:$E$29</definedName>
    <definedName name="Z_240327DD_375F_45D4_BA52_89AFD79FE6A1_.wvu.PrintArea" localSheetId="19" hidden="1">'Attach 14-IP'!$A$8:$I$222</definedName>
    <definedName name="Z_240327DD_375F_45D4_BA52_89AFD79FE6A1_.wvu.PrintArea" localSheetId="20" hidden="1">'Attach 15'!$A$1:$E$84</definedName>
    <definedName name="Z_240327DD_375F_45D4_BA52_89AFD79FE6A1_.wvu.PrintArea" localSheetId="21" hidden="1">'Attach 16'!$A$1:$L$94</definedName>
    <definedName name="Z_240327DD_375F_45D4_BA52_89AFD79FE6A1_.wvu.PrintArea" localSheetId="22" hidden="1">'Attach 17'!$A$1:$E$33</definedName>
    <definedName name="Z_240327DD_375F_45D4_BA52_89AFD79FE6A1_.wvu.PrintArea" localSheetId="24" hidden="1">'Attach 19'!$A$1:$E$31</definedName>
    <definedName name="Z_240327DD_375F_45D4_BA52_89AFD79FE6A1_.wvu.PrintArea" localSheetId="26" hidden="1">'Attach 25'!$A$1:$E$27</definedName>
    <definedName name="Z_240327DD_375F_45D4_BA52_89AFD79FE6A1_.wvu.PrintArea" localSheetId="3" hidden="1">'Attach 3(JV)'!$A$1:$E$28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5'!$A$1:$E$28</definedName>
    <definedName name="Z_240327DD_375F_45D4_BA52_89AFD79FE6A1_.wvu.PrintArea" localSheetId="11" hidden="1">'Attach 6'!$A$1:$E$28</definedName>
    <definedName name="Z_240327DD_375F_45D4_BA52_89AFD79FE6A1_.wvu.PrintArea" localSheetId="12" hidden="1">'Attach 7'!$A$1:$E$28</definedName>
    <definedName name="Z_240327DD_375F_45D4_BA52_89AFD79FE6A1_.wvu.PrintArea" localSheetId="13" hidden="1">'Attach 9'!$A$1:$F$52</definedName>
    <definedName name="Z_240327DD_375F_45D4_BA52_89AFD79FE6A1_.wvu.PrintArea" localSheetId="27" hidden="1">'Bid Form 1st Envelope '!$A$1:$F$121</definedName>
    <definedName name="Z_240327DD_375F_45D4_BA52_89AFD79FE6A1_.wvu.PrintArea" localSheetId="2" hidden="1">'Names of Bidder'!$B$1:$D$36</definedName>
    <definedName name="Z_240327DD_375F_45D4_BA52_89AFD79FE6A1_.wvu.PrintTitles" localSheetId="16" hidden="1">'Attach 12'!#REF!</definedName>
    <definedName name="Z_240327DD_375F_45D4_BA52_89AFD79FE6A1_.wvu.PrintTitles" localSheetId="13" hidden="1">'Attach 9'!$18:$18</definedName>
    <definedName name="Z_240327DD_375F_45D4_BA52_89AFD79FE6A1_.wvu.Rows" localSheetId="16" hidden="1">'Attach 12'!#REF!,'Attach 12'!#REF!,'Attach 12'!#REF!</definedName>
    <definedName name="Z_240327DD_375F_45D4_BA52_89AFD79FE6A1_.wvu.Rows" localSheetId="20" hidden="1">'Attach 15'!$15:$15</definedName>
    <definedName name="Z_240327DD_375F_45D4_BA52_89AFD79FE6A1_.wvu.Rows" localSheetId="22" hidden="1">'Attach 17'!$26:$26,'Attach 17'!$32:$209</definedName>
    <definedName name="Z_240327DD_375F_45D4_BA52_89AFD79FE6A1_.wvu.Rows" localSheetId="24" hidden="1">'Attach 19'!$13:$13,'Attach 19'!$20:$28</definedName>
    <definedName name="Z_240327DD_375F_45D4_BA52_89AFD79FE6A1_.wvu.Rows" localSheetId="26" hidden="1">'Attach 25'!$12:$12,'Attach 25'!$19:$24</definedName>
    <definedName name="Z_240327DD_375F_45D4_BA52_89AFD79FE6A1_.wvu.Rows" localSheetId="8" hidden="1">'Attach 5'!$4:$4</definedName>
    <definedName name="Z_240327DD_375F_45D4_BA52_89AFD79FE6A1_.wvu.Rows" localSheetId="2" hidden="1">'Names of Bidder'!$28:$30</definedName>
    <definedName name="Z_280EA05C_4582_4B0F_895F_5C9134A73222_.wvu.Cols" localSheetId="4" hidden="1">'Attach-3 (QR)'!$N:$O</definedName>
    <definedName name="Z_280EA05C_4582_4B0F_895F_5C9134A73222_.wvu.PrintArea" localSheetId="4" hidden="1">'Attach-3 (QR)'!$A$1:$I$341</definedName>
    <definedName name="Z_280EA05C_4582_4B0F_895F_5C9134A73222_.wvu.Rows" localSheetId="4" hidden="1">'Attach-3 (QR)'!#REF!,'Attach-3 (QR)'!$160:$160,'Attach-3 (QR)'!#REF!,'Attach-3 (QR)'!$218:$220,'Attach-3 (QR)'!$247:$277,'Attach-3 (QR)'!$288:$290</definedName>
    <definedName name="Z_308F00E9_5A71_4486_BCFD_DF8513C1906D_.wvu.Cols" localSheetId="4" hidden="1">'Attach-3 (QR)'!$N:$O</definedName>
    <definedName name="Z_308F00E9_5A71_4486_BCFD_DF8513C1906D_.wvu.PrintArea" localSheetId="4" hidden="1">'Attach-3 (QR)'!$A$1:$I$341</definedName>
    <definedName name="Z_308F00E9_5A71_4486_BCFD_DF8513C1906D_.wvu.Rows" localSheetId="4" hidden="1">'Attach-3 (QR)'!#REF!,'Attach-3 (QR)'!#REF!,'Attach-3 (QR)'!$160:$160,'Attach-3 (QR)'!$164:$164,'Attach-3 (QR)'!$166:$167,'Attach-3 (QR)'!#REF!,'Attach-3 (QR)'!$218:$220,'Attach-3 (QR)'!$247:$277,'Attach-3 (QR)'!$282:$290</definedName>
    <definedName name="Z_3365131F_6BE7_432A_859B_F41B794BB9E6_.wvu.Cols" localSheetId="4" hidden="1">'Attach-3 (QR)'!$N:$O</definedName>
    <definedName name="Z_3365131F_6BE7_432A_859B_F41B794BB9E6_.wvu.PrintArea" localSheetId="4" hidden="1">'Attach-3 (QR)'!$A$1:$I$341</definedName>
    <definedName name="Z_3365131F_6BE7_432A_859B_F41B794BB9E6_.wvu.Rows" localSheetId="4" hidden="1">'Attach-3 (QR)'!#REF!,'Attach-3 (QR)'!#REF!,'Attach-3 (QR)'!$160:$160,'Attach-3 (QR)'!$164:$164,'Attach-3 (QR)'!$166:$167,'Attach-3 (QR)'!#REF!,'Attach-3 (QR)'!$218:$220,'Attach-3 (QR)'!$239:$278,'Attach-3 (QR)'!$282:$290,'Attach-3 (QR)'!$306:$316</definedName>
    <definedName name="Z_35C772BD_8F05_4A18_BEC8_6AF744E22539_.wvu.Cols" localSheetId="16" hidden="1">'Attach 12'!$G:$I</definedName>
    <definedName name="Z_35C772BD_8F05_4A18_BEC8_6AF744E22539_.wvu.Cols" localSheetId="20" hidden="1">'Attach 15'!$F:$F,'Attach 15'!$H:$H</definedName>
    <definedName name="Z_35C772BD_8F05_4A18_BEC8_6AF744E22539_.wvu.Cols" localSheetId="3" hidden="1">'Attach 3(JV)'!$F:$F</definedName>
    <definedName name="Z_35C772BD_8F05_4A18_BEC8_6AF744E22539_.wvu.Cols" localSheetId="8" hidden="1">'Attach 5'!$H:$H</definedName>
    <definedName name="Z_35C772BD_8F05_4A18_BEC8_6AF744E22539_.wvu.Cols" localSheetId="11" hidden="1">'Attach 6'!$H:$H</definedName>
    <definedName name="Z_35C772BD_8F05_4A18_BEC8_6AF744E22539_.wvu.Cols" localSheetId="2" hidden="1">'Names of Bidder'!$F:$I</definedName>
    <definedName name="Z_35C772BD_8F05_4A18_BEC8_6AF744E22539_.wvu.PrintArea" localSheetId="14" hidden="1">'Attach 10'!$A$1:$E$20</definedName>
    <definedName name="Z_35C772BD_8F05_4A18_BEC8_6AF744E22539_.wvu.PrintArea" localSheetId="15" hidden="1">'Attach 11'!$A$1:$E$28</definedName>
    <definedName name="Z_35C772BD_8F05_4A18_BEC8_6AF744E22539_.wvu.PrintArea" localSheetId="16" hidden="1">'Attach 12'!$A$1:$E$177</definedName>
    <definedName name="Z_35C772BD_8F05_4A18_BEC8_6AF744E22539_.wvu.PrintArea" localSheetId="17" hidden="1">'Attach 13'!$A$1:$E$27</definedName>
    <definedName name="Z_35C772BD_8F05_4A18_BEC8_6AF744E22539_.wvu.PrintArea" localSheetId="18" hidden="1">'Attach 14'!$A$1:$E$27</definedName>
    <definedName name="Z_35C772BD_8F05_4A18_BEC8_6AF744E22539_.wvu.PrintArea" localSheetId="19" hidden="1">'Attach 14-IP'!$A$8:$I$222</definedName>
    <definedName name="Z_35C772BD_8F05_4A18_BEC8_6AF744E22539_.wvu.PrintArea" localSheetId="20" hidden="1">'Attach 15'!$A$1:$E$84</definedName>
    <definedName name="Z_35C772BD_8F05_4A18_BEC8_6AF744E22539_.wvu.PrintArea" localSheetId="21" hidden="1">'Attach 16'!$A$1:$L$94</definedName>
    <definedName name="Z_35C772BD_8F05_4A18_BEC8_6AF744E22539_.wvu.PrintArea" localSheetId="22" hidden="1">'Attach 17'!$A$1:$E$30</definedName>
    <definedName name="Z_35C772BD_8F05_4A18_BEC8_6AF744E22539_.wvu.PrintArea" localSheetId="23" hidden="1">'Attach 18'!$A$1:$E$31</definedName>
    <definedName name="Z_35C772BD_8F05_4A18_BEC8_6AF744E22539_.wvu.PrintArea" localSheetId="24" hidden="1">'Attach 19'!$A$1:$E$31</definedName>
    <definedName name="Z_35C772BD_8F05_4A18_BEC8_6AF744E22539_.wvu.PrintArea" localSheetId="26" hidden="1">'Attach 25'!$A$1:$E$27</definedName>
    <definedName name="Z_35C772BD_8F05_4A18_BEC8_6AF744E22539_.wvu.PrintArea" localSheetId="3" hidden="1">'Attach 3(JV)'!$A$1:$E$26</definedName>
    <definedName name="Z_35C772BD_8F05_4A18_BEC8_6AF744E22539_.wvu.PrintArea" localSheetId="5" hidden="1">'Attach 4'!$A$1:$E$24</definedName>
    <definedName name="Z_35C772BD_8F05_4A18_BEC8_6AF744E22539_.wvu.PrintArea" localSheetId="6" hidden="1">'Attach 4 (A)'!$A$1:$E$26</definedName>
    <definedName name="Z_35C772BD_8F05_4A18_BEC8_6AF744E22539_.wvu.PrintArea" localSheetId="7" hidden="1">'Attach 4 (B)'!$A$1:$E$25</definedName>
    <definedName name="Z_35C772BD_8F05_4A18_BEC8_6AF744E22539_.wvu.PrintArea" localSheetId="8" hidden="1">'Attach 5'!$A$1:$E$28</definedName>
    <definedName name="Z_35C772BD_8F05_4A18_BEC8_6AF744E22539_.wvu.PrintArea" localSheetId="9" hidden="1">'Attach 5A'!$A$1:$E$29</definedName>
    <definedName name="Z_35C772BD_8F05_4A18_BEC8_6AF744E22539_.wvu.PrintArea" localSheetId="10" hidden="1">'Attach 5B'!$A$1:$E$28</definedName>
    <definedName name="Z_35C772BD_8F05_4A18_BEC8_6AF744E22539_.wvu.PrintArea" localSheetId="11" hidden="1">'Attach 6'!$A$1:$E$27</definedName>
    <definedName name="Z_35C772BD_8F05_4A18_BEC8_6AF744E22539_.wvu.PrintArea" localSheetId="12" hidden="1">'Attach 7'!$A$1:$E$28</definedName>
    <definedName name="Z_35C772BD_8F05_4A18_BEC8_6AF744E22539_.wvu.PrintArea" localSheetId="13" hidden="1">'Attach 9'!$A$1:$F$52</definedName>
    <definedName name="Z_35C772BD_8F05_4A18_BEC8_6AF744E22539_.wvu.PrintArea" localSheetId="4" hidden="1">'Attach-3 (QR)'!$A$1:$I$340</definedName>
    <definedName name="Z_35C772BD_8F05_4A18_BEC8_6AF744E22539_.wvu.PrintArea" localSheetId="25" hidden="1">'Attachment-20'!$A$1:$E$36</definedName>
    <definedName name="Z_35C772BD_8F05_4A18_BEC8_6AF744E22539_.wvu.PrintArea" localSheetId="27" hidden="1">'Bid Form 1st Envelope '!$A$1:$F$121</definedName>
    <definedName name="Z_35C772BD_8F05_4A18_BEC8_6AF744E22539_.wvu.PrintArea" localSheetId="2" hidden="1">'Names of Bidder'!$B$1:$D$36</definedName>
    <definedName name="Z_35C772BD_8F05_4A18_BEC8_6AF744E22539_.wvu.PrintTitles" localSheetId="13" hidden="1">'Attach 9'!$18:$18</definedName>
    <definedName name="Z_35C772BD_8F05_4A18_BEC8_6AF744E22539_.wvu.Rows" localSheetId="15" hidden="1">'Attach 11'!$29:$85</definedName>
    <definedName name="Z_35C772BD_8F05_4A18_BEC8_6AF744E22539_.wvu.Rows" localSheetId="16" hidden="1">'Attach 12'!$25:$27,'Attach 12'!$52:$56,'Attach 12'!$116:$173</definedName>
    <definedName name="Z_35C772BD_8F05_4A18_BEC8_6AF744E22539_.wvu.Rows" localSheetId="20" hidden="1">'Attach 15'!$15:$15</definedName>
    <definedName name="Z_35C772BD_8F05_4A18_BEC8_6AF744E22539_.wvu.Rows" localSheetId="21" hidden="1">'Attach 16'!$89:$92</definedName>
    <definedName name="Z_35C772BD_8F05_4A18_BEC8_6AF744E22539_.wvu.Rows" localSheetId="22" hidden="1">'Attach 17'!$26:$26,'Attach 17'!$32:$209</definedName>
    <definedName name="Z_35C772BD_8F05_4A18_BEC8_6AF744E22539_.wvu.Rows" localSheetId="23" hidden="1">'Attach 18'!$13:$13</definedName>
    <definedName name="Z_35C772BD_8F05_4A18_BEC8_6AF744E22539_.wvu.Rows" localSheetId="24" hidden="1">'Attach 19'!$13:$13,'Attach 19'!$20:$28</definedName>
    <definedName name="Z_35C772BD_8F05_4A18_BEC8_6AF744E22539_.wvu.Rows" localSheetId="26" hidden="1">'Attach 25'!$12:$12,'Attach 25'!$23:$24</definedName>
    <definedName name="Z_35C772BD_8F05_4A18_BEC8_6AF744E22539_.wvu.Rows" localSheetId="4" hidden="1">'Attach-3 (QR)'!$16:$337</definedName>
    <definedName name="Z_35C772BD_8F05_4A18_BEC8_6AF744E22539_.wvu.Rows" localSheetId="25" hidden="1">'Attachment-20'!$13:$13</definedName>
    <definedName name="Z_35C772BD_8F05_4A18_BEC8_6AF744E22539_.wvu.Rows" localSheetId="27" hidden="1">'Bid Form 1st Envelope '!$32:$32</definedName>
    <definedName name="Z_35C772BD_8F05_4A18_BEC8_6AF744E22539_.wvu.Rows" localSheetId="2" hidden="1">'Names of Bidder'!$10:$11,'Names of Bidder'!$23:$26,'Names of Bidder'!$28:$30</definedName>
    <definedName name="Z_43BCBF1E_CDCF_4541_8D79_87EDCECBC1FD_.wvu.Cols" localSheetId="20" hidden="1">'Attach 15'!$H:$H</definedName>
    <definedName name="Z_43BCBF1E_CDCF_4541_8D79_87EDCECBC1FD_.wvu.Cols" localSheetId="8" hidden="1">'Attach 5'!$H:$H</definedName>
    <definedName name="Z_43BCBF1E_CDCF_4541_8D79_87EDCECBC1FD_.wvu.Cols" localSheetId="11" hidden="1">'Attach 6'!$H:$H</definedName>
    <definedName name="Z_43BCBF1E_CDCF_4541_8D79_87EDCECBC1FD_.wvu.PrintArea" localSheetId="14" hidden="1">'Attach 10'!$A$1:$E$22</definedName>
    <definedName name="Z_43BCBF1E_CDCF_4541_8D79_87EDCECBC1FD_.wvu.PrintArea" localSheetId="15" hidden="1">'Attach 11'!$A$1:$E$84</definedName>
    <definedName name="Z_43BCBF1E_CDCF_4541_8D79_87EDCECBC1FD_.wvu.PrintArea" localSheetId="16" hidden="1">'Attach 12'!$A$1:$E$178</definedName>
    <definedName name="Z_43BCBF1E_CDCF_4541_8D79_87EDCECBC1FD_.wvu.PrintArea" localSheetId="17" hidden="1">'Attach 13'!$A$1:$E$29</definedName>
    <definedName name="Z_43BCBF1E_CDCF_4541_8D79_87EDCECBC1FD_.wvu.PrintArea" localSheetId="18" hidden="1">'Attach 14'!$A$1:$E$29</definedName>
    <definedName name="Z_43BCBF1E_CDCF_4541_8D79_87EDCECBC1FD_.wvu.PrintArea" localSheetId="20" hidden="1">'Attach 15'!$A$1:$E$85</definedName>
    <definedName name="Z_43BCBF1E_CDCF_4541_8D79_87EDCECBC1FD_.wvu.PrintArea" localSheetId="21" hidden="1">'Attach 16'!$A$1:$L$94</definedName>
    <definedName name="Z_43BCBF1E_CDCF_4541_8D79_87EDCECBC1FD_.wvu.PrintArea" localSheetId="24" hidden="1">'Attach 19'!$A$1:$E$35</definedName>
    <definedName name="Z_43BCBF1E_CDCF_4541_8D79_87EDCECBC1FD_.wvu.PrintArea" localSheetId="26" hidden="1">'Attach 25'!$A$1:$E$31</definedName>
    <definedName name="Z_43BCBF1E_CDCF_4541_8D79_87EDCECBC1FD_.wvu.PrintArea" localSheetId="3" hidden="1">'Attach 3(JV)'!$A$1:$E$28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5'!$A$1:$E$29</definedName>
    <definedName name="Z_43BCBF1E_CDCF_4541_8D79_87EDCECBC1FD_.wvu.PrintArea" localSheetId="11" hidden="1">'Attach 6'!$A$1:$E$51</definedName>
    <definedName name="Z_43BCBF1E_CDCF_4541_8D79_87EDCECBC1FD_.wvu.PrintArea" localSheetId="12" hidden="1">'Attach 7'!$A$1:$E$28</definedName>
    <definedName name="Z_43BCBF1E_CDCF_4541_8D79_87EDCECBC1FD_.wvu.PrintArea" localSheetId="13" hidden="1">'Attach 9'!$A$1:$F$58</definedName>
    <definedName name="Z_43BCBF1E_CDCF_4541_8D79_87EDCECBC1FD_.wvu.PrintArea" localSheetId="27" hidden="1">'Bid Form 1st Envelope '!$A$1:$F$121</definedName>
    <definedName name="Z_43BCBF1E_CDCF_4541_8D79_87EDCECBC1FD_.wvu.PrintArea" localSheetId="2" hidden="1">'Names of Bidder'!$B$1:$D$36</definedName>
    <definedName name="Z_43BCBF1E_CDCF_4541_8D79_87EDCECBC1FD_.wvu.PrintTitles" localSheetId="16" hidden="1">'Attach 12'!#REF!</definedName>
    <definedName name="Z_43BCBF1E_CDCF_4541_8D79_87EDCECBC1FD_.wvu.PrintTitles" localSheetId="13" hidden="1">'Attach 9'!$18:$18</definedName>
    <definedName name="Z_43BCBF1E_CDCF_4541_8D79_87EDCECBC1FD_.wvu.Rows" localSheetId="16" hidden="1">'Attach 12'!#REF!,'Attach 12'!#REF!,'Attach 12'!#REF!,'Attach 12'!#REF!,'Attach 12'!#REF!</definedName>
    <definedName name="Z_43BCBF1E_CDCF_4541_8D79_87EDCECBC1FD_.wvu.Rows" localSheetId="20" hidden="1">'Attach 15'!$12:$13,'Attach 15'!$15:$15</definedName>
    <definedName name="Z_44C1C443_3199_4288_884A_D16AF7B2CD69_.wvu.Cols" localSheetId="16" hidden="1">'Attach 12'!$G:$I</definedName>
    <definedName name="Z_44C1C443_3199_4288_884A_D16AF7B2CD69_.wvu.Cols" localSheetId="20" hidden="1">'Attach 15'!$H:$H</definedName>
    <definedName name="Z_44C1C443_3199_4288_884A_D16AF7B2CD69_.wvu.Cols" localSheetId="8" hidden="1">'Attach 5'!$H:$H</definedName>
    <definedName name="Z_44C1C443_3199_4288_884A_D16AF7B2CD69_.wvu.Cols" localSheetId="11" hidden="1">'Attach 6'!$H:$H</definedName>
    <definedName name="Z_44C1C443_3199_4288_884A_D16AF7B2CD69_.wvu.PrintArea" localSheetId="14" hidden="1">'Attach 10'!$A$1:$E$22</definedName>
    <definedName name="Z_44C1C443_3199_4288_884A_D16AF7B2CD69_.wvu.PrintArea" localSheetId="15" hidden="1">'Attach 11'!$A$1:$E$28</definedName>
    <definedName name="Z_44C1C443_3199_4288_884A_D16AF7B2CD69_.wvu.PrintArea" localSheetId="16" hidden="1">'Attach 12'!$A$1:$E$178</definedName>
    <definedName name="Z_44C1C443_3199_4288_884A_D16AF7B2CD69_.wvu.PrintArea" localSheetId="17" hidden="1">'Attach 13'!$A$1:$E$27</definedName>
    <definedName name="Z_44C1C443_3199_4288_884A_D16AF7B2CD69_.wvu.PrintArea" localSheetId="18" hidden="1">'Attach 14'!$A$1:$E$29</definedName>
    <definedName name="Z_44C1C443_3199_4288_884A_D16AF7B2CD69_.wvu.PrintArea" localSheetId="19" hidden="1">'Attach 14-IP'!$A$8:$I$222</definedName>
    <definedName name="Z_44C1C443_3199_4288_884A_D16AF7B2CD69_.wvu.PrintArea" localSheetId="20" hidden="1">'Attach 15'!$A$1:$E$84</definedName>
    <definedName name="Z_44C1C443_3199_4288_884A_D16AF7B2CD69_.wvu.PrintArea" localSheetId="21" hidden="1">'Attach 16'!$A$1:$L$94</definedName>
    <definedName name="Z_44C1C443_3199_4288_884A_D16AF7B2CD69_.wvu.PrintArea" localSheetId="22" hidden="1">'Attach 17'!$A$1:$E$33</definedName>
    <definedName name="Z_44C1C443_3199_4288_884A_D16AF7B2CD69_.wvu.PrintArea" localSheetId="23" hidden="1">'Attach 18'!$A$1:$E$31</definedName>
    <definedName name="Z_44C1C443_3199_4288_884A_D16AF7B2CD69_.wvu.PrintArea" localSheetId="24" hidden="1">'Attach 19'!$A$1:$E$31</definedName>
    <definedName name="Z_44C1C443_3199_4288_884A_D16AF7B2CD69_.wvu.PrintArea" localSheetId="26" hidden="1">'Attach 25'!$A$1:$E$27</definedName>
    <definedName name="Z_44C1C443_3199_4288_884A_D16AF7B2CD69_.wvu.PrintArea" localSheetId="3" hidden="1">'Attach 3(JV)'!$A$1:$E$28</definedName>
    <definedName name="Z_44C1C443_3199_4288_884A_D16AF7B2CD69_.wvu.PrintArea" localSheetId="5" hidden="1">'Attach 4'!$A$1:$G$25</definedName>
    <definedName name="Z_44C1C443_3199_4288_884A_D16AF7B2CD69_.wvu.PrintArea" localSheetId="6" hidden="1">'Attach 4 (A)'!$A$1:$E$27</definedName>
    <definedName name="Z_44C1C443_3199_4288_884A_D16AF7B2CD69_.wvu.PrintArea" localSheetId="7" hidden="1">'Attach 4 (B)'!$A$1:$E$26</definedName>
    <definedName name="Z_44C1C443_3199_4288_884A_D16AF7B2CD69_.wvu.PrintArea" localSheetId="8" hidden="1">'Attach 5'!$A$1:$E$28</definedName>
    <definedName name="Z_44C1C443_3199_4288_884A_D16AF7B2CD69_.wvu.PrintArea" localSheetId="11" hidden="1">'Attach 6'!$A$1:$E$28</definedName>
    <definedName name="Z_44C1C443_3199_4288_884A_D16AF7B2CD69_.wvu.PrintArea" localSheetId="12" hidden="1">'Attach 7'!$A$1:$E$28</definedName>
    <definedName name="Z_44C1C443_3199_4288_884A_D16AF7B2CD69_.wvu.PrintArea" localSheetId="13" hidden="1">'Attach 9'!$A$1:$F$52</definedName>
    <definedName name="Z_44C1C443_3199_4288_884A_D16AF7B2CD69_.wvu.PrintArea" localSheetId="27" hidden="1">'Bid Form 1st Envelope '!$A$1:$J$119</definedName>
    <definedName name="Z_44C1C443_3199_4288_884A_D16AF7B2CD69_.wvu.PrintArea" localSheetId="2" hidden="1">'Names of Bidder'!$B$1:$D$36</definedName>
    <definedName name="Z_44C1C443_3199_4288_884A_D16AF7B2CD69_.wvu.PrintTitles" localSheetId="16" hidden="1">'Attach 12'!#REF!</definedName>
    <definedName name="Z_44C1C443_3199_4288_884A_D16AF7B2CD69_.wvu.PrintTitles" localSheetId="13" hidden="1">'Attach 9'!$18:$18</definedName>
    <definedName name="Z_44C1C443_3199_4288_884A_D16AF7B2CD69_.wvu.Rows" localSheetId="16" hidden="1">'Attach 12'!#REF!,'Attach 12'!#REF!,'Attach 12'!#REF!,'Attach 12'!#REF!,'Attach 12'!#REF!</definedName>
    <definedName name="Z_44C1C443_3199_4288_884A_D16AF7B2CD69_.wvu.Rows" localSheetId="20" hidden="1">'Attach 15'!$15:$15</definedName>
    <definedName name="Z_44C1C443_3199_4288_884A_D16AF7B2CD69_.wvu.Rows" localSheetId="22" hidden="1">'Attach 17'!$26:$26,'Attach 17'!$32:$209</definedName>
    <definedName name="Z_44C1C443_3199_4288_884A_D16AF7B2CD69_.wvu.Rows" localSheetId="23" hidden="1">'Attach 18'!$13:$13</definedName>
    <definedName name="Z_44C1C443_3199_4288_884A_D16AF7B2CD69_.wvu.Rows" localSheetId="24" hidden="1">'Attach 19'!$13:$13,'Attach 19'!$20:$28</definedName>
    <definedName name="Z_44C1C443_3199_4288_884A_D16AF7B2CD69_.wvu.Rows" localSheetId="26" hidden="1">'Attach 25'!$12:$12,'Attach 25'!$19:$24</definedName>
    <definedName name="Z_44C1C443_3199_4288_884A_D16AF7B2CD69_.wvu.Rows" localSheetId="8" hidden="1">'Attach 5'!$4:$4</definedName>
    <definedName name="Z_44C1C443_3199_4288_884A_D16AF7B2CD69_.wvu.Rows" localSheetId="27" hidden="1">'Bid Form 1st Envelope '!$46:$46</definedName>
    <definedName name="Z_44C1C443_3199_4288_884A_D16AF7B2CD69_.wvu.Rows" localSheetId="2" hidden="1">'Names of Bidder'!$28:$30</definedName>
    <definedName name="Z_494F6778_23FE_4AAC_B37D_6C7543FC13B9_.wvu.Cols" localSheetId="20" hidden="1">'Attach 15'!$H:$H</definedName>
    <definedName name="Z_494F6778_23FE_4AAC_B37D_6C7543FC13B9_.wvu.Cols" localSheetId="8" hidden="1">'Attach 5'!$H:$H</definedName>
    <definedName name="Z_494F6778_23FE_4AAC_B37D_6C7543FC13B9_.wvu.Cols" localSheetId="11" hidden="1">'Attach 6'!$H:$H</definedName>
    <definedName name="Z_494F6778_23FE_4AAC_B37D_6C7543FC13B9_.wvu.Cols" localSheetId="4" hidden="1">'Attach-3 (QR)'!$J:$L</definedName>
    <definedName name="Z_494F6778_23FE_4AAC_B37D_6C7543FC13B9_.wvu.PrintArea" localSheetId="14" hidden="1">'Attach 10'!$A$1:$E$22</definedName>
    <definedName name="Z_494F6778_23FE_4AAC_B37D_6C7543FC13B9_.wvu.PrintArea" localSheetId="15" hidden="1">'Attach 11'!$A$1:$E$84</definedName>
    <definedName name="Z_494F6778_23FE_4AAC_B37D_6C7543FC13B9_.wvu.PrintArea" localSheetId="16" hidden="1">'Attach 12'!$A$1:$E$178</definedName>
    <definedName name="Z_494F6778_23FE_4AAC_B37D_6C7543FC13B9_.wvu.PrintArea" localSheetId="17" hidden="1">'Attach 13'!$A$1:$E$29</definedName>
    <definedName name="Z_494F6778_23FE_4AAC_B37D_6C7543FC13B9_.wvu.PrintArea" localSheetId="18" hidden="1">'Attach 14'!$A$1:$E$29</definedName>
    <definedName name="Z_494F6778_23FE_4AAC_B37D_6C7543FC13B9_.wvu.PrintArea" localSheetId="19" hidden="1">'Attach 14-IP'!$A$8:$I$222</definedName>
    <definedName name="Z_494F6778_23FE_4AAC_B37D_6C7543FC13B9_.wvu.PrintArea" localSheetId="20" hidden="1">'Attach 15'!$A$1:$E$84</definedName>
    <definedName name="Z_494F6778_23FE_4AAC_B37D_6C7543FC13B9_.wvu.PrintArea" localSheetId="21" hidden="1">'Attach 16'!$A$1:$L$94</definedName>
    <definedName name="Z_494F6778_23FE_4AAC_B37D_6C7543FC13B9_.wvu.PrintArea" localSheetId="24" hidden="1">'Attach 19'!$A$1:$E$35</definedName>
    <definedName name="Z_494F6778_23FE_4AAC_B37D_6C7543FC13B9_.wvu.PrintArea" localSheetId="26" hidden="1">'Attach 25'!$A$1:$E$31</definedName>
    <definedName name="Z_494F6778_23FE_4AAC_B37D_6C7543FC13B9_.wvu.PrintArea" localSheetId="3" hidden="1">'Attach 3(JV)'!$A$1:$E$28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5'!$A$1:$E$29</definedName>
    <definedName name="Z_494F6778_23FE_4AAC_B37D_6C7543FC13B9_.wvu.PrintArea" localSheetId="11" hidden="1">'Attach 6'!$A$1:$E$51</definedName>
    <definedName name="Z_494F6778_23FE_4AAC_B37D_6C7543FC13B9_.wvu.PrintArea" localSheetId="12" hidden="1">'Attach 7'!$A$1:$E$28</definedName>
    <definedName name="Z_494F6778_23FE_4AAC_B37D_6C7543FC13B9_.wvu.PrintArea" localSheetId="13" hidden="1">'Attach 9'!$A$1:$F$58</definedName>
    <definedName name="Z_494F6778_23FE_4AAC_B37D_6C7543FC13B9_.wvu.PrintArea" localSheetId="4" hidden="1">'Attach-3 (QR)'!$A$1:$I$341</definedName>
    <definedName name="Z_494F6778_23FE_4AAC_B37D_6C7543FC13B9_.wvu.PrintArea" localSheetId="27" hidden="1">'Bid Form 1st Envelope '!$A$1:$F$121</definedName>
    <definedName name="Z_494F6778_23FE_4AAC_B37D_6C7543FC13B9_.wvu.PrintArea" localSheetId="2" hidden="1">'Names of Bidder'!$B$1:$D$36</definedName>
    <definedName name="Z_494F6778_23FE_4AAC_B37D_6C7543FC13B9_.wvu.PrintTitles" localSheetId="16" hidden="1">'Attach 12'!#REF!</definedName>
    <definedName name="Z_494F6778_23FE_4AAC_B37D_6C7543FC13B9_.wvu.PrintTitles" localSheetId="13" hidden="1">'Attach 9'!$18:$18</definedName>
    <definedName name="Z_494F6778_23FE_4AAC_B37D_6C7543FC13B9_.wvu.Rows" localSheetId="16" hidden="1">'Attach 12'!#REF!,'Attach 12'!#REF!,'Attach 12'!#REF!</definedName>
    <definedName name="Z_494F6778_23FE_4AAC_B37D_6C7543FC13B9_.wvu.Rows" localSheetId="20" hidden="1">'Attach 15'!$15:$15</definedName>
    <definedName name="Z_494F6778_23FE_4AAC_B37D_6C7543FC13B9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2" hidden="1">'Names of Bidder'!$28:$30</definedName>
    <definedName name="Z_4D67A8FB_66CE_4EFD_8932_C754BE25ED43_.wvu.Cols" localSheetId="16" hidden="1">'Attach 12'!$G:$I</definedName>
    <definedName name="Z_4D67A8FB_66CE_4EFD_8932_C754BE25ED43_.wvu.Cols" localSheetId="20" hidden="1">'Attach 15'!$F:$F,'Attach 15'!$H:$H</definedName>
    <definedName name="Z_4D67A8FB_66CE_4EFD_8932_C754BE25ED43_.wvu.Cols" localSheetId="3" hidden="1">'Attach 3(JV)'!$F:$F</definedName>
    <definedName name="Z_4D67A8FB_66CE_4EFD_8932_C754BE25ED43_.wvu.Cols" localSheetId="8" hidden="1">'Attach 5'!$H:$H</definedName>
    <definedName name="Z_4D67A8FB_66CE_4EFD_8932_C754BE25ED43_.wvu.Cols" localSheetId="11" hidden="1">'Attach 6'!$H:$H</definedName>
    <definedName name="Z_4D67A8FB_66CE_4EFD_8932_C754BE25ED43_.wvu.Cols" localSheetId="2" hidden="1">'Names of Bidder'!$F:$G,'Names of Bidder'!$I:$I</definedName>
    <definedName name="Z_4D67A8FB_66CE_4EFD_8932_C754BE25ED43_.wvu.PrintArea" localSheetId="14" hidden="1">'Attach 10'!$A$1:$E$20</definedName>
    <definedName name="Z_4D67A8FB_66CE_4EFD_8932_C754BE25ED43_.wvu.PrintArea" localSheetId="15" hidden="1">'Attach 11'!$A$1:$E$28</definedName>
    <definedName name="Z_4D67A8FB_66CE_4EFD_8932_C754BE25ED43_.wvu.PrintArea" localSheetId="16" hidden="1">'Attach 12'!$A$1:$E$177</definedName>
    <definedName name="Z_4D67A8FB_66CE_4EFD_8932_C754BE25ED43_.wvu.PrintArea" localSheetId="17" hidden="1">'Attach 13'!$A$1:$E$27</definedName>
    <definedName name="Z_4D67A8FB_66CE_4EFD_8932_C754BE25ED43_.wvu.PrintArea" localSheetId="18" hidden="1">'Attach 14'!$A$1:$E$29</definedName>
    <definedName name="Z_4D67A8FB_66CE_4EFD_8932_C754BE25ED43_.wvu.PrintArea" localSheetId="19" hidden="1">'Attach 14-IP'!$A$8:$I$222</definedName>
    <definedName name="Z_4D67A8FB_66CE_4EFD_8932_C754BE25ED43_.wvu.PrintArea" localSheetId="20" hidden="1">'Attach 15'!$A$1:$E$84</definedName>
    <definedName name="Z_4D67A8FB_66CE_4EFD_8932_C754BE25ED43_.wvu.PrintArea" localSheetId="21" hidden="1">'Attach 16'!$A$1:$L$94</definedName>
    <definedName name="Z_4D67A8FB_66CE_4EFD_8932_C754BE25ED43_.wvu.PrintArea" localSheetId="22" hidden="1">'Attach 17'!$A$1:$E$30</definedName>
    <definedName name="Z_4D67A8FB_66CE_4EFD_8932_C754BE25ED43_.wvu.PrintArea" localSheetId="23" hidden="1">'Attach 18'!$A$1:$E$31</definedName>
    <definedName name="Z_4D67A8FB_66CE_4EFD_8932_C754BE25ED43_.wvu.PrintArea" localSheetId="24" hidden="1">'Attach 19'!$A$1:$E$31</definedName>
    <definedName name="Z_4D67A8FB_66CE_4EFD_8932_C754BE25ED43_.wvu.PrintArea" localSheetId="26" hidden="1">'Attach 25'!$A$1:$E$27</definedName>
    <definedName name="Z_4D67A8FB_66CE_4EFD_8932_C754BE25ED43_.wvu.PrintArea" localSheetId="3" hidden="1">'Attach 3(JV)'!$A$1:$E$26</definedName>
    <definedName name="Z_4D67A8FB_66CE_4EFD_8932_C754BE25ED43_.wvu.PrintArea" localSheetId="5" hidden="1">'Attach 4'!$A$1:$E$24</definedName>
    <definedName name="Z_4D67A8FB_66CE_4EFD_8932_C754BE25ED43_.wvu.PrintArea" localSheetId="6" hidden="1">'Attach 4 (A)'!$A$1:$E$26</definedName>
    <definedName name="Z_4D67A8FB_66CE_4EFD_8932_C754BE25ED43_.wvu.PrintArea" localSheetId="7" hidden="1">'Attach 4 (B)'!$A$1:$E$25</definedName>
    <definedName name="Z_4D67A8FB_66CE_4EFD_8932_C754BE25ED43_.wvu.PrintArea" localSheetId="8" hidden="1">'Attach 5'!$A$1:$E$28</definedName>
    <definedName name="Z_4D67A8FB_66CE_4EFD_8932_C754BE25ED43_.wvu.PrintArea" localSheetId="9" hidden="1">'Attach 5A'!$A$1:$E$29</definedName>
    <definedName name="Z_4D67A8FB_66CE_4EFD_8932_C754BE25ED43_.wvu.PrintArea" localSheetId="10" hidden="1">'Attach 5B'!$A$1:$E$28</definedName>
    <definedName name="Z_4D67A8FB_66CE_4EFD_8932_C754BE25ED43_.wvu.PrintArea" localSheetId="11" hidden="1">'Attach 6'!$A$1:$E$27</definedName>
    <definedName name="Z_4D67A8FB_66CE_4EFD_8932_C754BE25ED43_.wvu.PrintArea" localSheetId="12" hidden="1">'Attach 7'!$A$1:$E$28</definedName>
    <definedName name="Z_4D67A8FB_66CE_4EFD_8932_C754BE25ED43_.wvu.PrintArea" localSheetId="13" hidden="1">'Attach 9'!$A$1:$F$52</definedName>
    <definedName name="Z_4D67A8FB_66CE_4EFD_8932_C754BE25ED43_.wvu.PrintArea" localSheetId="4" hidden="1">'Attach-3 (QR)'!$A$1:$I$340</definedName>
    <definedName name="Z_4D67A8FB_66CE_4EFD_8932_C754BE25ED43_.wvu.PrintArea" localSheetId="25" hidden="1">'Attachment-20'!$A$1:$E$36</definedName>
    <definedName name="Z_4D67A8FB_66CE_4EFD_8932_C754BE25ED43_.wvu.PrintArea" localSheetId="27" hidden="1">'Bid Form 1st Envelope '!$A$1:$F$121</definedName>
    <definedName name="Z_4D67A8FB_66CE_4EFD_8932_C754BE25ED43_.wvu.PrintArea" localSheetId="1" hidden="1">Cover!$A$1:$F$20</definedName>
    <definedName name="Z_4D67A8FB_66CE_4EFD_8932_C754BE25ED43_.wvu.PrintArea" localSheetId="2" hidden="1">'Names of Bidder'!$B$1:$D$36</definedName>
    <definedName name="Z_4D67A8FB_66CE_4EFD_8932_C754BE25ED43_.wvu.PrintTitles" localSheetId="16" hidden="1">'Attach 12'!#REF!</definedName>
    <definedName name="Z_4D67A8FB_66CE_4EFD_8932_C754BE25ED43_.wvu.PrintTitles" localSheetId="13" hidden="1">'Attach 9'!$18:$18</definedName>
    <definedName name="Z_4D67A8FB_66CE_4EFD_8932_C754BE25ED43_.wvu.Rows" localSheetId="15" hidden="1">'Attach 11'!$29:$85</definedName>
    <definedName name="Z_4D67A8FB_66CE_4EFD_8932_C754BE25ED43_.wvu.Rows" localSheetId="16" hidden="1">'Attach 12'!#REF!,'Attach 12'!#REF!,'Attach 12'!#REF!,'Attach 12'!$133:$173</definedName>
    <definedName name="Z_4D67A8FB_66CE_4EFD_8932_C754BE25ED43_.wvu.Rows" localSheetId="20" hidden="1">'Attach 15'!$15:$15</definedName>
    <definedName name="Z_4D67A8FB_66CE_4EFD_8932_C754BE25ED43_.wvu.Rows" localSheetId="21" hidden="1">'Attach 16'!$89:$92</definedName>
    <definedName name="Z_4D67A8FB_66CE_4EFD_8932_C754BE25ED43_.wvu.Rows" localSheetId="22" hidden="1">'Attach 17'!$26:$26,'Attach 17'!$32:$209</definedName>
    <definedName name="Z_4D67A8FB_66CE_4EFD_8932_C754BE25ED43_.wvu.Rows" localSheetId="23" hidden="1">'Attach 18'!$13:$13</definedName>
    <definedName name="Z_4D67A8FB_66CE_4EFD_8932_C754BE25ED43_.wvu.Rows" localSheetId="24" hidden="1">'Attach 19'!$13:$13,'Attach 19'!$20:$28</definedName>
    <definedName name="Z_4D67A8FB_66CE_4EFD_8932_C754BE25ED43_.wvu.Rows" localSheetId="26" hidden="1">'Attach 25'!$12:$12,'Attach 25'!$19:$24</definedName>
    <definedName name="Z_4D67A8FB_66CE_4EFD_8932_C754BE25ED43_.wvu.Rows" localSheetId="4" hidden="1">'Attach-3 (QR)'!$85:$85,'Attach-3 (QR)'!#REF!,'Attach-3 (QR)'!$128:$152,'Attach-3 (QR)'!$240:$277</definedName>
    <definedName name="Z_4D67A8FB_66CE_4EFD_8932_C754BE25ED43_.wvu.Rows" localSheetId="25" hidden="1">'Attachment-20'!$13:$13</definedName>
    <definedName name="Z_4D67A8FB_66CE_4EFD_8932_C754BE25ED43_.wvu.Rows" localSheetId="2" hidden="1">'Names of Bidder'!$11:$11,'Names of Bidder'!$28:$30</definedName>
    <definedName name="Z_57EC2AB3_459C_475C_AFE6_EBB6882FA67E_.wvu.Cols" localSheetId="4" hidden="1">'Attach-3 (QR)'!$J:$J,'Attach-3 (QR)'!$L:$M</definedName>
    <definedName name="Z_57EC2AB3_459C_475C_AFE6_EBB6882FA67E_.wvu.PrintArea" localSheetId="4" hidden="1">'Attach-3 (QR)'!$A$1:$I$341</definedName>
    <definedName name="Z_582CF44B_0703_4CA2_AB84_00685031CD39_.wvu.Cols" localSheetId="4" hidden="1">'Attach-3 (QR)'!$N:$O</definedName>
    <definedName name="Z_582CF44B_0703_4CA2_AB84_00685031CD39_.wvu.PrintArea" localSheetId="4" hidden="1">'Attach-3 (QR)'!$A$1:$I$341</definedName>
    <definedName name="Z_582CF44B_0703_4CA2_AB84_00685031CD39_.wvu.Rows" localSheetId="4" hidden="1">'Attach-3 (QR)'!#REF!,'Attach-3 (QR)'!#REF!,'Attach-3 (QR)'!$160:$160,'Attach-3 (QR)'!$164:$164,'Attach-3 (QR)'!$166:$167,'Attach-3 (QR)'!#REF!,'Attach-3 (QR)'!$218:$220,'Attach-3 (QR)'!$247:$277,'Attach-3 (QR)'!$282:$290</definedName>
    <definedName name="Z_6B2C1320_5106_401D_86E8_03FFC7419150_.wvu.Cols" localSheetId="4" hidden="1">'Attach-3 (QR)'!$J:$J,'Attach-3 (QR)'!#REF!</definedName>
    <definedName name="Z_6B2C1320_5106_401D_86E8_03FFC7419150_.wvu.PrintArea" localSheetId="4" hidden="1">'Attach-3 (QR)'!$A$1:$I$341</definedName>
    <definedName name="Z_6B2C1320_5106_401D_86E8_03FFC7419150_.wvu.Rows" localSheetId="4" hidden="1">'Attach-3 (QR)'!#REF!,'Attach-3 (QR)'!#REF!</definedName>
    <definedName name="Z_6FD3A41D_DEEE_48F5_96DB_6021F0BEBAF6_.wvu.Cols" localSheetId="4" hidden="1">'Attach-3 (QR)'!$N:$O</definedName>
    <definedName name="Z_6FD3A41D_DEEE_48F5_96DB_6021F0BEBAF6_.wvu.PrintArea" localSheetId="4" hidden="1">'Attach-3 (QR)'!$A$1:$I$341</definedName>
    <definedName name="Z_6FD3A41D_DEEE_48F5_96DB_6021F0BEBAF6_.wvu.Rows" localSheetId="4" hidden="1">'Attach-3 (QR)'!$57:$57,'Attach-3 (QR)'!#REF!,'Attach-3 (QR)'!#REF!,'Attach-3 (QR)'!$160:$160,'Attach-3 (QR)'!#REF!,'Attach-3 (QR)'!$166:$167,'Attach-3 (QR)'!#REF!,'Attach-3 (QR)'!$218:$220,'Attach-3 (QR)'!$239:$278,'Attach-3 (QR)'!$282:$290,'Attach-3 (QR)'!$306:$316</definedName>
    <definedName name="Z_77353208_2D17_4D2E_ADE3_4F168F350B73_.wvu.Cols" localSheetId="16" hidden="1">'Attach 12'!$G:$I</definedName>
    <definedName name="Z_77353208_2D17_4D2E_ADE3_4F168F350B73_.wvu.Cols" localSheetId="20" hidden="1">'Attach 15'!$F:$F,'Attach 15'!$H:$H</definedName>
    <definedName name="Z_77353208_2D17_4D2E_ADE3_4F168F350B73_.wvu.Cols" localSheetId="3" hidden="1">'Attach 3(JV)'!$F:$F</definedName>
    <definedName name="Z_77353208_2D17_4D2E_ADE3_4F168F350B73_.wvu.Cols" localSheetId="8" hidden="1">'Attach 5'!$H:$H</definedName>
    <definedName name="Z_77353208_2D17_4D2E_ADE3_4F168F350B73_.wvu.Cols" localSheetId="11" hidden="1">'Attach 6'!$H:$H</definedName>
    <definedName name="Z_77353208_2D17_4D2E_ADE3_4F168F350B73_.wvu.Cols" localSheetId="2" hidden="1">'Names of Bidder'!$F:$G,'Names of Bidder'!$I:$I</definedName>
    <definedName name="Z_77353208_2D17_4D2E_ADE3_4F168F350B73_.wvu.PrintArea" localSheetId="14" hidden="1">'Attach 10'!$A$1:$E$20</definedName>
    <definedName name="Z_77353208_2D17_4D2E_ADE3_4F168F350B73_.wvu.PrintArea" localSheetId="15" hidden="1">'Attach 11'!$A$1:$E$28</definedName>
    <definedName name="Z_77353208_2D17_4D2E_ADE3_4F168F350B73_.wvu.PrintArea" localSheetId="16" hidden="1">'Attach 12'!$A$1:$E$177</definedName>
    <definedName name="Z_77353208_2D17_4D2E_ADE3_4F168F350B73_.wvu.PrintArea" localSheetId="17" hidden="1">'Attach 13'!$A$1:$E$27</definedName>
    <definedName name="Z_77353208_2D17_4D2E_ADE3_4F168F350B73_.wvu.PrintArea" localSheetId="18" hidden="1">'Attach 14'!$A$1:$E$29</definedName>
    <definedName name="Z_77353208_2D17_4D2E_ADE3_4F168F350B73_.wvu.PrintArea" localSheetId="19" hidden="1">'Attach 14-IP'!$A$8:$I$222</definedName>
    <definedName name="Z_77353208_2D17_4D2E_ADE3_4F168F350B73_.wvu.PrintArea" localSheetId="20" hidden="1">'Attach 15'!$A$1:$E$84</definedName>
    <definedName name="Z_77353208_2D17_4D2E_ADE3_4F168F350B73_.wvu.PrintArea" localSheetId="21" hidden="1">'Attach 16'!$A$1:$L$94</definedName>
    <definedName name="Z_77353208_2D17_4D2E_ADE3_4F168F350B73_.wvu.PrintArea" localSheetId="22" hidden="1">'Attach 17'!$A$1:$E$30</definedName>
    <definedName name="Z_77353208_2D17_4D2E_ADE3_4F168F350B73_.wvu.PrintArea" localSheetId="23" hidden="1">'Attach 18'!$A$1:$E$31</definedName>
    <definedName name="Z_77353208_2D17_4D2E_ADE3_4F168F350B73_.wvu.PrintArea" localSheetId="24" hidden="1">'Attach 19'!$A$1:$E$31</definedName>
    <definedName name="Z_77353208_2D17_4D2E_ADE3_4F168F350B73_.wvu.PrintArea" localSheetId="26" hidden="1">'Attach 25'!$A$1:$E$27</definedName>
    <definedName name="Z_77353208_2D17_4D2E_ADE3_4F168F350B73_.wvu.PrintArea" localSheetId="3" hidden="1">'Attach 3(JV)'!$A$1:$E$26</definedName>
    <definedName name="Z_77353208_2D17_4D2E_ADE3_4F168F350B73_.wvu.PrintArea" localSheetId="5" hidden="1">'Attach 4'!$A$1:$E$24</definedName>
    <definedName name="Z_77353208_2D17_4D2E_ADE3_4F168F350B73_.wvu.PrintArea" localSheetId="6" hidden="1">'Attach 4 (A)'!$A$1:$E$26</definedName>
    <definedName name="Z_77353208_2D17_4D2E_ADE3_4F168F350B73_.wvu.PrintArea" localSheetId="7" hidden="1">'Attach 4 (B)'!$A$1:$E$25</definedName>
    <definedName name="Z_77353208_2D17_4D2E_ADE3_4F168F350B73_.wvu.PrintArea" localSheetId="8" hidden="1">'Attach 5'!$A$1:$E$28</definedName>
    <definedName name="Z_77353208_2D17_4D2E_ADE3_4F168F350B73_.wvu.PrintArea" localSheetId="9" hidden="1">'Attach 5A'!$A$1:$E$29</definedName>
    <definedName name="Z_77353208_2D17_4D2E_ADE3_4F168F350B73_.wvu.PrintArea" localSheetId="10" hidden="1">'Attach 5B'!$A$1:$E$28</definedName>
    <definedName name="Z_77353208_2D17_4D2E_ADE3_4F168F350B73_.wvu.PrintArea" localSheetId="11" hidden="1">'Attach 6'!$A$1:$E$27</definedName>
    <definedName name="Z_77353208_2D17_4D2E_ADE3_4F168F350B73_.wvu.PrintArea" localSheetId="12" hidden="1">'Attach 7'!$A$1:$E$28</definedName>
    <definedName name="Z_77353208_2D17_4D2E_ADE3_4F168F350B73_.wvu.PrintArea" localSheetId="13" hidden="1">'Attach 9'!$A$1:$F$52</definedName>
    <definedName name="Z_77353208_2D17_4D2E_ADE3_4F168F350B73_.wvu.PrintArea" localSheetId="4" hidden="1">'Attach-3 (QR)'!$A$1:$I$340</definedName>
    <definedName name="Z_77353208_2D17_4D2E_ADE3_4F168F350B73_.wvu.PrintArea" localSheetId="25" hidden="1">'Attachment-20'!$A$1:$E$36</definedName>
    <definedName name="Z_77353208_2D17_4D2E_ADE3_4F168F350B73_.wvu.PrintArea" localSheetId="27" hidden="1">'Bid Form 1st Envelope '!$A$1:$F$121</definedName>
    <definedName name="Z_77353208_2D17_4D2E_ADE3_4F168F350B73_.wvu.PrintArea" localSheetId="1" hidden="1">Cover!$A$1:$F$20</definedName>
    <definedName name="Z_77353208_2D17_4D2E_ADE3_4F168F350B73_.wvu.PrintArea" localSheetId="2" hidden="1">'Names of Bidder'!$B$1:$D$36</definedName>
    <definedName name="Z_77353208_2D17_4D2E_ADE3_4F168F350B73_.wvu.PrintTitles" localSheetId="16" hidden="1">'Attach 12'!#REF!</definedName>
    <definedName name="Z_77353208_2D17_4D2E_ADE3_4F168F350B73_.wvu.PrintTitles" localSheetId="13" hidden="1">'Attach 9'!$18:$18</definedName>
    <definedName name="Z_77353208_2D17_4D2E_ADE3_4F168F350B73_.wvu.Rows" localSheetId="15" hidden="1">'Attach 11'!$29:$85</definedName>
    <definedName name="Z_77353208_2D17_4D2E_ADE3_4F168F350B73_.wvu.Rows" localSheetId="16" hidden="1">'Attach 12'!#REF!,'Attach 12'!#REF!,'Attach 12'!#REF!,'Attach 12'!$133:$173</definedName>
    <definedName name="Z_77353208_2D17_4D2E_ADE3_4F168F350B73_.wvu.Rows" localSheetId="20" hidden="1">'Attach 15'!$15:$15</definedName>
    <definedName name="Z_77353208_2D17_4D2E_ADE3_4F168F350B73_.wvu.Rows" localSheetId="21" hidden="1">'Attach 16'!$89:$92</definedName>
    <definedName name="Z_77353208_2D17_4D2E_ADE3_4F168F350B73_.wvu.Rows" localSheetId="22" hidden="1">'Attach 17'!$26:$26,'Attach 17'!$32:$209</definedName>
    <definedName name="Z_77353208_2D17_4D2E_ADE3_4F168F350B73_.wvu.Rows" localSheetId="23" hidden="1">'Attach 18'!$13:$13</definedName>
    <definedName name="Z_77353208_2D17_4D2E_ADE3_4F168F350B73_.wvu.Rows" localSheetId="24" hidden="1">'Attach 19'!$13:$13,'Attach 19'!$20:$28</definedName>
    <definedName name="Z_77353208_2D17_4D2E_ADE3_4F168F350B73_.wvu.Rows" localSheetId="26" hidden="1">'Attach 25'!$12:$12,'Attach 25'!$19:$24</definedName>
    <definedName name="Z_77353208_2D17_4D2E_ADE3_4F168F350B73_.wvu.Rows" localSheetId="4" hidden="1">'Attach-3 (QR)'!$85:$85,'Attach-3 (QR)'!$144:$151,'Attach-3 (QR)'!$240:$277</definedName>
    <definedName name="Z_77353208_2D17_4D2E_ADE3_4F168F350B73_.wvu.Rows" localSheetId="25" hidden="1">'Attachment-20'!$13:$13</definedName>
    <definedName name="Z_77353208_2D17_4D2E_ADE3_4F168F350B73_.wvu.Rows" localSheetId="2" hidden="1">'Names of Bidder'!$11:$11,'Names of Bidder'!$28:$30</definedName>
    <definedName name="Z_7A88FC7A_7690_48AB_B789_172043AFADC8_.wvu.Cols" localSheetId="16" hidden="1">'Attach 12'!$G:$I</definedName>
    <definedName name="Z_7A88FC7A_7690_48AB_B789_172043AFADC8_.wvu.Cols" localSheetId="20" hidden="1">'Attach 15'!$H:$H</definedName>
    <definedName name="Z_7A88FC7A_7690_48AB_B789_172043AFADC8_.wvu.Cols" localSheetId="8" hidden="1">'Attach 5'!$H:$H</definedName>
    <definedName name="Z_7A88FC7A_7690_48AB_B789_172043AFADC8_.wvu.Cols" localSheetId="11" hidden="1">'Attach 6'!$H:$H</definedName>
    <definedName name="Z_7A88FC7A_7690_48AB_B789_172043AFADC8_.wvu.PrintArea" localSheetId="14" hidden="1">'Attach 10'!$A$1:$E$20</definedName>
    <definedName name="Z_7A88FC7A_7690_48AB_B789_172043AFADC8_.wvu.PrintArea" localSheetId="15" hidden="1">'Attach 11'!$A$1:$E$28</definedName>
    <definedName name="Z_7A88FC7A_7690_48AB_B789_172043AFADC8_.wvu.PrintArea" localSheetId="16" hidden="1">'Attach 12'!$A$1:$E$178</definedName>
    <definedName name="Z_7A88FC7A_7690_48AB_B789_172043AFADC8_.wvu.PrintArea" localSheetId="17" hidden="1">'Attach 13'!$A$1:$E$27</definedName>
    <definedName name="Z_7A88FC7A_7690_48AB_B789_172043AFADC8_.wvu.PrintArea" localSheetId="18" hidden="1">'Attach 14'!$A$1:$E$29</definedName>
    <definedName name="Z_7A88FC7A_7690_48AB_B789_172043AFADC8_.wvu.PrintArea" localSheetId="19" hidden="1">'Attach 14-IP'!$A$8:$I$222</definedName>
    <definedName name="Z_7A88FC7A_7690_48AB_B789_172043AFADC8_.wvu.PrintArea" localSheetId="20" hidden="1">'Attach 15'!$A$1:$E$84</definedName>
    <definedName name="Z_7A88FC7A_7690_48AB_B789_172043AFADC8_.wvu.PrintArea" localSheetId="21" hidden="1">'Attach 16'!$A$1:$L$94</definedName>
    <definedName name="Z_7A88FC7A_7690_48AB_B789_172043AFADC8_.wvu.PrintArea" localSheetId="22" hidden="1">'Attach 17'!$A$1:$E$30</definedName>
    <definedName name="Z_7A88FC7A_7690_48AB_B789_172043AFADC8_.wvu.PrintArea" localSheetId="23" hidden="1">'Attach 18'!$A$1:$E$31</definedName>
    <definedName name="Z_7A88FC7A_7690_48AB_B789_172043AFADC8_.wvu.PrintArea" localSheetId="24" hidden="1">'Attach 19'!$A$1:$E$31</definedName>
    <definedName name="Z_7A88FC7A_7690_48AB_B789_172043AFADC8_.wvu.PrintArea" localSheetId="26" hidden="1">'Attach 25'!$A$1:$E$27</definedName>
    <definedName name="Z_7A88FC7A_7690_48AB_B789_172043AFADC8_.wvu.PrintArea" localSheetId="3" hidden="1">'Attach 3(JV)'!$A$1:$E$26</definedName>
    <definedName name="Z_7A88FC7A_7690_48AB_B789_172043AFADC8_.wvu.PrintArea" localSheetId="5" hidden="1">'Attach 4'!$A$1:$E$24</definedName>
    <definedName name="Z_7A88FC7A_7690_48AB_B789_172043AFADC8_.wvu.PrintArea" localSheetId="6" hidden="1">'Attach 4 (A)'!$A$1:$E$26</definedName>
    <definedName name="Z_7A88FC7A_7690_48AB_B789_172043AFADC8_.wvu.PrintArea" localSheetId="7" hidden="1">'Attach 4 (B)'!$A$1:$E$25</definedName>
    <definedName name="Z_7A88FC7A_7690_48AB_B789_172043AFADC8_.wvu.PrintArea" localSheetId="8" hidden="1">'Attach 5'!$A$1:$E$28</definedName>
    <definedName name="Z_7A88FC7A_7690_48AB_B789_172043AFADC8_.wvu.PrintArea" localSheetId="9" hidden="1">'Attach 5A'!$A$1:$E$29</definedName>
    <definedName name="Z_7A88FC7A_7690_48AB_B789_172043AFADC8_.wvu.PrintArea" localSheetId="10" hidden="1">'Attach 5B'!$A$1:$E$28</definedName>
    <definedName name="Z_7A88FC7A_7690_48AB_B789_172043AFADC8_.wvu.PrintArea" localSheetId="11" hidden="1">'Attach 6'!$A$1:$E$27</definedName>
    <definedName name="Z_7A88FC7A_7690_48AB_B789_172043AFADC8_.wvu.PrintArea" localSheetId="12" hidden="1">'Attach 7'!$A$1:$E$28</definedName>
    <definedName name="Z_7A88FC7A_7690_48AB_B789_172043AFADC8_.wvu.PrintArea" localSheetId="13" hidden="1">'Attach 9'!$A$1:$F$52</definedName>
    <definedName name="Z_7A88FC7A_7690_48AB_B789_172043AFADC8_.wvu.PrintArea" localSheetId="25" hidden="1">'Attachment-20'!$A$1:$E$36</definedName>
    <definedName name="Z_7A88FC7A_7690_48AB_B789_172043AFADC8_.wvu.PrintArea" localSheetId="27" hidden="1">'Bid Form 1st Envelope '!$A$1:$F$121</definedName>
    <definedName name="Z_7A88FC7A_7690_48AB_B789_172043AFADC8_.wvu.PrintArea" localSheetId="2" hidden="1">'Names of Bidder'!$B$1:$D$36</definedName>
    <definedName name="Z_7A88FC7A_7690_48AB_B789_172043AFADC8_.wvu.PrintTitles" localSheetId="16" hidden="1">'Attach 12'!#REF!</definedName>
    <definedName name="Z_7A88FC7A_7690_48AB_B789_172043AFADC8_.wvu.PrintTitles" localSheetId="13" hidden="1">'Attach 9'!$18:$18</definedName>
    <definedName name="Z_7A88FC7A_7690_48AB_B789_172043AFADC8_.wvu.Rows" localSheetId="15" hidden="1">'Attach 11'!$29:$85</definedName>
    <definedName name="Z_7A88FC7A_7690_48AB_B789_172043AFADC8_.wvu.Rows" localSheetId="16" hidden="1">'Attach 12'!#REF!,'Attach 12'!#REF!,'Attach 12'!#REF!,'Attach 12'!#REF!,'Attach 12'!#REF!</definedName>
    <definedName name="Z_7A88FC7A_7690_48AB_B789_172043AFADC8_.wvu.Rows" localSheetId="20" hidden="1">'Attach 15'!$15:$15</definedName>
    <definedName name="Z_7A88FC7A_7690_48AB_B789_172043AFADC8_.wvu.Rows" localSheetId="22" hidden="1">'Attach 17'!$26:$26,'Attach 17'!$32:$209</definedName>
    <definedName name="Z_7A88FC7A_7690_48AB_B789_172043AFADC8_.wvu.Rows" localSheetId="23" hidden="1">'Attach 18'!$13:$13</definedName>
    <definedName name="Z_7A88FC7A_7690_48AB_B789_172043AFADC8_.wvu.Rows" localSheetId="24" hidden="1">'Attach 19'!$13:$13,'Attach 19'!$20:$28</definedName>
    <definedName name="Z_7A88FC7A_7690_48AB_B789_172043AFADC8_.wvu.Rows" localSheetId="26" hidden="1">'Attach 25'!$12:$12,'Attach 25'!$19:$24</definedName>
    <definedName name="Z_7A88FC7A_7690_48AB_B789_172043AFADC8_.wvu.Rows" localSheetId="8" hidden="1">'Attach 5'!$4:$4</definedName>
    <definedName name="Z_7A88FC7A_7690_48AB_B789_172043AFADC8_.wvu.Rows" localSheetId="25" hidden="1">'Attachment-20'!$13:$13</definedName>
    <definedName name="Z_7A88FC7A_7690_48AB_B789_172043AFADC8_.wvu.Rows" localSheetId="2" hidden="1">'Names of Bidder'!$28:$30</definedName>
    <definedName name="Z_7A9EA6D6_4DDF_43D9_92E6_C6AFAD14E266_.wvu.Cols" localSheetId="20" hidden="1">'Attach 15'!$H:$H</definedName>
    <definedName name="Z_7A9EA6D6_4DDF_43D9_92E6_C6AFAD14E266_.wvu.Cols" localSheetId="8" hidden="1">'Attach 5'!$H:$H</definedName>
    <definedName name="Z_7A9EA6D6_4DDF_43D9_92E6_C6AFAD14E266_.wvu.Cols" localSheetId="11" hidden="1">'Attach 6'!$H:$H</definedName>
    <definedName name="Z_7A9EA6D6_4DDF_43D9_92E6_C6AFAD14E266_.wvu.PrintArea" localSheetId="14" hidden="1">'Attach 10'!$A$1:$E$22</definedName>
    <definedName name="Z_7A9EA6D6_4DDF_43D9_92E6_C6AFAD14E266_.wvu.PrintArea" localSheetId="15" hidden="1">'Attach 11'!$A$1:$E$28</definedName>
    <definedName name="Z_7A9EA6D6_4DDF_43D9_92E6_C6AFAD14E266_.wvu.PrintArea" localSheetId="16" hidden="1">'Attach 12'!$A$1:$E$178</definedName>
    <definedName name="Z_7A9EA6D6_4DDF_43D9_92E6_C6AFAD14E266_.wvu.PrintArea" localSheetId="17" hidden="1">'Attach 13'!$A$1:$E$29</definedName>
    <definedName name="Z_7A9EA6D6_4DDF_43D9_92E6_C6AFAD14E266_.wvu.PrintArea" localSheetId="18" hidden="1">'Attach 14'!$A$1:$E$29</definedName>
    <definedName name="Z_7A9EA6D6_4DDF_43D9_92E6_C6AFAD14E266_.wvu.PrintArea" localSheetId="19" hidden="1">'Attach 14-IP'!$A$8:$I$222</definedName>
    <definedName name="Z_7A9EA6D6_4DDF_43D9_92E6_C6AFAD14E266_.wvu.PrintArea" localSheetId="20" hidden="1">'Attach 15'!$A$1:$E$84</definedName>
    <definedName name="Z_7A9EA6D6_4DDF_43D9_92E6_C6AFAD14E266_.wvu.PrintArea" localSheetId="21" hidden="1">'Attach 16'!$A$1:$L$94</definedName>
    <definedName name="Z_7A9EA6D6_4DDF_43D9_92E6_C6AFAD14E266_.wvu.PrintArea" localSheetId="22" hidden="1">'Attach 17'!$A$1:$E$33</definedName>
    <definedName name="Z_7A9EA6D6_4DDF_43D9_92E6_C6AFAD14E266_.wvu.PrintArea" localSheetId="24" hidden="1">'Attach 19'!$A$1:$E$31</definedName>
    <definedName name="Z_7A9EA6D6_4DDF_43D9_92E6_C6AFAD14E266_.wvu.PrintArea" localSheetId="26" hidden="1">'Attach 25'!$A$1:$E$27</definedName>
    <definedName name="Z_7A9EA6D6_4DDF_43D9_92E6_C6AFAD14E266_.wvu.PrintArea" localSheetId="3" hidden="1">'Attach 3(JV)'!$A$1:$E$28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5'!$A$1:$E$28</definedName>
    <definedName name="Z_7A9EA6D6_4DDF_43D9_92E6_C6AFAD14E266_.wvu.PrintArea" localSheetId="11" hidden="1">'Attach 6'!$A$1:$E$28</definedName>
    <definedName name="Z_7A9EA6D6_4DDF_43D9_92E6_C6AFAD14E266_.wvu.PrintArea" localSheetId="12" hidden="1">'Attach 7'!$A$1:$E$28</definedName>
    <definedName name="Z_7A9EA6D6_4DDF_43D9_92E6_C6AFAD14E266_.wvu.PrintArea" localSheetId="13" hidden="1">'Attach 9'!$A$1:$F$58</definedName>
    <definedName name="Z_7A9EA6D6_4DDF_43D9_92E6_C6AFAD14E266_.wvu.PrintArea" localSheetId="27" hidden="1">'Bid Form 1st Envelope '!$A$1:$F$121</definedName>
    <definedName name="Z_7A9EA6D6_4DDF_43D9_92E6_C6AFAD14E266_.wvu.PrintArea" localSheetId="2" hidden="1">'Names of Bidder'!$B$1:$D$36</definedName>
    <definedName name="Z_7A9EA6D6_4DDF_43D9_92E6_C6AFAD14E266_.wvu.PrintTitles" localSheetId="16" hidden="1">'Attach 12'!#REF!</definedName>
    <definedName name="Z_7A9EA6D6_4DDF_43D9_92E6_C6AFAD14E266_.wvu.PrintTitles" localSheetId="13" hidden="1">'Attach 9'!$18:$18</definedName>
    <definedName name="Z_7A9EA6D6_4DDF_43D9_92E6_C6AFAD14E266_.wvu.Rows" localSheetId="16" hidden="1">'Attach 12'!#REF!,'Attach 12'!#REF!,'Attach 12'!#REF!</definedName>
    <definedName name="Z_7A9EA6D6_4DDF_43D9_92E6_C6AFAD14E266_.wvu.Rows" localSheetId="20" hidden="1">'Attach 15'!$15:$15</definedName>
    <definedName name="Z_7A9EA6D6_4DDF_43D9_92E6_C6AFAD14E266_.wvu.Rows" localSheetId="22" hidden="1">'Attach 17'!$26:$26,'Attach 17'!$32:$209</definedName>
    <definedName name="Z_7A9EA6D6_4DDF_43D9_92E6_C6AFAD14E266_.wvu.Rows" localSheetId="24" hidden="1">'Attach 19'!$13:$13,'Attach 19'!$20:$28</definedName>
    <definedName name="Z_7A9EA6D6_4DDF_43D9_92E6_C6AFAD14E266_.wvu.Rows" localSheetId="26" hidden="1">'Attach 25'!$12:$12,'Attach 25'!$19:$24</definedName>
    <definedName name="Z_7A9EA6D6_4DDF_43D9_92E6_C6AFAD14E266_.wvu.Rows" localSheetId="8" hidden="1">'Attach 5'!$4:$4</definedName>
    <definedName name="Z_7A9EA6D6_4DDF_43D9_92E6_C6AFAD14E266_.wvu.Rows" localSheetId="2" hidden="1">'Names of Bidder'!$28:$30</definedName>
    <definedName name="Z_7DC13EB1_5F25_4667_BD87_340DAD4F0E72_.wvu.Cols" localSheetId="4" hidden="1">'Attach-3 (QR)'!$N:$O</definedName>
    <definedName name="Z_7DC13EB1_5F25_4667_BD87_340DAD4F0E72_.wvu.PrintArea" localSheetId="4" hidden="1">'Attach-3 (QR)'!$A$1:$I$341</definedName>
    <definedName name="Z_7DC13EB1_5F25_4667_BD87_340DAD4F0E72_.wvu.Rows" localSheetId="4" hidden="1">'Attach-3 (QR)'!#REF!,'Attach-3 (QR)'!#REF!,'Attach-3 (QR)'!$160:$160,'Attach-3 (QR)'!$164:$164,'Attach-3 (QR)'!$166:$167,'Attach-3 (QR)'!#REF!,'Attach-3 (QR)'!$218:$220,'Attach-3 (QR)'!$247:$277,'Attach-3 (QR)'!$282:$290</definedName>
    <definedName name="Z_7FED4A88_DA6B_4AEC_96D2_BAE29634CEBD_.wvu.Cols" localSheetId="4" hidden="1">'Attach-3 (QR)'!$J:$J,'Attach-3 (QR)'!$L:$M</definedName>
    <definedName name="Z_7FED4A88_DA6B_4AEC_96D2_BAE29634CEBD_.wvu.PrintArea" localSheetId="4" hidden="1">'Attach-3 (QR)'!$A$1:$I$341</definedName>
    <definedName name="Z_82C64B11_1F50_45B5_B7BB_9F1DC733C833_.wvu.Cols" localSheetId="16" hidden="1">'Attach 12'!$G:$I</definedName>
    <definedName name="Z_82C64B11_1F50_45B5_B7BB_9F1DC733C833_.wvu.Cols" localSheetId="20" hidden="1">'Attach 15'!$H:$H</definedName>
    <definedName name="Z_82C64B11_1F50_45B5_B7BB_9F1DC733C833_.wvu.Cols" localSheetId="8" hidden="1">'Attach 5'!$H:$H</definedName>
    <definedName name="Z_82C64B11_1F50_45B5_B7BB_9F1DC733C833_.wvu.Cols" localSheetId="11" hidden="1">'Attach 6'!$H:$H</definedName>
    <definedName name="Z_82C64B11_1F50_45B5_B7BB_9F1DC733C833_.wvu.PrintArea" localSheetId="14" hidden="1">'Attach 10'!$A$1:$E$20</definedName>
    <definedName name="Z_82C64B11_1F50_45B5_B7BB_9F1DC733C833_.wvu.PrintArea" localSheetId="15" hidden="1">'Attach 11'!$A$1:$E$27</definedName>
    <definedName name="Z_82C64B11_1F50_45B5_B7BB_9F1DC733C833_.wvu.PrintArea" localSheetId="16" hidden="1">'Attach 12'!$A$1:$E$178</definedName>
    <definedName name="Z_82C64B11_1F50_45B5_B7BB_9F1DC733C833_.wvu.PrintArea" localSheetId="17" hidden="1">'Attach 13'!$A$1:$E$27</definedName>
    <definedName name="Z_82C64B11_1F50_45B5_B7BB_9F1DC733C833_.wvu.PrintArea" localSheetId="18" hidden="1">'Attach 14'!$A$1:$E$29</definedName>
    <definedName name="Z_82C64B11_1F50_45B5_B7BB_9F1DC733C833_.wvu.PrintArea" localSheetId="19" hidden="1">'Attach 14-IP'!$A$8:$I$222</definedName>
    <definedName name="Z_82C64B11_1F50_45B5_B7BB_9F1DC733C833_.wvu.PrintArea" localSheetId="20" hidden="1">'Attach 15'!$A$1:$E$84</definedName>
    <definedName name="Z_82C64B11_1F50_45B5_B7BB_9F1DC733C833_.wvu.PrintArea" localSheetId="21" hidden="1">'Attach 16'!$A$1:$L$94</definedName>
    <definedName name="Z_82C64B11_1F50_45B5_B7BB_9F1DC733C833_.wvu.PrintArea" localSheetId="22" hidden="1">'Attach 17'!$A$1:$E$30</definedName>
    <definedName name="Z_82C64B11_1F50_45B5_B7BB_9F1DC733C833_.wvu.PrintArea" localSheetId="23" hidden="1">'Attach 18'!$A$1:$E$31</definedName>
    <definedName name="Z_82C64B11_1F50_45B5_B7BB_9F1DC733C833_.wvu.PrintArea" localSheetId="24" hidden="1">'Attach 19'!$A$1:$E$31</definedName>
    <definedName name="Z_82C64B11_1F50_45B5_B7BB_9F1DC733C833_.wvu.PrintArea" localSheetId="26" hidden="1">'Attach 25'!$A$1:$E$27</definedName>
    <definedName name="Z_82C64B11_1F50_45B5_B7BB_9F1DC733C833_.wvu.PrintArea" localSheetId="3" hidden="1">'Attach 3(JV)'!$A$1:$E$26</definedName>
    <definedName name="Z_82C64B11_1F50_45B5_B7BB_9F1DC733C833_.wvu.PrintArea" localSheetId="5" hidden="1">'Attach 4'!$A$1:$E$24</definedName>
    <definedName name="Z_82C64B11_1F50_45B5_B7BB_9F1DC733C833_.wvu.PrintArea" localSheetId="6" hidden="1">'Attach 4 (A)'!$A$1:$E$26</definedName>
    <definedName name="Z_82C64B11_1F50_45B5_B7BB_9F1DC733C833_.wvu.PrintArea" localSheetId="7" hidden="1">'Attach 4 (B)'!$A$1:$E$25</definedName>
    <definedName name="Z_82C64B11_1F50_45B5_B7BB_9F1DC733C833_.wvu.PrintArea" localSheetId="8" hidden="1">'Attach 5'!$A$1:$E$28</definedName>
    <definedName name="Z_82C64B11_1F50_45B5_B7BB_9F1DC733C833_.wvu.PrintArea" localSheetId="11" hidden="1">'Attach 6'!$A$1:$E$27</definedName>
    <definedName name="Z_82C64B11_1F50_45B5_B7BB_9F1DC733C833_.wvu.PrintArea" localSheetId="12" hidden="1">'Attach 7'!$A$1:$E$28</definedName>
    <definedName name="Z_82C64B11_1F50_45B5_B7BB_9F1DC733C833_.wvu.PrintArea" localSheetId="13" hidden="1">'Attach 9'!$A$1:$F$52</definedName>
    <definedName name="Z_82C64B11_1F50_45B5_B7BB_9F1DC733C833_.wvu.PrintArea" localSheetId="27" hidden="1">'Bid Form 1st Envelope '!$A$1:$F$121</definedName>
    <definedName name="Z_82C64B11_1F50_45B5_B7BB_9F1DC733C833_.wvu.PrintArea" localSheetId="2" hidden="1">'Names of Bidder'!$B$1:$D$36</definedName>
    <definedName name="Z_82C64B11_1F50_45B5_B7BB_9F1DC733C833_.wvu.PrintTitles" localSheetId="16" hidden="1">'Attach 12'!#REF!</definedName>
    <definedName name="Z_82C64B11_1F50_45B5_B7BB_9F1DC733C833_.wvu.PrintTitles" localSheetId="13" hidden="1">'Attach 9'!$18:$18</definedName>
    <definedName name="Z_82C64B11_1F50_45B5_B7BB_9F1DC733C833_.wvu.Rows" localSheetId="16" hidden="1">'Attach 12'!#REF!,'Attach 12'!#REF!,'Attach 12'!#REF!,'Attach 12'!#REF!,'Attach 12'!#REF!</definedName>
    <definedName name="Z_82C64B11_1F50_45B5_B7BB_9F1DC733C833_.wvu.Rows" localSheetId="20" hidden="1">'Attach 15'!$15:$15</definedName>
    <definedName name="Z_82C64B11_1F50_45B5_B7BB_9F1DC733C833_.wvu.Rows" localSheetId="22" hidden="1">'Attach 17'!$26:$26,'Attach 17'!$32:$209</definedName>
    <definedName name="Z_82C64B11_1F50_45B5_B7BB_9F1DC733C833_.wvu.Rows" localSheetId="23" hidden="1">'Attach 18'!$13:$13</definedName>
    <definedName name="Z_82C64B11_1F50_45B5_B7BB_9F1DC733C833_.wvu.Rows" localSheetId="24" hidden="1">'Attach 19'!$13:$13,'Attach 19'!$20:$28</definedName>
    <definedName name="Z_82C64B11_1F50_45B5_B7BB_9F1DC733C833_.wvu.Rows" localSheetId="26" hidden="1">'Attach 25'!$12:$12,'Attach 25'!$19:$24</definedName>
    <definedName name="Z_82C64B11_1F50_45B5_B7BB_9F1DC733C833_.wvu.Rows" localSheetId="8" hidden="1">'Attach 5'!$4:$4</definedName>
    <definedName name="Z_82C64B11_1F50_45B5_B7BB_9F1DC733C833_.wvu.Rows" localSheetId="27" hidden="1">'Bid Form 1st Envelope '!$46:$46</definedName>
    <definedName name="Z_82C64B11_1F50_45B5_B7BB_9F1DC733C833_.wvu.Rows" localSheetId="2" hidden="1">'Names of Bidder'!$28:$30</definedName>
    <definedName name="Z_82E8A0F5_0020_4355_95CF_28601763A783_.wvu.Cols" localSheetId="20" hidden="1">'Attach 15'!$H:$H</definedName>
    <definedName name="Z_82E8A0F5_0020_4355_95CF_28601763A783_.wvu.Cols" localSheetId="8" hidden="1">'Attach 5'!$H:$H</definedName>
    <definedName name="Z_82E8A0F5_0020_4355_95CF_28601763A783_.wvu.Cols" localSheetId="11" hidden="1">'Attach 6'!$H:$H</definedName>
    <definedName name="Z_82E8A0F5_0020_4355_95CF_28601763A783_.wvu.PrintArea" localSheetId="14" hidden="1">'Attach 10'!$A$1:$E$22</definedName>
    <definedName name="Z_82E8A0F5_0020_4355_95CF_28601763A783_.wvu.PrintArea" localSheetId="15" hidden="1">'Attach 11'!$A$1:$E$28</definedName>
    <definedName name="Z_82E8A0F5_0020_4355_95CF_28601763A783_.wvu.PrintArea" localSheetId="16" hidden="1">'Attach 12'!$A$1:$E$178</definedName>
    <definedName name="Z_82E8A0F5_0020_4355_95CF_28601763A783_.wvu.PrintArea" localSheetId="17" hidden="1">'Attach 13'!$A$1:$E$27</definedName>
    <definedName name="Z_82E8A0F5_0020_4355_95CF_28601763A783_.wvu.PrintArea" localSheetId="18" hidden="1">'Attach 14'!$A$1:$E$29</definedName>
    <definedName name="Z_82E8A0F5_0020_4355_95CF_28601763A783_.wvu.PrintArea" localSheetId="19" hidden="1">'Attach 14-IP'!$A$8:$I$222</definedName>
    <definedName name="Z_82E8A0F5_0020_4355_95CF_28601763A783_.wvu.PrintArea" localSheetId="20" hidden="1">'Attach 15'!$A$1:$E$84</definedName>
    <definedName name="Z_82E8A0F5_0020_4355_95CF_28601763A783_.wvu.PrintArea" localSheetId="21" hidden="1">'Attach 16'!$A$1:$L$94</definedName>
    <definedName name="Z_82E8A0F5_0020_4355_95CF_28601763A783_.wvu.PrintArea" localSheetId="22" hidden="1">'Attach 17'!$A$1:$E$33</definedName>
    <definedName name="Z_82E8A0F5_0020_4355_95CF_28601763A783_.wvu.PrintArea" localSheetId="24" hidden="1">'Attach 19'!$A$1:$E$31</definedName>
    <definedName name="Z_82E8A0F5_0020_4355_95CF_28601763A783_.wvu.PrintArea" localSheetId="26" hidden="1">'Attach 25'!$A$1:$E$27</definedName>
    <definedName name="Z_82E8A0F5_0020_4355_95CF_28601763A783_.wvu.PrintArea" localSheetId="3" hidden="1">'Attach 3(JV)'!$A$1:$E$28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5'!$A$1:$E$28</definedName>
    <definedName name="Z_82E8A0F5_0020_4355_95CF_28601763A783_.wvu.PrintArea" localSheetId="11" hidden="1">'Attach 6'!$A$1:$E$28</definedName>
    <definedName name="Z_82E8A0F5_0020_4355_95CF_28601763A783_.wvu.PrintArea" localSheetId="12" hidden="1">'Attach 7'!$A$1:$E$28</definedName>
    <definedName name="Z_82E8A0F5_0020_4355_95CF_28601763A783_.wvu.PrintArea" localSheetId="13" hidden="1">'Attach 9'!$A$1:$F$52</definedName>
    <definedName name="Z_82E8A0F5_0020_4355_95CF_28601763A783_.wvu.PrintArea" localSheetId="27" hidden="1">'Bid Form 1st Envelope '!$A$1:$J$119</definedName>
    <definedName name="Z_82E8A0F5_0020_4355_95CF_28601763A783_.wvu.PrintArea" localSheetId="2" hidden="1">'Names of Bidder'!$B$1:$D$36</definedName>
    <definedName name="Z_82E8A0F5_0020_4355_95CF_28601763A783_.wvu.PrintTitles" localSheetId="16" hidden="1">'Attach 12'!#REF!</definedName>
    <definedName name="Z_82E8A0F5_0020_4355_95CF_28601763A783_.wvu.PrintTitles" localSheetId="13" hidden="1">'Attach 9'!$18:$18</definedName>
    <definedName name="Z_82E8A0F5_0020_4355_95CF_28601763A783_.wvu.Rows" localSheetId="16" hidden="1">'Attach 12'!#REF!,'Attach 12'!#REF!,'Attach 12'!#REF!</definedName>
    <definedName name="Z_82E8A0F5_0020_4355_95CF_28601763A783_.wvu.Rows" localSheetId="20" hidden="1">'Attach 15'!$15:$15</definedName>
    <definedName name="Z_82E8A0F5_0020_4355_95CF_28601763A783_.wvu.Rows" localSheetId="22" hidden="1">'Attach 17'!$26:$26,'Attach 17'!$32:$209</definedName>
    <definedName name="Z_82E8A0F5_0020_4355_95CF_28601763A783_.wvu.Rows" localSheetId="24" hidden="1">'Attach 19'!$13:$13,'Attach 19'!$20:$28</definedName>
    <definedName name="Z_82E8A0F5_0020_4355_95CF_28601763A783_.wvu.Rows" localSheetId="26" hidden="1">'Attach 25'!$12:$12,'Attach 25'!$19:$24</definedName>
    <definedName name="Z_82E8A0F5_0020_4355_95CF_28601763A783_.wvu.Rows" localSheetId="8" hidden="1">'Attach 5'!$4:$4</definedName>
    <definedName name="Z_82E8A0F5_0020_4355_95CF_28601763A783_.wvu.Rows" localSheetId="2" hidden="1">'Names of Bidder'!$28:$30</definedName>
    <definedName name="Z_84C4A003_FCD5_4B4F_B190_62B2B742F681_.wvu.Cols" localSheetId="4" hidden="1">'Attach-3 (QR)'!$N:$O</definedName>
    <definedName name="Z_84C4A003_FCD5_4B4F_B190_62B2B742F681_.wvu.PrintArea" localSheetId="4" hidden="1">'Attach-3 (QR)'!$A$1:$I$341</definedName>
    <definedName name="Z_84C4A003_FCD5_4B4F_B190_62B2B742F681_.wvu.Rows" localSheetId="4" hidden="1">'Attach-3 (QR)'!$57:$57,'Attach-3 (QR)'!#REF!,'Attach-3 (QR)'!#REF!,'Attach-3 (QR)'!$160:$160,'Attach-3 (QR)'!#REF!,'Attach-3 (QR)'!$166:$167,'Attach-3 (QR)'!#REF!,'Attach-3 (QR)'!$218:$220,'Attach-3 (QR)'!$239:$278,'Attach-3 (QR)'!$282:$290,'Attach-3 (QR)'!$306:$316</definedName>
    <definedName name="Z_8CF338B0_8CA3_4AF4_816D_CB7A6D8E33BC_.wvu.Cols" localSheetId="16" hidden="1">'Attach 12'!$G:$I</definedName>
    <definedName name="Z_8CF338B0_8CA3_4AF4_816D_CB7A6D8E33BC_.wvu.Cols" localSheetId="20" hidden="1">'Attach 15'!$F:$F,'Attach 15'!$H:$H</definedName>
    <definedName name="Z_8CF338B0_8CA3_4AF4_816D_CB7A6D8E33BC_.wvu.Cols" localSheetId="3" hidden="1">'Attach 3(JV)'!$F:$F</definedName>
    <definedName name="Z_8CF338B0_8CA3_4AF4_816D_CB7A6D8E33BC_.wvu.Cols" localSheetId="8" hidden="1">'Attach 5'!$H:$H</definedName>
    <definedName name="Z_8CF338B0_8CA3_4AF4_816D_CB7A6D8E33BC_.wvu.Cols" localSheetId="11" hidden="1">'Attach 6'!$H:$H</definedName>
    <definedName name="Z_8CF338B0_8CA3_4AF4_816D_CB7A6D8E33BC_.wvu.Cols" localSheetId="2" hidden="1">'Names of Bidder'!$F:$G,'Names of Bidder'!$I:$I</definedName>
    <definedName name="Z_8CF338B0_8CA3_4AF4_816D_CB7A6D8E33BC_.wvu.PrintArea" localSheetId="14" hidden="1">'Attach 10'!$A$1:$E$20</definedName>
    <definedName name="Z_8CF338B0_8CA3_4AF4_816D_CB7A6D8E33BC_.wvu.PrintArea" localSheetId="15" hidden="1">'Attach 11'!$A$1:$E$28</definedName>
    <definedName name="Z_8CF338B0_8CA3_4AF4_816D_CB7A6D8E33BC_.wvu.PrintArea" localSheetId="16" hidden="1">'Attach 12'!$A$1:$E$177</definedName>
    <definedName name="Z_8CF338B0_8CA3_4AF4_816D_CB7A6D8E33BC_.wvu.PrintArea" localSheetId="17" hidden="1">'Attach 13'!$A$1:$E$27</definedName>
    <definedName name="Z_8CF338B0_8CA3_4AF4_816D_CB7A6D8E33BC_.wvu.PrintArea" localSheetId="18" hidden="1">'Attach 14'!$A$1:$E$29</definedName>
    <definedName name="Z_8CF338B0_8CA3_4AF4_816D_CB7A6D8E33BC_.wvu.PrintArea" localSheetId="19" hidden="1">'Attach 14-IP'!$A$8:$I$222</definedName>
    <definedName name="Z_8CF338B0_8CA3_4AF4_816D_CB7A6D8E33BC_.wvu.PrintArea" localSheetId="20" hidden="1">'Attach 15'!$A$1:$E$84</definedName>
    <definedName name="Z_8CF338B0_8CA3_4AF4_816D_CB7A6D8E33BC_.wvu.PrintArea" localSheetId="21" hidden="1">'Attach 16'!$A$1:$L$94</definedName>
    <definedName name="Z_8CF338B0_8CA3_4AF4_816D_CB7A6D8E33BC_.wvu.PrintArea" localSheetId="22" hidden="1">'Attach 17'!$A$1:$E$30</definedName>
    <definedName name="Z_8CF338B0_8CA3_4AF4_816D_CB7A6D8E33BC_.wvu.PrintArea" localSheetId="23" hidden="1">'Attach 18'!$A$1:$E$31</definedName>
    <definedName name="Z_8CF338B0_8CA3_4AF4_816D_CB7A6D8E33BC_.wvu.PrintArea" localSheetId="24" hidden="1">'Attach 19'!$A$1:$E$31</definedName>
    <definedName name="Z_8CF338B0_8CA3_4AF4_816D_CB7A6D8E33BC_.wvu.PrintArea" localSheetId="26" hidden="1">'Attach 25'!$A$1:$E$27</definedName>
    <definedName name="Z_8CF338B0_8CA3_4AF4_816D_CB7A6D8E33BC_.wvu.PrintArea" localSheetId="3" hidden="1">'Attach 3(JV)'!$A$1:$E$26</definedName>
    <definedName name="Z_8CF338B0_8CA3_4AF4_816D_CB7A6D8E33BC_.wvu.PrintArea" localSheetId="5" hidden="1">'Attach 4'!$A$1:$E$24</definedName>
    <definedName name="Z_8CF338B0_8CA3_4AF4_816D_CB7A6D8E33BC_.wvu.PrintArea" localSheetId="6" hidden="1">'Attach 4 (A)'!$A$1:$E$26</definedName>
    <definedName name="Z_8CF338B0_8CA3_4AF4_816D_CB7A6D8E33BC_.wvu.PrintArea" localSheetId="7" hidden="1">'Attach 4 (B)'!$A$1:$E$25</definedName>
    <definedName name="Z_8CF338B0_8CA3_4AF4_816D_CB7A6D8E33BC_.wvu.PrintArea" localSheetId="8" hidden="1">'Attach 5'!$A$1:$E$28</definedName>
    <definedName name="Z_8CF338B0_8CA3_4AF4_816D_CB7A6D8E33BC_.wvu.PrintArea" localSheetId="9" hidden="1">'Attach 5A'!$A$1:$E$29</definedName>
    <definedName name="Z_8CF338B0_8CA3_4AF4_816D_CB7A6D8E33BC_.wvu.PrintArea" localSheetId="10" hidden="1">'Attach 5B'!$A$1:$E$28</definedName>
    <definedName name="Z_8CF338B0_8CA3_4AF4_816D_CB7A6D8E33BC_.wvu.PrintArea" localSheetId="11" hidden="1">'Attach 6'!$A$1:$E$27</definedName>
    <definedName name="Z_8CF338B0_8CA3_4AF4_816D_CB7A6D8E33BC_.wvu.PrintArea" localSheetId="12" hidden="1">'Attach 7'!$A$1:$E$28</definedName>
    <definedName name="Z_8CF338B0_8CA3_4AF4_816D_CB7A6D8E33BC_.wvu.PrintArea" localSheetId="13" hidden="1">'Attach 9'!$A$1:$F$52</definedName>
    <definedName name="Z_8CF338B0_8CA3_4AF4_816D_CB7A6D8E33BC_.wvu.PrintArea" localSheetId="4" hidden="1">'Attach-3 (QR)'!$A$1:$I$340</definedName>
    <definedName name="Z_8CF338B0_8CA3_4AF4_816D_CB7A6D8E33BC_.wvu.PrintArea" localSheetId="25" hidden="1">'Attachment-20'!$A$1:$E$36</definedName>
    <definedName name="Z_8CF338B0_8CA3_4AF4_816D_CB7A6D8E33BC_.wvu.PrintArea" localSheetId="27" hidden="1">'Bid Form 1st Envelope '!$A$1:$F$121</definedName>
    <definedName name="Z_8CF338B0_8CA3_4AF4_816D_CB7A6D8E33BC_.wvu.PrintArea" localSheetId="2" hidden="1">'Names of Bidder'!$B$1:$D$36</definedName>
    <definedName name="Z_8CF338B0_8CA3_4AF4_816D_CB7A6D8E33BC_.wvu.PrintTitles" localSheetId="16" hidden="1">'Attach 12'!#REF!</definedName>
    <definedName name="Z_8CF338B0_8CA3_4AF4_816D_CB7A6D8E33BC_.wvu.PrintTitles" localSheetId="13" hidden="1">'Attach 9'!$18:$18</definedName>
    <definedName name="Z_8CF338B0_8CA3_4AF4_816D_CB7A6D8E33BC_.wvu.Rows" localSheetId="15" hidden="1">'Attach 11'!$29:$85</definedName>
    <definedName name="Z_8CF338B0_8CA3_4AF4_816D_CB7A6D8E33BC_.wvu.Rows" localSheetId="16" hidden="1">'Attach 12'!#REF!,'Attach 12'!$133:$172</definedName>
    <definedName name="Z_8CF338B0_8CA3_4AF4_816D_CB7A6D8E33BC_.wvu.Rows" localSheetId="20" hidden="1">'Attach 15'!$15:$15</definedName>
    <definedName name="Z_8CF338B0_8CA3_4AF4_816D_CB7A6D8E33BC_.wvu.Rows" localSheetId="21" hidden="1">'Attach 16'!$89:$92</definedName>
    <definedName name="Z_8CF338B0_8CA3_4AF4_816D_CB7A6D8E33BC_.wvu.Rows" localSheetId="22" hidden="1">'Attach 17'!$26:$26,'Attach 17'!$32:$209</definedName>
    <definedName name="Z_8CF338B0_8CA3_4AF4_816D_CB7A6D8E33BC_.wvu.Rows" localSheetId="23" hidden="1">'Attach 18'!$13:$13</definedName>
    <definedName name="Z_8CF338B0_8CA3_4AF4_816D_CB7A6D8E33BC_.wvu.Rows" localSheetId="24" hidden="1">'Attach 19'!$13:$13,'Attach 19'!$20:$28</definedName>
    <definedName name="Z_8CF338B0_8CA3_4AF4_816D_CB7A6D8E33BC_.wvu.Rows" localSheetId="26" hidden="1">'Attach 25'!$12:$12,'Attach 25'!$19:$24</definedName>
    <definedName name="Z_8CF338B0_8CA3_4AF4_816D_CB7A6D8E33BC_.wvu.Rows" localSheetId="8" hidden="1">'Attach 5'!$4:$4</definedName>
    <definedName name="Z_8CF338B0_8CA3_4AF4_816D_CB7A6D8E33BC_.wvu.Rows" localSheetId="4" hidden="1">'Attach-3 (QR)'!$85:$85,'Attach-3 (QR)'!$144:$151,'Attach-3 (QR)'!$240:$277</definedName>
    <definedName name="Z_8CF338B0_8CA3_4AF4_816D_CB7A6D8E33BC_.wvu.Rows" localSheetId="25" hidden="1">'Attachment-20'!$13:$13</definedName>
    <definedName name="Z_8CF338B0_8CA3_4AF4_816D_CB7A6D8E33BC_.wvu.Rows" localSheetId="2" hidden="1">'Names of Bidder'!$11:$11,'Names of Bidder'!$28:$30</definedName>
    <definedName name="Z_8E7B022F_1113_4BA2_B2BA_8EDBE02A2557_.wvu.PrintArea" localSheetId="14" hidden="1">'Attach 10'!$A$1:$E$22</definedName>
    <definedName name="Z_8E7B022F_1113_4BA2_B2BA_8EDBE02A2557_.wvu.PrintArea" localSheetId="15" hidden="1">'Attach 11'!$A$1:$E$84</definedName>
    <definedName name="Z_8E7B022F_1113_4BA2_B2BA_8EDBE02A2557_.wvu.PrintArea" localSheetId="16" hidden="1">'Attach 12'!$A$1:$E$178</definedName>
    <definedName name="Z_8E7B022F_1113_4BA2_B2BA_8EDBE02A2557_.wvu.PrintArea" localSheetId="17" hidden="1">'Attach 13'!$A$1:$E$29</definedName>
    <definedName name="Z_8E7B022F_1113_4BA2_B2BA_8EDBE02A2557_.wvu.PrintArea" localSheetId="18" hidden="1">'Attach 14'!$A$1:$E$29</definedName>
    <definedName name="Z_8E7B022F_1113_4BA2_B2BA_8EDBE02A2557_.wvu.PrintArea" localSheetId="20" hidden="1">'Attach 15'!$A$1:$E$85</definedName>
    <definedName name="Z_8E7B022F_1113_4BA2_B2BA_8EDBE02A2557_.wvu.PrintArea" localSheetId="21" hidden="1">'Attach 16'!$A$1:$L$94</definedName>
    <definedName name="Z_8E7B022F_1113_4BA2_B2BA_8EDBE02A2557_.wvu.PrintArea" localSheetId="24" hidden="1">'Attach 19'!$A$1:$E$35</definedName>
    <definedName name="Z_8E7B022F_1113_4BA2_B2BA_8EDBE02A2557_.wvu.PrintArea" localSheetId="26" hidden="1">'Attach 25'!$A$1:$E$31</definedName>
    <definedName name="Z_8E7B022F_1113_4BA2_B2BA_8EDBE02A2557_.wvu.PrintArea" localSheetId="3" hidden="1">'Attach 3(JV)'!$A$1:$E$28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5'!$A$1:$E$29</definedName>
    <definedName name="Z_8E7B022F_1113_4BA2_B2BA_8EDBE02A2557_.wvu.PrintArea" localSheetId="11" hidden="1">'Attach 6'!$A$1:$E$51</definedName>
    <definedName name="Z_8E7B022F_1113_4BA2_B2BA_8EDBE02A2557_.wvu.PrintArea" localSheetId="12" hidden="1">'Attach 7'!$A$1:$E$28</definedName>
    <definedName name="Z_8E7B022F_1113_4BA2_B2BA_8EDBE02A2557_.wvu.PrintArea" localSheetId="13" hidden="1">'Attach 9'!$A$1:$F$58</definedName>
    <definedName name="Z_8E7B022F_1113_4BA2_B2BA_8EDBE02A2557_.wvu.PrintArea" localSheetId="27" hidden="1">'Bid Form 1st Envelope '!$A$1:$F$121</definedName>
    <definedName name="Z_8E7B022F_1113_4BA2_B2BA_8EDBE02A2557_.wvu.PrintArea" localSheetId="2" hidden="1">'Names of Bidder'!$B$1:$D$36</definedName>
    <definedName name="Z_8E7B022F_1113_4BA2_B2BA_8EDBE02A2557_.wvu.PrintTitles" localSheetId="16" hidden="1">'Attach 12'!#REF!</definedName>
    <definedName name="Z_8E7B022F_1113_4BA2_B2BA_8EDBE02A2557_.wvu.PrintTitles" localSheetId="13" hidden="1">'Attach 9'!$18:$18</definedName>
    <definedName name="Z_9F8CD454_46B1_47B9_9F5F_73ED69AC40D4_.wvu.Cols" localSheetId="4" hidden="1">'Attach-3 (QR)'!$N:$O</definedName>
    <definedName name="Z_9F8CD454_46B1_47B9_9F5F_73ED69AC40D4_.wvu.PrintArea" localSheetId="4" hidden="1">'Attach-3 (QR)'!$A$1:$I$341</definedName>
    <definedName name="Z_9F8CD454_46B1_47B9_9F5F_73ED69AC40D4_.wvu.Rows" localSheetId="4" hidden="1">'Attach-3 (QR)'!#REF!,'Attach-3 (QR)'!#REF!,'Attach-3 (QR)'!$160:$160,'Attach-3 (QR)'!$164:$164,'Attach-3 (QR)'!$166:$167,'Attach-3 (QR)'!#REF!,'Attach-3 (QR)'!$218:$220,'Attach-3 (QR)'!$247:$277,'Attach-3 (QR)'!$282:$290</definedName>
    <definedName name="Z_A317F5C2_E44F_4A46_8833_2AE6CAE06F6E_.wvu.Cols" localSheetId="4" hidden="1">'Attach-3 (QR)'!$N:$O</definedName>
    <definedName name="Z_A317F5C2_E44F_4A46_8833_2AE6CAE06F6E_.wvu.PrintArea" localSheetId="4" hidden="1">'Attach-3 (QR)'!$A$1:$I$341</definedName>
    <definedName name="Z_A317F5C2_E44F_4A46_8833_2AE6CAE06F6E_.wvu.Rows" localSheetId="4" hidden="1">'Attach-3 (QR)'!#REF!,'Attach-3 (QR)'!#REF!,'Attach-3 (QR)'!#REF!,'Attach-3 (QR)'!$218:$220</definedName>
    <definedName name="Z_A3F641DF_CF1D_48E3_AFDC_E52726A449CB_.wvu.PrintArea" localSheetId="14" hidden="1">'Attach 10'!$A$1:$E$23</definedName>
    <definedName name="Z_A3F641DF_CF1D_48E3_AFDC_E52726A449CB_.wvu.PrintArea" localSheetId="15" hidden="1">'Attach 11'!$A$1:$E$84</definedName>
    <definedName name="Z_A3F641DF_CF1D_48E3_AFDC_E52726A449CB_.wvu.PrintArea" localSheetId="16" hidden="1">'Attach 12'!$A$1:$E$178</definedName>
    <definedName name="Z_A3F641DF_CF1D_48E3_AFDC_E52726A449CB_.wvu.PrintArea" localSheetId="17" hidden="1">'Attach 13'!$A$1:$E$30</definedName>
    <definedName name="Z_A3F641DF_CF1D_48E3_AFDC_E52726A449CB_.wvu.PrintArea" localSheetId="18" hidden="1">'Attach 14'!$A$1:$E$30</definedName>
    <definedName name="Z_A3F641DF_CF1D_48E3_AFDC_E52726A449CB_.wvu.PrintArea" localSheetId="20" hidden="1">'Attach 15'!$A$1:$E$86</definedName>
    <definedName name="Z_A3F641DF_CF1D_48E3_AFDC_E52726A449CB_.wvu.PrintArea" localSheetId="21" hidden="1">'Attach 16'!$A$1:$L$94</definedName>
    <definedName name="Z_A3F641DF_CF1D_48E3_AFDC_E52726A449CB_.wvu.PrintArea" localSheetId="24" hidden="1">'Attach 19'!$A$1:$E$35</definedName>
    <definedName name="Z_A3F641DF_CF1D_48E3_AFDC_E52726A449CB_.wvu.PrintArea" localSheetId="26" hidden="1">'Attach 25'!$A$1:$E$31</definedName>
    <definedName name="Z_A3F641DF_CF1D_48E3_AFDC_E52726A449CB_.wvu.PrintArea" localSheetId="3" hidden="1">'Attach 3(JV)'!$A$1:$E$28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5'!$A$1:$E$28</definedName>
    <definedName name="Z_A3F641DF_CF1D_48E3_AFDC_E52726A449CB_.wvu.PrintArea" localSheetId="11" hidden="1">'Attach 6'!$A$1:$E$52</definedName>
    <definedName name="Z_A3F641DF_CF1D_48E3_AFDC_E52726A449CB_.wvu.PrintArea" localSheetId="12" hidden="1">'Attach 7'!$A$1:$E$28</definedName>
    <definedName name="Z_A3F641DF_CF1D_48E3_AFDC_E52726A449CB_.wvu.PrintArea" localSheetId="13" hidden="1">'Attach 9'!$A$1:$F$58</definedName>
    <definedName name="Z_A3F641DF_CF1D_48E3_AFDC_E52726A449CB_.wvu.PrintArea" localSheetId="27" hidden="1">'Bid Form 1st Envelope '!$A$1:$F$121</definedName>
    <definedName name="Z_A3F641DF_CF1D_48E3_AFDC_E52726A449CB_.wvu.PrintArea" localSheetId="2" hidden="1">'Names of Bidder'!$B$1:$D$36</definedName>
    <definedName name="Z_A3F641DF_CF1D_48E3_AFDC_E52726A449CB_.wvu.PrintTitles" localSheetId="16" hidden="1">'Attach 12'!#REF!</definedName>
    <definedName name="Z_A3F641DF_CF1D_48E3_AFDC_E52726A449CB_.wvu.PrintTitles" localSheetId="13" hidden="1">'Attach 9'!$18:$18</definedName>
    <definedName name="Z_AA750348_930C_43DE_ADD0_8D60980F5013_.wvu.Cols" localSheetId="16" hidden="1">'Attach 12'!$G:$I</definedName>
    <definedName name="Z_AA750348_930C_43DE_ADD0_8D60980F5013_.wvu.Cols" localSheetId="20" hidden="1">'Attach 15'!$H:$H</definedName>
    <definedName name="Z_AA750348_930C_43DE_ADD0_8D60980F5013_.wvu.Cols" localSheetId="8" hidden="1">'Attach 5'!$H:$H</definedName>
    <definedName name="Z_AA750348_930C_43DE_ADD0_8D60980F5013_.wvu.Cols" localSheetId="11" hidden="1">'Attach 6'!$H:$H</definedName>
    <definedName name="Z_AA750348_930C_43DE_ADD0_8D60980F5013_.wvu.PrintArea" localSheetId="14" hidden="1">'Attach 10'!$A$1:$E$20</definedName>
    <definedName name="Z_AA750348_930C_43DE_ADD0_8D60980F5013_.wvu.PrintArea" localSheetId="15" hidden="1">'Attach 11'!$A$1:$E$28</definedName>
    <definedName name="Z_AA750348_930C_43DE_ADD0_8D60980F5013_.wvu.PrintArea" localSheetId="16" hidden="1">'Attach 12'!$A$1:$E$178</definedName>
    <definedName name="Z_AA750348_930C_43DE_ADD0_8D60980F5013_.wvu.PrintArea" localSheetId="17" hidden="1">'Attach 13'!$A$1:$E$27</definedName>
    <definedName name="Z_AA750348_930C_43DE_ADD0_8D60980F5013_.wvu.PrintArea" localSheetId="18" hidden="1">'Attach 14'!$A$1:$E$29</definedName>
    <definedName name="Z_AA750348_930C_43DE_ADD0_8D60980F5013_.wvu.PrintArea" localSheetId="19" hidden="1">'Attach 14-IP'!$A$8:$I$222</definedName>
    <definedName name="Z_AA750348_930C_43DE_ADD0_8D60980F5013_.wvu.PrintArea" localSheetId="20" hidden="1">'Attach 15'!$A$1:$E$84</definedName>
    <definedName name="Z_AA750348_930C_43DE_ADD0_8D60980F5013_.wvu.PrintArea" localSheetId="21" hidden="1">'Attach 16'!$A$1:$L$94</definedName>
    <definedName name="Z_AA750348_930C_43DE_ADD0_8D60980F5013_.wvu.PrintArea" localSheetId="22" hidden="1">'Attach 17'!$A$1:$E$30</definedName>
    <definedName name="Z_AA750348_930C_43DE_ADD0_8D60980F5013_.wvu.PrintArea" localSheetId="23" hidden="1">'Attach 18'!$A$1:$E$31</definedName>
    <definedName name="Z_AA750348_930C_43DE_ADD0_8D60980F5013_.wvu.PrintArea" localSheetId="24" hidden="1">'Attach 19'!$A$1:$E$31</definedName>
    <definedName name="Z_AA750348_930C_43DE_ADD0_8D60980F5013_.wvu.PrintArea" localSheetId="26" hidden="1">'Attach 25'!$A$1:$E$27</definedName>
    <definedName name="Z_AA750348_930C_43DE_ADD0_8D60980F5013_.wvu.PrintArea" localSheetId="3" hidden="1">'Attach 3(JV)'!$A$1:$E$26</definedName>
    <definedName name="Z_AA750348_930C_43DE_ADD0_8D60980F5013_.wvu.PrintArea" localSheetId="5" hidden="1">'Attach 4'!$A$1:$E$24</definedName>
    <definedName name="Z_AA750348_930C_43DE_ADD0_8D60980F5013_.wvu.PrintArea" localSheetId="6" hidden="1">'Attach 4 (A)'!$A$1:$E$26</definedName>
    <definedName name="Z_AA750348_930C_43DE_ADD0_8D60980F5013_.wvu.PrintArea" localSheetId="7" hidden="1">'Attach 4 (B)'!$A$1:$E$25</definedName>
    <definedName name="Z_AA750348_930C_43DE_ADD0_8D60980F5013_.wvu.PrintArea" localSheetId="8" hidden="1">'Attach 5'!$A$1:$E$28</definedName>
    <definedName name="Z_AA750348_930C_43DE_ADD0_8D60980F5013_.wvu.PrintArea" localSheetId="9" hidden="1">'Attach 5A'!$A$1:$E$29</definedName>
    <definedName name="Z_AA750348_930C_43DE_ADD0_8D60980F5013_.wvu.PrintArea" localSheetId="10" hidden="1">'Attach 5B'!$A$1:$E$28</definedName>
    <definedName name="Z_AA750348_930C_43DE_ADD0_8D60980F5013_.wvu.PrintArea" localSheetId="11" hidden="1">'Attach 6'!$A$1:$E$27</definedName>
    <definedName name="Z_AA750348_930C_43DE_ADD0_8D60980F5013_.wvu.PrintArea" localSheetId="12" hidden="1">'Attach 7'!$A$1:$E$28</definedName>
    <definedName name="Z_AA750348_930C_43DE_ADD0_8D60980F5013_.wvu.PrintArea" localSheetId="13" hidden="1">'Attach 9'!$A$1:$F$52</definedName>
    <definedName name="Z_AA750348_930C_43DE_ADD0_8D60980F5013_.wvu.PrintArea" localSheetId="25" hidden="1">'Attachment-20'!$A$1:$E$36</definedName>
    <definedName name="Z_AA750348_930C_43DE_ADD0_8D60980F5013_.wvu.PrintArea" localSheetId="27" hidden="1">'Bid Form 1st Envelope '!$A$1:$F$121</definedName>
    <definedName name="Z_AA750348_930C_43DE_ADD0_8D60980F5013_.wvu.PrintArea" localSheetId="2" hidden="1">'Names of Bidder'!$B$1:$D$36</definedName>
    <definedName name="Z_AA750348_930C_43DE_ADD0_8D60980F5013_.wvu.PrintTitles" localSheetId="16" hidden="1">'Attach 12'!#REF!</definedName>
    <definedName name="Z_AA750348_930C_43DE_ADD0_8D60980F5013_.wvu.PrintTitles" localSheetId="13" hidden="1">'Attach 9'!$18:$18</definedName>
    <definedName name="Z_AA750348_930C_43DE_ADD0_8D60980F5013_.wvu.Rows" localSheetId="15" hidden="1">'Attach 11'!$29:$85</definedName>
    <definedName name="Z_AA750348_930C_43DE_ADD0_8D60980F5013_.wvu.Rows" localSheetId="16" hidden="1">'Attach 12'!#REF!,'Attach 12'!#REF!,'Attach 12'!#REF!,'Attach 12'!#REF!,'Attach 12'!#REF!</definedName>
    <definedName name="Z_AA750348_930C_43DE_ADD0_8D60980F5013_.wvu.Rows" localSheetId="20" hidden="1">'Attach 15'!$15:$15</definedName>
    <definedName name="Z_AA750348_930C_43DE_ADD0_8D60980F5013_.wvu.Rows" localSheetId="22" hidden="1">'Attach 17'!$26:$26,'Attach 17'!$32:$209</definedName>
    <definedName name="Z_AA750348_930C_43DE_ADD0_8D60980F5013_.wvu.Rows" localSheetId="23" hidden="1">'Attach 18'!$13:$13</definedName>
    <definedName name="Z_AA750348_930C_43DE_ADD0_8D60980F5013_.wvu.Rows" localSheetId="24" hidden="1">'Attach 19'!$13:$13,'Attach 19'!$20:$28</definedName>
    <definedName name="Z_AA750348_930C_43DE_ADD0_8D60980F5013_.wvu.Rows" localSheetId="26" hidden="1">'Attach 25'!$12:$12,'Attach 25'!$19:$24</definedName>
    <definedName name="Z_AA750348_930C_43DE_ADD0_8D60980F5013_.wvu.Rows" localSheetId="8" hidden="1">'Attach 5'!$4:$4</definedName>
    <definedName name="Z_AA750348_930C_43DE_ADD0_8D60980F5013_.wvu.Rows" localSheetId="25" hidden="1">'Attachment-20'!$13:$13</definedName>
    <definedName name="Z_AA750348_930C_43DE_ADD0_8D60980F5013_.wvu.Rows" localSheetId="2" hidden="1">'Names of Bidder'!$28:$30</definedName>
    <definedName name="Z_AF19F13B_761B_48FB_A70F_9439A4D7530B_.wvu.Cols" localSheetId="4" hidden="1">'Attach-3 (QR)'!$N:$O</definedName>
    <definedName name="Z_AF19F13B_761B_48FB_A70F_9439A4D7530B_.wvu.PrintArea" localSheetId="4" hidden="1">'Attach-3 (QR)'!$A$1:$I$341</definedName>
    <definedName name="Z_AF19F13B_761B_48FB_A70F_9439A4D7530B_.wvu.Rows" localSheetId="4" hidden="1">'Attach-3 (QR)'!#REF!,'Attach-3 (QR)'!$160:$160,'Attach-3 (QR)'!#REF!,'Attach-3 (QR)'!$167:$167,'Attach-3 (QR)'!$218:$220,'Attach-3 (QR)'!$247:$277,'Attach-3 (QR)'!$288:$290</definedName>
    <definedName name="Z_B07CB001_8FAF_40AD_8AD5_A65A64B33B35_.wvu.Cols" localSheetId="16" hidden="1">'Attach 12'!$G:$I</definedName>
    <definedName name="Z_B07CB001_8FAF_40AD_8AD5_A65A64B33B35_.wvu.Cols" localSheetId="20" hidden="1">'Attach 15'!$F:$F,'Attach 15'!$H:$H</definedName>
    <definedName name="Z_B07CB001_8FAF_40AD_8AD5_A65A64B33B35_.wvu.Cols" localSheetId="3" hidden="1">'Attach 3(JV)'!$F:$F</definedName>
    <definedName name="Z_B07CB001_8FAF_40AD_8AD5_A65A64B33B35_.wvu.Cols" localSheetId="8" hidden="1">'Attach 5'!$H:$H</definedName>
    <definedName name="Z_B07CB001_8FAF_40AD_8AD5_A65A64B33B35_.wvu.Cols" localSheetId="11" hidden="1">'Attach 6'!$H:$H</definedName>
    <definedName name="Z_B07CB001_8FAF_40AD_8AD5_A65A64B33B35_.wvu.Cols" localSheetId="2" hidden="1">'Names of Bidder'!$F:$G,'Names of Bidder'!$I:$I</definedName>
    <definedName name="Z_B07CB001_8FAF_40AD_8AD5_A65A64B33B35_.wvu.PrintArea" localSheetId="14" hidden="1">'Attach 10'!$A$1:$E$20</definedName>
    <definedName name="Z_B07CB001_8FAF_40AD_8AD5_A65A64B33B35_.wvu.PrintArea" localSheetId="15" hidden="1">'Attach 11'!$A$1:$E$28</definedName>
    <definedName name="Z_B07CB001_8FAF_40AD_8AD5_A65A64B33B35_.wvu.PrintArea" localSheetId="16" hidden="1">'Attach 12'!$A$1:$E$177</definedName>
    <definedName name="Z_B07CB001_8FAF_40AD_8AD5_A65A64B33B35_.wvu.PrintArea" localSheetId="17" hidden="1">'Attach 13'!$A$1:$E$27</definedName>
    <definedName name="Z_B07CB001_8FAF_40AD_8AD5_A65A64B33B35_.wvu.PrintArea" localSheetId="18" hidden="1">'Attach 14'!$A$1:$E$29</definedName>
    <definedName name="Z_B07CB001_8FAF_40AD_8AD5_A65A64B33B35_.wvu.PrintArea" localSheetId="19" hidden="1">'Attach 14-IP'!$A$8:$I$222</definedName>
    <definedName name="Z_B07CB001_8FAF_40AD_8AD5_A65A64B33B35_.wvu.PrintArea" localSheetId="20" hidden="1">'Attach 15'!$A$1:$E$84</definedName>
    <definedName name="Z_B07CB001_8FAF_40AD_8AD5_A65A64B33B35_.wvu.PrintArea" localSheetId="21" hidden="1">'Attach 16'!$A$1:$L$94</definedName>
    <definedName name="Z_B07CB001_8FAF_40AD_8AD5_A65A64B33B35_.wvu.PrintArea" localSheetId="22" hidden="1">'Attach 17'!$A$1:$E$30</definedName>
    <definedName name="Z_B07CB001_8FAF_40AD_8AD5_A65A64B33B35_.wvu.PrintArea" localSheetId="23" hidden="1">'Attach 18'!$A$1:$E$31</definedName>
    <definedName name="Z_B07CB001_8FAF_40AD_8AD5_A65A64B33B35_.wvu.PrintArea" localSheetId="24" hidden="1">'Attach 19'!$A$1:$E$31</definedName>
    <definedName name="Z_B07CB001_8FAF_40AD_8AD5_A65A64B33B35_.wvu.PrintArea" localSheetId="26" hidden="1">'Attach 25'!$A$1:$E$27</definedName>
    <definedName name="Z_B07CB001_8FAF_40AD_8AD5_A65A64B33B35_.wvu.PrintArea" localSheetId="3" hidden="1">'Attach 3(JV)'!$A$1:$E$26</definedName>
    <definedName name="Z_B07CB001_8FAF_40AD_8AD5_A65A64B33B35_.wvu.PrintArea" localSheetId="5" hidden="1">'Attach 4'!$A$1:$E$24</definedName>
    <definedName name="Z_B07CB001_8FAF_40AD_8AD5_A65A64B33B35_.wvu.PrintArea" localSheetId="6" hidden="1">'Attach 4 (A)'!$A$1:$E$26</definedName>
    <definedName name="Z_B07CB001_8FAF_40AD_8AD5_A65A64B33B35_.wvu.PrintArea" localSheetId="7" hidden="1">'Attach 4 (B)'!$A$1:$E$25</definedName>
    <definedName name="Z_B07CB001_8FAF_40AD_8AD5_A65A64B33B35_.wvu.PrintArea" localSheetId="8" hidden="1">'Attach 5'!$A$1:$E$28</definedName>
    <definedName name="Z_B07CB001_8FAF_40AD_8AD5_A65A64B33B35_.wvu.PrintArea" localSheetId="9" hidden="1">'Attach 5A'!$A$1:$E$29</definedName>
    <definedName name="Z_B07CB001_8FAF_40AD_8AD5_A65A64B33B35_.wvu.PrintArea" localSheetId="10" hidden="1">'Attach 5B'!$A$1:$E$28</definedName>
    <definedName name="Z_B07CB001_8FAF_40AD_8AD5_A65A64B33B35_.wvu.PrintArea" localSheetId="11" hidden="1">'Attach 6'!$A$1:$E$27</definedName>
    <definedName name="Z_B07CB001_8FAF_40AD_8AD5_A65A64B33B35_.wvu.PrintArea" localSheetId="12" hidden="1">'Attach 7'!$A$1:$E$28</definedName>
    <definedName name="Z_B07CB001_8FAF_40AD_8AD5_A65A64B33B35_.wvu.PrintArea" localSheetId="13" hidden="1">'Attach 9'!$A$1:$F$52</definedName>
    <definedName name="Z_B07CB001_8FAF_40AD_8AD5_A65A64B33B35_.wvu.PrintArea" localSheetId="4" hidden="1">'Attach-3 (QR)'!$A$1:$I$340</definedName>
    <definedName name="Z_B07CB001_8FAF_40AD_8AD5_A65A64B33B35_.wvu.PrintArea" localSheetId="25" hidden="1">'Attachment-20'!$A$1:$E$36</definedName>
    <definedName name="Z_B07CB001_8FAF_40AD_8AD5_A65A64B33B35_.wvu.PrintArea" localSheetId="27" hidden="1">'Bid Form 1st Envelope '!$A$1:$F$121</definedName>
    <definedName name="Z_B07CB001_8FAF_40AD_8AD5_A65A64B33B35_.wvu.PrintArea" localSheetId="1" hidden="1">Cover!$A$1:$F$20</definedName>
    <definedName name="Z_B07CB001_8FAF_40AD_8AD5_A65A64B33B35_.wvu.PrintArea" localSheetId="2" hidden="1">'Names of Bidder'!$B$1:$D$36</definedName>
    <definedName name="Z_B07CB001_8FAF_40AD_8AD5_A65A64B33B35_.wvu.PrintTitles" localSheetId="16" hidden="1">'Attach 12'!#REF!</definedName>
    <definedName name="Z_B07CB001_8FAF_40AD_8AD5_A65A64B33B35_.wvu.PrintTitles" localSheetId="13" hidden="1">'Attach 9'!$18:$18</definedName>
    <definedName name="Z_B07CB001_8FAF_40AD_8AD5_A65A64B33B35_.wvu.Rows" localSheetId="15" hidden="1">'Attach 11'!$29:$85</definedName>
    <definedName name="Z_B07CB001_8FAF_40AD_8AD5_A65A64B33B35_.wvu.Rows" localSheetId="16" hidden="1">'Attach 12'!#REF!,'Attach 12'!#REF!,'Attach 12'!#REF!,'Attach 12'!$133:$173</definedName>
    <definedName name="Z_B07CB001_8FAF_40AD_8AD5_A65A64B33B35_.wvu.Rows" localSheetId="20" hidden="1">'Attach 15'!$15:$15</definedName>
    <definedName name="Z_B07CB001_8FAF_40AD_8AD5_A65A64B33B35_.wvu.Rows" localSheetId="21" hidden="1">'Attach 16'!$89:$92</definedName>
    <definedName name="Z_B07CB001_8FAF_40AD_8AD5_A65A64B33B35_.wvu.Rows" localSheetId="22" hidden="1">'Attach 17'!$26:$26,'Attach 17'!$32:$209</definedName>
    <definedName name="Z_B07CB001_8FAF_40AD_8AD5_A65A64B33B35_.wvu.Rows" localSheetId="23" hidden="1">'Attach 18'!$13:$13</definedName>
    <definedName name="Z_B07CB001_8FAF_40AD_8AD5_A65A64B33B35_.wvu.Rows" localSheetId="24" hidden="1">'Attach 19'!$13:$13,'Attach 19'!$20:$28</definedName>
    <definedName name="Z_B07CB001_8FAF_40AD_8AD5_A65A64B33B35_.wvu.Rows" localSheetId="26" hidden="1">'Attach 25'!$12:$12,'Attach 25'!$19:$24</definedName>
    <definedName name="Z_B07CB001_8FAF_40AD_8AD5_A65A64B33B35_.wvu.Rows" localSheetId="4" hidden="1">'Attach-3 (QR)'!$85:$85,'Attach-3 (QR)'!$144:$151,'Attach-3 (QR)'!$240:$277</definedName>
    <definedName name="Z_B07CB001_8FAF_40AD_8AD5_A65A64B33B35_.wvu.Rows" localSheetId="25" hidden="1">'Attachment-20'!$13:$13</definedName>
    <definedName name="Z_B07CB001_8FAF_40AD_8AD5_A65A64B33B35_.wvu.Rows" localSheetId="2" hidden="1">'Names of Bidder'!$11:$11,'Names of Bidder'!$28:$30</definedName>
    <definedName name="Z_B91EC26D_75AC_424B_8A9A_6507DA2B48E7_.wvu.PrintArea" localSheetId="22" hidden="1">'Attach 17'!$A$1:$E$33</definedName>
    <definedName name="Z_B91EC26D_75AC_424B_8A9A_6507DA2B48E7_.wvu.Rows" localSheetId="22" hidden="1">'Attach 17'!$26:$26,'Attach 17'!$32:$209</definedName>
    <definedName name="Z_B98EDF94_17A9_401E_AE8C_378939C838E5_.wvu.Cols" localSheetId="16" hidden="1">'Attach 12'!$G:$I</definedName>
    <definedName name="Z_B98EDF94_17A9_401E_AE8C_378939C838E5_.wvu.Cols" localSheetId="20" hidden="1">'Attach 15'!$F:$F,'Attach 15'!$H:$H</definedName>
    <definedName name="Z_B98EDF94_17A9_401E_AE8C_378939C838E5_.wvu.Cols" localSheetId="3" hidden="1">'Attach 3(JV)'!$F:$F</definedName>
    <definedName name="Z_B98EDF94_17A9_401E_AE8C_378939C838E5_.wvu.Cols" localSheetId="8" hidden="1">'Attach 5'!$H:$H</definedName>
    <definedName name="Z_B98EDF94_17A9_401E_AE8C_378939C838E5_.wvu.Cols" localSheetId="11" hidden="1">'Attach 6'!$H:$H</definedName>
    <definedName name="Z_B98EDF94_17A9_401E_AE8C_378939C838E5_.wvu.Cols" localSheetId="2" hidden="1">'Names of Bidder'!$F:$I</definedName>
    <definedName name="Z_B98EDF94_17A9_401E_AE8C_378939C838E5_.wvu.PrintArea" localSheetId="14" hidden="1">'Attach 10'!$A$1:$E$20</definedName>
    <definedName name="Z_B98EDF94_17A9_401E_AE8C_378939C838E5_.wvu.PrintArea" localSheetId="15" hidden="1">'Attach 11'!$A$1:$E$28</definedName>
    <definedName name="Z_B98EDF94_17A9_401E_AE8C_378939C838E5_.wvu.PrintArea" localSheetId="16" hidden="1">'Attach 12'!$A$1:$E$177</definedName>
    <definedName name="Z_B98EDF94_17A9_401E_AE8C_378939C838E5_.wvu.PrintArea" localSheetId="17" hidden="1">'Attach 13'!$A$1:$E$27</definedName>
    <definedName name="Z_B98EDF94_17A9_401E_AE8C_378939C838E5_.wvu.PrintArea" localSheetId="18" hidden="1">'Attach 14'!$A$1:$E$27</definedName>
    <definedName name="Z_B98EDF94_17A9_401E_AE8C_378939C838E5_.wvu.PrintArea" localSheetId="19" hidden="1">'Attach 14-IP'!$A$8:$I$222</definedName>
    <definedName name="Z_B98EDF94_17A9_401E_AE8C_378939C838E5_.wvu.PrintArea" localSheetId="20" hidden="1">'Attach 15'!$A$1:$E$84</definedName>
    <definedName name="Z_B98EDF94_17A9_401E_AE8C_378939C838E5_.wvu.PrintArea" localSheetId="21" hidden="1">'Attach 16'!$A$1:$L$94</definedName>
    <definedName name="Z_B98EDF94_17A9_401E_AE8C_378939C838E5_.wvu.PrintArea" localSheetId="22" hidden="1">'Attach 17'!$A$1:$E$30</definedName>
    <definedName name="Z_B98EDF94_17A9_401E_AE8C_378939C838E5_.wvu.PrintArea" localSheetId="23" hidden="1">'Attach 18'!$A$1:$E$31</definedName>
    <definedName name="Z_B98EDF94_17A9_401E_AE8C_378939C838E5_.wvu.PrintArea" localSheetId="24" hidden="1">'Attach 19'!$A$1:$E$31</definedName>
    <definedName name="Z_B98EDF94_17A9_401E_AE8C_378939C838E5_.wvu.PrintArea" localSheetId="26" hidden="1">'Attach 25'!$A$1:$E$27</definedName>
    <definedName name="Z_B98EDF94_17A9_401E_AE8C_378939C838E5_.wvu.PrintArea" localSheetId="3" hidden="1">'Attach 3(JV)'!$A$1:$E$26</definedName>
    <definedName name="Z_B98EDF94_17A9_401E_AE8C_378939C838E5_.wvu.PrintArea" localSheetId="5" hidden="1">'Attach 4'!$A$1:$E$24</definedName>
    <definedName name="Z_B98EDF94_17A9_401E_AE8C_378939C838E5_.wvu.PrintArea" localSheetId="6" hidden="1">'Attach 4 (A)'!$A$1:$E$26</definedName>
    <definedName name="Z_B98EDF94_17A9_401E_AE8C_378939C838E5_.wvu.PrintArea" localSheetId="7" hidden="1">'Attach 4 (B)'!$A$1:$E$25</definedName>
    <definedName name="Z_B98EDF94_17A9_401E_AE8C_378939C838E5_.wvu.PrintArea" localSheetId="8" hidden="1">'Attach 5'!$A$1:$E$28</definedName>
    <definedName name="Z_B98EDF94_17A9_401E_AE8C_378939C838E5_.wvu.PrintArea" localSheetId="9" hidden="1">'Attach 5A'!$A$1:$E$29</definedName>
    <definedName name="Z_B98EDF94_17A9_401E_AE8C_378939C838E5_.wvu.PrintArea" localSheetId="10" hidden="1">'Attach 5B'!$A$1:$E$28</definedName>
    <definedName name="Z_B98EDF94_17A9_401E_AE8C_378939C838E5_.wvu.PrintArea" localSheetId="11" hidden="1">'Attach 6'!$A$1:$E$27</definedName>
    <definedName name="Z_B98EDF94_17A9_401E_AE8C_378939C838E5_.wvu.PrintArea" localSheetId="12" hidden="1">'Attach 7'!$A$1:$E$28</definedName>
    <definedName name="Z_B98EDF94_17A9_401E_AE8C_378939C838E5_.wvu.PrintArea" localSheetId="13" hidden="1">'Attach 9'!$A$1:$F$52</definedName>
    <definedName name="Z_B98EDF94_17A9_401E_AE8C_378939C838E5_.wvu.PrintArea" localSheetId="4" hidden="1">'Attach-3 (QR)'!$A$1:$I$340</definedName>
    <definedName name="Z_B98EDF94_17A9_401E_AE8C_378939C838E5_.wvu.PrintArea" localSheetId="25" hidden="1">'Attachment-20'!$A$1:$E$36</definedName>
    <definedName name="Z_B98EDF94_17A9_401E_AE8C_378939C838E5_.wvu.PrintArea" localSheetId="27" hidden="1">'Bid Form 1st Envelope '!$A$1:$F$121</definedName>
    <definedName name="Z_B98EDF94_17A9_401E_AE8C_378939C838E5_.wvu.PrintArea" localSheetId="1" hidden="1">Cover!$A$1:$E$20</definedName>
    <definedName name="Z_B98EDF94_17A9_401E_AE8C_378939C838E5_.wvu.PrintArea" localSheetId="2" hidden="1">'Names of Bidder'!$B$1:$D$36</definedName>
    <definedName name="Z_B98EDF94_17A9_401E_AE8C_378939C838E5_.wvu.PrintTitles" localSheetId="13" hidden="1">'Attach 9'!$18:$18</definedName>
    <definedName name="Z_B98EDF94_17A9_401E_AE8C_378939C838E5_.wvu.Rows" localSheetId="15" hidden="1">'Attach 11'!$29:$85</definedName>
    <definedName name="Z_B98EDF94_17A9_401E_AE8C_378939C838E5_.wvu.Rows" localSheetId="16" hidden="1">'Attach 12'!$24:$173</definedName>
    <definedName name="Z_B98EDF94_17A9_401E_AE8C_378939C838E5_.wvu.Rows" localSheetId="20" hidden="1">'Attach 15'!$15:$15</definedName>
    <definedName name="Z_B98EDF94_17A9_401E_AE8C_378939C838E5_.wvu.Rows" localSheetId="21" hidden="1">'Attach 16'!$89:$92</definedName>
    <definedName name="Z_B98EDF94_17A9_401E_AE8C_378939C838E5_.wvu.Rows" localSheetId="22" hidden="1">'Attach 17'!$26:$26,'Attach 17'!$32:$209</definedName>
    <definedName name="Z_B98EDF94_17A9_401E_AE8C_378939C838E5_.wvu.Rows" localSheetId="23" hidden="1">'Attach 18'!$13:$13</definedName>
    <definedName name="Z_B98EDF94_17A9_401E_AE8C_378939C838E5_.wvu.Rows" localSheetId="24" hidden="1">'Attach 19'!$13:$13,'Attach 19'!$20:$28</definedName>
    <definedName name="Z_B98EDF94_17A9_401E_AE8C_378939C838E5_.wvu.Rows" localSheetId="26" hidden="1">'Attach 25'!$12:$12,'Attach 25'!$23:$24</definedName>
    <definedName name="Z_B98EDF94_17A9_401E_AE8C_378939C838E5_.wvu.Rows" localSheetId="4" hidden="1">'Attach-3 (QR)'!$16:$337</definedName>
    <definedName name="Z_B98EDF94_17A9_401E_AE8C_378939C838E5_.wvu.Rows" localSheetId="25" hidden="1">'Attachment-20'!$13:$13</definedName>
    <definedName name="Z_B98EDF94_17A9_401E_AE8C_378939C838E5_.wvu.Rows" localSheetId="27" hidden="1">'Bid Form 1st Envelope '!$32:$32</definedName>
    <definedName name="Z_B98EDF94_17A9_401E_AE8C_378939C838E5_.wvu.Rows" localSheetId="2" hidden="1">'Names of Bidder'!$10:$11,'Names of Bidder'!$23:$26,'Names of Bidder'!$28:$30</definedName>
    <definedName name="Z_BE615921_12B2_47E1_81BB_292B559B4C46_.wvu.Cols" localSheetId="16" hidden="1">'Attach 12'!$G:$I</definedName>
    <definedName name="Z_BE615921_12B2_47E1_81BB_292B559B4C46_.wvu.Cols" localSheetId="20" hidden="1">'Attach 15'!$F:$F,'Attach 15'!$H:$H</definedName>
    <definedName name="Z_BE615921_12B2_47E1_81BB_292B559B4C46_.wvu.Cols" localSheetId="3" hidden="1">'Attach 3(JV)'!$F:$F</definedName>
    <definedName name="Z_BE615921_12B2_47E1_81BB_292B559B4C46_.wvu.Cols" localSheetId="8" hidden="1">'Attach 5'!$H:$H</definedName>
    <definedName name="Z_BE615921_12B2_47E1_81BB_292B559B4C46_.wvu.Cols" localSheetId="11" hidden="1">'Attach 6'!$H:$H</definedName>
    <definedName name="Z_BE615921_12B2_47E1_81BB_292B559B4C46_.wvu.Cols" localSheetId="4" hidden="1">'Attach-3 (QR)'!$J:$K</definedName>
    <definedName name="Z_BE615921_12B2_47E1_81BB_292B559B4C46_.wvu.Cols" localSheetId="2" hidden="1">'Names of Bidder'!$F:$G,'Names of Bidder'!$I:$I</definedName>
    <definedName name="Z_BE615921_12B2_47E1_81BB_292B559B4C46_.wvu.PrintArea" localSheetId="14" hidden="1">'Attach 10'!$A$1:$E$20</definedName>
    <definedName name="Z_BE615921_12B2_47E1_81BB_292B559B4C46_.wvu.PrintArea" localSheetId="15" hidden="1">'Attach 11'!$A$1:$E$28</definedName>
    <definedName name="Z_BE615921_12B2_47E1_81BB_292B559B4C46_.wvu.PrintArea" localSheetId="16" hidden="1">'Attach 12'!$A$1:$E$177</definedName>
    <definedName name="Z_BE615921_12B2_47E1_81BB_292B559B4C46_.wvu.PrintArea" localSheetId="17" hidden="1">'Attach 13'!$A$1:$E$27</definedName>
    <definedName name="Z_BE615921_12B2_47E1_81BB_292B559B4C46_.wvu.PrintArea" localSheetId="18" hidden="1">'Attach 14'!$A$1:$E$29</definedName>
    <definedName name="Z_BE615921_12B2_47E1_81BB_292B559B4C46_.wvu.PrintArea" localSheetId="19" hidden="1">'Attach 14-IP'!$A$8:$I$222</definedName>
    <definedName name="Z_BE615921_12B2_47E1_81BB_292B559B4C46_.wvu.PrintArea" localSheetId="20" hidden="1">'Attach 15'!$A$1:$E$84</definedName>
    <definedName name="Z_BE615921_12B2_47E1_81BB_292B559B4C46_.wvu.PrintArea" localSheetId="21" hidden="1">'Attach 16'!$A$1:$L$94</definedName>
    <definedName name="Z_BE615921_12B2_47E1_81BB_292B559B4C46_.wvu.PrintArea" localSheetId="22" hidden="1">'Attach 17'!$A$1:$E$30</definedName>
    <definedName name="Z_BE615921_12B2_47E1_81BB_292B559B4C46_.wvu.PrintArea" localSheetId="23" hidden="1">'Attach 18'!$A$1:$E$31</definedName>
    <definedName name="Z_BE615921_12B2_47E1_81BB_292B559B4C46_.wvu.PrintArea" localSheetId="24" hidden="1">'Attach 19'!$A$1:$E$31</definedName>
    <definedName name="Z_BE615921_12B2_47E1_81BB_292B559B4C46_.wvu.PrintArea" localSheetId="26" hidden="1">'Attach 25'!$A$1:$E$27</definedName>
    <definedName name="Z_BE615921_12B2_47E1_81BB_292B559B4C46_.wvu.PrintArea" localSheetId="3" hidden="1">'Attach 3(JV)'!$A$1:$E$26</definedName>
    <definedName name="Z_BE615921_12B2_47E1_81BB_292B559B4C46_.wvu.PrintArea" localSheetId="5" hidden="1">'Attach 4'!$A$1:$E$24</definedName>
    <definedName name="Z_BE615921_12B2_47E1_81BB_292B559B4C46_.wvu.PrintArea" localSheetId="6" hidden="1">'Attach 4 (A)'!$A$1:$E$26</definedName>
    <definedName name="Z_BE615921_12B2_47E1_81BB_292B559B4C46_.wvu.PrintArea" localSheetId="7" hidden="1">'Attach 4 (B)'!$A$1:$E$25</definedName>
    <definedName name="Z_BE615921_12B2_47E1_81BB_292B559B4C46_.wvu.PrintArea" localSheetId="8" hidden="1">'Attach 5'!$A$1:$E$28</definedName>
    <definedName name="Z_BE615921_12B2_47E1_81BB_292B559B4C46_.wvu.PrintArea" localSheetId="9" hidden="1">'Attach 5A'!$A$1:$E$29</definedName>
    <definedName name="Z_BE615921_12B2_47E1_81BB_292B559B4C46_.wvu.PrintArea" localSheetId="10" hidden="1">'Attach 5B'!$A$1:$E$28</definedName>
    <definedName name="Z_BE615921_12B2_47E1_81BB_292B559B4C46_.wvu.PrintArea" localSheetId="11" hidden="1">'Attach 6'!$A$1:$E$27</definedName>
    <definedName name="Z_BE615921_12B2_47E1_81BB_292B559B4C46_.wvu.PrintArea" localSheetId="12" hidden="1">'Attach 7'!$A$1:$E$28</definedName>
    <definedName name="Z_BE615921_12B2_47E1_81BB_292B559B4C46_.wvu.PrintArea" localSheetId="13" hidden="1">'Attach 9'!$A$1:$F$52</definedName>
    <definedName name="Z_BE615921_12B2_47E1_81BB_292B559B4C46_.wvu.PrintArea" localSheetId="4" hidden="1">'Attach-3 (QR)'!$A$1:$I$340</definedName>
    <definedName name="Z_BE615921_12B2_47E1_81BB_292B559B4C46_.wvu.PrintArea" localSheetId="25" hidden="1">'Attachment-20'!$A$1:$E$36</definedName>
    <definedName name="Z_BE615921_12B2_47E1_81BB_292B559B4C46_.wvu.PrintArea" localSheetId="27" hidden="1">'Bid Form 1st Envelope '!$A$1:$F$121</definedName>
    <definedName name="Z_BE615921_12B2_47E1_81BB_292B559B4C46_.wvu.PrintArea" localSheetId="2" hidden="1">'Names of Bidder'!$B$1:$D$36</definedName>
    <definedName name="Z_BE615921_12B2_47E1_81BB_292B559B4C46_.wvu.PrintTitles" localSheetId="16" hidden="1">'Attach 12'!#REF!</definedName>
    <definedName name="Z_BE615921_12B2_47E1_81BB_292B559B4C46_.wvu.PrintTitles" localSheetId="13" hidden="1">'Attach 9'!$18:$18</definedName>
    <definedName name="Z_BE615921_12B2_47E1_81BB_292B559B4C46_.wvu.Rows" localSheetId="15" hidden="1">'Attach 11'!$29:$85</definedName>
    <definedName name="Z_BE615921_12B2_47E1_81BB_292B559B4C46_.wvu.Rows" localSheetId="16" hidden="1">'Attach 12'!#REF!,'Attach 12'!#REF!,'Attach 12'!#REF!,'Attach 12'!#REF!,'Attach 12'!#REF!</definedName>
    <definedName name="Z_BE615921_12B2_47E1_81BB_292B559B4C46_.wvu.Rows" localSheetId="20" hidden="1">'Attach 15'!$15:$15</definedName>
    <definedName name="Z_BE615921_12B2_47E1_81BB_292B559B4C46_.wvu.Rows" localSheetId="21" hidden="1">'Attach 16'!$89:$92</definedName>
    <definedName name="Z_BE615921_12B2_47E1_81BB_292B559B4C46_.wvu.Rows" localSheetId="22" hidden="1">'Attach 17'!$26:$26,'Attach 17'!$32:$209</definedName>
    <definedName name="Z_BE615921_12B2_47E1_81BB_292B559B4C46_.wvu.Rows" localSheetId="23" hidden="1">'Attach 18'!$13:$13</definedName>
    <definedName name="Z_BE615921_12B2_47E1_81BB_292B559B4C46_.wvu.Rows" localSheetId="24" hidden="1">'Attach 19'!$13:$13,'Attach 19'!$20:$28</definedName>
    <definedName name="Z_BE615921_12B2_47E1_81BB_292B559B4C46_.wvu.Rows" localSheetId="26" hidden="1">'Attach 25'!$12:$12,'Attach 25'!$19:$24</definedName>
    <definedName name="Z_BE615921_12B2_47E1_81BB_292B559B4C46_.wvu.Rows" localSheetId="8" hidden="1">'Attach 5'!$4:$4</definedName>
    <definedName name="Z_BE615921_12B2_47E1_81BB_292B559B4C46_.wvu.Rows" localSheetId="25" hidden="1">'Attachment-20'!$13:$13</definedName>
    <definedName name="Z_BE615921_12B2_47E1_81BB_292B559B4C46_.wvu.Rows" localSheetId="2" hidden="1">'Names of Bidder'!$11:$11,'Names of Bidder'!$28:$30</definedName>
    <definedName name="Z_C7FCA09A_C3E0_4408_81A0_5CFFEB0C6237_.wvu.Cols" localSheetId="4" hidden="1">'Attach-3 (QR)'!$J:$L</definedName>
    <definedName name="Z_C7FCA09A_C3E0_4408_81A0_5CFFEB0C6237_.wvu.PrintArea" localSheetId="22" hidden="1">'Attach 17'!$A$1:$F$30</definedName>
    <definedName name="Z_C7FCA09A_C3E0_4408_81A0_5CFFEB0C6237_.wvu.PrintArea" localSheetId="4" hidden="1">'Attach-3 (QR)'!$A$1:$I$341</definedName>
    <definedName name="Z_C7FCA09A_C3E0_4408_81A0_5CFFEB0C6237_.wvu.Rows" localSheetId="22" hidden="1">'Attach 17'!$32:$209</definedName>
    <definedName name="Z_C7FCA09A_C3E0_4408_81A0_5CFFEB0C6237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CD015_9A92_451A_BEF4_2BC98E3768DD_.wvu.Cols" localSheetId="16" hidden="1">'Attach 12'!$G:$I</definedName>
    <definedName name="Z_CB7CD015_9A92_451A_BEF4_2BC98E3768DD_.wvu.Cols" localSheetId="20" hidden="1">'Attach 15'!$H:$H</definedName>
    <definedName name="Z_CB7CD015_9A92_451A_BEF4_2BC98E3768DD_.wvu.Cols" localSheetId="8" hidden="1">'Attach 5'!$H:$H</definedName>
    <definedName name="Z_CB7CD015_9A92_451A_BEF4_2BC98E3768DD_.wvu.Cols" localSheetId="11" hidden="1">'Attach 6'!$H:$H</definedName>
    <definedName name="Z_CB7CD015_9A92_451A_BEF4_2BC98E3768DD_.wvu.PrintArea" localSheetId="14" hidden="1">'Attach 10'!$A$1:$E$22</definedName>
    <definedName name="Z_CB7CD015_9A92_451A_BEF4_2BC98E3768DD_.wvu.PrintArea" localSheetId="15" hidden="1">'Attach 11'!$A$1:$E$28</definedName>
    <definedName name="Z_CB7CD015_9A92_451A_BEF4_2BC98E3768DD_.wvu.PrintArea" localSheetId="16" hidden="1">'Attach 12'!$A$1:$E$178</definedName>
    <definedName name="Z_CB7CD015_9A92_451A_BEF4_2BC98E3768DD_.wvu.PrintArea" localSheetId="17" hidden="1">'Attach 13'!$A$1:$E$27</definedName>
    <definedName name="Z_CB7CD015_9A92_451A_BEF4_2BC98E3768DD_.wvu.PrintArea" localSheetId="18" hidden="1">'Attach 14'!$A$1:$E$29</definedName>
    <definedName name="Z_CB7CD015_9A92_451A_BEF4_2BC98E3768DD_.wvu.PrintArea" localSheetId="19" hidden="1">'Attach 14-IP'!$A$8:$I$222</definedName>
    <definedName name="Z_CB7CD015_9A92_451A_BEF4_2BC98E3768DD_.wvu.PrintArea" localSheetId="20" hidden="1">'Attach 15'!$A$1:$E$84</definedName>
    <definedName name="Z_CB7CD015_9A92_451A_BEF4_2BC98E3768DD_.wvu.PrintArea" localSheetId="21" hidden="1">'Attach 16'!$A$1:$L$94</definedName>
    <definedName name="Z_CB7CD015_9A92_451A_BEF4_2BC98E3768DD_.wvu.PrintArea" localSheetId="22" hidden="1">'Attach 17'!$A$1:$E$33</definedName>
    <definedName name="Z_CB7CD015_9A92_451A_BEF4_2BC98E3768DD_.wvu.PrintArea" localSheetId="23" hidden="1">'Attach 18'!$A$1:$E$31</definedName>
    <definedName name="Z_CB7CD015_9A92_451A_BEF4_2BC98E3768DD_.wvu.PrintArea" localSheetId="24" hidden="1">'Attach 19'!$A$1:$E$31</definedName>
    <definedName name="Z_CB7CD015_9A92_451A_BEF4_2BC98E3768DD_.wvu.PrintArea" localSheetId="26" hidden="1">'Attach 25'!$A$1:$E$27</definedName>
    <definedName name="Z_CB7CD015_9A92_451A_BEF4_2BC98E3768DD_.wvu.PrintArea" localSheetId="3" hidden="1">'Attach 3(JV)'!$A$1:$E$28</definedName>
    <definedName name="Z_CB7CD015_9A92_451A_BEF4_2BC98E3768DD_.wvu.PrintArea" localSheetId="5" hidden="1">'Attach 4'!$A$1:$G$25</definedName>
    <definedName name="Z_CB7CD015_9A92_451A_BEF4_2BC98E3768DD_.wvu.PrintArea" localSheetId="6" hidden="1">'Attach 4 (A)'!$A$1:$E$27</definedName>
    <definedName name="Z_CB7CD015_9A92_451A_BEF4_2BC98E3768DD_.wvu.PrintArea" localSheetId="7" hidden="1">'Attach 4 (B)'!$A$1:$E$26</definedName>
    <definedName name="Z_CB7CD015_9A92_451A_BEF4_2BC98E3768DD_.wvu.PrintArea" localSheetId="8" hidden="1">'Attach 5'!$A$1:$E$28</definedName>
    <definedName name="Z_CB7CD015_9A92_451A_BEF4_2BC98E3768DD_.wvu.PrintArea" localSheetId="11" hidden="1">'Attach 6'!$A$1:$E$28</definedName>
    <definedName name="Z_CB7CD015_9A92_451A_BEF4_2BC98E3768DD_.wvu.PrintArea" localSheetId="12" hidden="1">'Attach 7'!$A$1:$E$28</definedName>
    <definedName name="Z_CB7CD015_9A92_451A_BEF4_2BC98E3768DD_.wvu.PrintArea" localSheetId="13" hidden="1">'Attach 9'!$A$1:$F$52</definedName>
    <definedName name="Z_CB7CD015_9A92_451A_BEF4_2BC98E3768DD_.wvu.PrintArea" localSheetId="27" hidden="1">'Bid Form 1st Envelope '!$A$1:$J$119</definedName>
    <definedName name="Z_CB7CD015_9A92_451A_BEF4_2BC98E3768DD_.wvu.PrintArea" localSheetId="2" hidden="1">'Names of Bidder'!$B$1:$D$36</definedName>
    <definedName name="Z_CB7CD015_9A92_451A_BEF4_2BC98E3768DD_.wvu.PrintTitles" localSheetId="16" hidden="1">'Attach 12'!#REF!</definedName>
    <definedName name="Z_CB7CD015_9A92_451A_BEF4_2BC98E3768DD_.wvu.PrintTitles" localSheetId="13" hidden="1">'Attach 9'!$18:$18</definedName>
    <definedName name="Z_CB7CD015_9A92_451A_BEF4_2BC98E3768DD_.wvu.Rows" localSheetId="16" hidden="1">'Attach 12'!#REF!,'Attach 12'!#REF!,'Attach 12'!#REF!,'Attach 12'!#REF!,'Attach 12'!#REF!</definedName>
    <definedName name="Z_CB7CD015_9A92_451A_BEF4_2BC98E3768DD_.wvu.Rows" localSheetId="20" hidden="1">'Attach 15'!$15:$15</definedName>
    <definedName name="Z_CB7CD015_9A92_451A_BEF4_2BC98E3768DD_.wvu.Rows" localSheetId="22" hidden="1">'Attach 17'!$26:$26,'Attach 17'!$32:$209</definedName>
    <definedName name="Z_CB7CD015_9A92_451A_BEF4_2BC98E3768DD_.wvu.Rows" localSheetId="23" hidden="1">'Attach 18'!$13:$13</definedName>
    <definedName name="Z_CB7CD015_9A92_451A_BEF4_2BC98E3768DD_.wvu.Rows" localSheetId="24" hidden="1">'Attach 19'!$13:$13,'Attach 19'!$20:$28</definedName>
    <definedName name="Z_CB7CD015_9A92_451A_BEF4_2BC98E3768DD_.wvu.Rows" localSheetId="26" hidden="1">'Attach 25'!$12:$12,'Attach 25'!$19:$24</definedName>
    <definedName name="Z_CB7CD015_9A92_451A_BEF4_2BC98E3768DD_.wvu.Rows" localSheetId="8" hidden="1">'Attach 5'!$4:$4</definedName>
    <definedName name="Z_CB7CD015_9A92_451A_BEF4_2BC98E3768DD_.wvu.Rows" localSheetId="27" hidden="1">'Bid Form 1st Envelope '!$46:$46</definedName>
    <definedName name="Z_CB7CD015_9A92_451A_BEF4_2BC98E3768DD_.wvu.Rows" localSheetId="2" hidden="1">'Names of Bidder'!$28:$30</definedName>
    <definedName name="Z_CD4CA1A8_824A_452F_BDBA_32A47C1B3013_.wvu.Cols" localSheetId="20" hidden="1">'Attach 15'!$H:$H</definedName>
    <definedName name="Z_CD4CA1A8_824A_452F_BDBA_32A47C1B3013_.wvu.Cols" localSheetId="8" hidden="1">'Attach 5'!$H:$H</definedName>
    <definedName name="Z_CD4CA1A8_824A_452F_BDBA_32A47C1B3013_.wvu.Cols" localSheetId="11" hidden="1">'Attach 6'!$H:$H</definedName>
    <definedName name="Z_CD4CA1A8_824A_452F_BDBA_32A47C1B3013_.wvu.PrintArea" localSheetId="14" hidden="1">'Attach 10'!$A$1:$E$22</definedName>
    <definedName name="Z_CD4CA1A8_824A_452F_BDBA_32A47C1B3013_.wvu.PrintArea" localSheetId="15" hidden="1">'Attach 11'!$A$1:$E$84</definedName>
    <definedName name="Z_CD4CA1A8_824A_452F_BDBA_32A47C1B3013_.wvu.PrintArea" localSheetId="16" hidden="1">'Attach 12'!$A$1:$E$178</definedName>
    <definedName name="Z_CD4CA1A8_824A_452F_BDBA_32A47C1B3013_.wvu.PrintArea" localSheetId="17" hidden="1">'Attach 13'!$A$1:$E$29</definedName>
    <definedName name="Z_CD4CA1A8_824A_452F_BDBA_32A47C1B3013_.wvu.PrintArea" localSheetId="18" hidden="1">'Attach 14'!$A$1:$E$29</definedName>
    <definedName name="Z_CD4CA1A8_824A_452F_BDBA_32A47C1B3013_.wvu.PrintArea" localSheetId="20" hidden="1">'Attach 15'!$A$1:$E$85</definedName>
    <definedName name="Z_CD4CA1A8_824A_452F_BDBA_32A47C1B3013_.wvu.PrintArea" localSheetId="21" hidden="1">'Attach 16'!$A$1:$L$94</definedName>
    <definedName name="Z_CD4CA1A8_824A_452F_BDBA_32A47C1B3013_.wvu.PrintArea" localSheetId="24" hidden="1">'Attach 19'!$A$1:$E$35</definedName>
    <definedName name="Z_CD4CA1A8_824A_452F_BDBA_32A47C1B3013_.wvu.PrintArea" localSheetId="26" hidden="1">'Attach 25'!$A$1:$E$31</definedName>
    <definedName name="Z_CD4CA1A8_824A_452F_BDBA_32A47C1B3013_.wvu.PrintArea" localSheetId="3" hidden="1">'Attach 3(JV)'!$A$1:$E$28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5'!$A$1:$E$29</definedName>
    <definedName name="Z_CD4CA1A8_824A_452F_BDBA_32A47C1B3013_.wvu.PrintArea" localSheetId="11" hidden="1">'Attach 6'!$A$1:$E$51</definedName>
    <definedName name="Z_CD4CA1A8_824A_452F_BDBA_32A47C1B3013_.wvu.PrintArea" localSheetId="12" hidden="1">'Attach 7'!$A$1:$E$28</definedName>
    <definedName name="Z_CD4CA1A8_824A_452F_BDBA_32A47C1B3013_.wvu.PrintArea" localSheetId="13" hidden="1">'Attach 9'!$A$1:$F$58</definedName>
    <definedName name="Z_CD4CA1A8_824A_452F_BDBA_32A47C1B3013_.wvu.PrintArea" localSheetId="2" hidden="1">'Names of Bidder'!$B$1:$D$36</definedName>
    <definedName name="Z_CD4CA1A8_824A_452F_BDBA_32A47C1B3013_.wvu.PrintTitles" localSheetId="16" hidden="1">'Attach 12'!#REF!</definedName>
    <definedName name="Z_CD4CA1A8_824A_452F_BDBA_32A47C1B3013_.wvu.PrintTitles" localSheetId="13" hidden="1">'Attach 9'!$18:$18</definedName>
    <definedName name="Z_CD4CA1A8_824A_452F_BDBA_32A47C1B3013_.wvu.Rows" localSheetId="16" hidden="1">'Attach 12'!#REF!,'Attach 12'!#REF!,'Attach 12'!#REF!,'Attach 12'!#REF!,'Attach 12'!#REF!</definedName>
    <definedName name="Z_CD4CA1A8_824A_452F_BDBA_32A47C1B3013_.wvu.Rows" localSheetId="20" hidden="1">'Attach 15'!$12:$13,'Attach 15'!$15:$15</definedName>
    <definedName name="Z_CFBF18EC_8277_4311_991B_395AF21BB33B_.wvu.Cols" localSheetId="16" hidden="1">'Attach 12'!$G:$I</definedName>
    <definedName name="Z_CFBF18EC_8277_4311_991B_395AF21BB33B_.wvu.Cols" localSheetId="20" hidden="1">'Attach 15'!$H:$H</definedName>
    <definedName name="Z_CFBF18EC_8277_4311_991B_395AF21BB33B_.wvu.Cols" localSheetId="8" hidden="1">'Attach 5'!$H:$H</definedName>
    <definedName name="Z_CFBF18EC_8277_4311_991B_395AF21BB33B_.wvu.Cols" localSheetId="11" hidden="1">'Attach 6'!$H:$H</definedName>
    <definedName name="Z_CFBF18EC_8277_4311_991B_395AF21BB33B_.wvu.PrintArea" localSheetId="14" hidden="1">'Attach 10'!$A$1:$E$20</definedName>
    <definedName name="Z_CFBF18EC_8277_4311_991B_395AF21BB33B_.wvu.PrintArea" localSheetId="15" hidden="1">'Attach 11'!$A$1:$E$28</definedName>
    <definedName name="Z_CFBF18EC_8277_4311_991B_395AF21BB33B_.wvu.PrintArea" localSheetId="16" hidden="1">'Attach 12'!$A$1:$E$178</definedName>
    <definedName name="Z_CFBF18EC_8277_4311_991B_395AF21BB33B_.wvu.PrintArea" localSheetId="17" hidden="1">'Attach 13'!$A$1:$E$27</definedName>
    <definedName name="Z_CFBF18EC_8277_4311_991B_395AF21BB33B_.wvu.PrintArea" localSheetId="18" hidden="1">'Attach 14'!$A$1:$E$29</definedName>
    <definedName name="Z_CFBF18EC_8277_4311_991B_395AF21BB33B_.wvu.PrintArea" localSheetId="19" hidden="1">'Attach 14-IP'!$A$8:$I$222</definedName>
    <definedName name="Z_CFBF18EC_8277_4311_991B_395AF21BB33B_.wvu.PrintArea" localSheetId="20" hidden="1">'Attach 15'!$A$1:$E$84</definedName>
    <definedName name="Z_CFBF18EC_8277_4311_991B_395AF21BB33B_.wvu.PrintArea" localSheetId="21" hidden="1">'Attach 16'!$A$1:$L$94</definedName>
    <definedName name="Z_CFBF18EC_8277_4311_991B_395AF21BB33B_.wvu.PrintArea" localSheetId="22" hidden="1">'Attach 17'!$A$1:$E$30</definedName>
    <definedName name="Z_CFBF18EC_8277_4311_991B_395AF21BB33B_.wvu.PrintArea" localSheetId="23" hidden="1">'Attach 18'!$A$1:$E$31</definedName>
    <definedName name="Z_CFBF18EC_8277_4311_991B_395AF21BB33B_.wvu.PrintArea" localSheetId="24" hidden="1">'Attach 19'!$A$1:$E$31</definedName>
    <definedName name="Z_CFBF18EC_8277_4311_991B_395AF21BB33B_.wvu.PrintArea" localSheetId="26" hidden="1">'Attach 25'!$A$1:$E$27</definedName>
    <definedName name="Z_CFBF18EC_8277_4311_991B_395AF21BB33B_.wvu.PrintArea" localSheetId="3" hidden="1">'Attach 3(JV)'!$A$1:$E$26</definedName>
    <definedName name="Z_CFBF18EC_8277_4311_991B_395AF21BB33B_.wvu.PrintArea" localSheetId="5" hidden="1">'Attach 4'!$A$1:$E$24</definedName>
    <definedName name="Z_CFBF18EC_8277_4311_991B_395AF21BB33B_.wvu.PrintArea" localSheetId="6" hidden="1">'Attach 4 (A)'!$A$1:$E$26</definedName>
    <definedName name="Z_CFBF18EC_8277_4311_991B_395AF21BB33B_.wvu.PrintArea" localSheetId="7" hidden="1">'Attach 4 (B)'!$A$1:$E$25</definedName>
    <definedName name="Z_CFBF18EC_8277_4311_991B_395AF21BB33B_.wvu.PrintArea" localSheetId="8" hidden="1">'Attach 5'!$A$1:$E$28</definedName>
    <definedName name="Z_CFBF18EC_8277_4311_991B_395AF21BB33B_.wvu.PrintArea" localSheetId="9" hidden="1">'Attach 5A'!$A$1:$E$29</definedName>
    <definedName name="Z_CFBF18EC_8277_4311_991B_395AF21BB33B_.wvu.PrintArea" localSheetId="10" hidden="1">'Attach 5B'!$A$1:$E$28</definedName>
    <definedName name="Z_CFBF18EC_8277_4311_991B_395AF21BB33B_.wvu.PrintArea" localSheetId="11" hidden="1">'Attach 6'!$A$1:$E$27</definedName>
    <definedName name="Z_CFBF18EC_8277_4311_991B_395AF21BB33B_.wvu.PrintArea" localSheetId="12" hidden="1">'Attach 7'!$A$1:$E$28</definedName>
    <definedName name="Z_CFBF18EC_8277_4311_991B_395AF21BB33B_.wvu.PrintArea" localSheetId="13" hidden="1">'Attach 9'!$A$1:$F$52</definedName>
    <definedName name="Z_CFBF18EC_8277_4311_991B_395AF21BB33B_.wvu.PrintArea" localSheetId="25" hidden="1">'Attachment-20'!$A$1:$E$36</definedName>
    <definedName name="Z_CFBF18EC_8277_4311_991B_395AF21BB33B_.wvu.PrintArea" localSheetId="27" hidden="1">'Bid Form 1st Envelope '!$A$1:$F$121</definedName>
    <definedName name="Z_CFBF18EC_8277_4311_991B_395AF21BB33B_.wvu.PrintArea" localSheetId="2" hidden="1">'Names of Bidder'!$B$1:$D$36</definedName>
    <definedName name="Z_CFBF18EC_8277_4311_991B_395AF21BB33B_.wvu.PrintTitles" localSheetId="16" hidden="1">'Attach 12'!#REF!</definedName>
    <definedName name="Z_CFBF18EC_8277_4311_991B_395AF21BB33B_.wvu.PrintTitles" localSheetId="13" hidden="1">'Attach 9'!$18:$18</definedName>
    <definedName name="Z_CFBF18EC_8277_4311_991B_395AF21BB33B_.wvu.Rows" localSheetId="15" hidden="1">'Attach 11'!$29:$85</definedName>
    <definedName name="Z_CFBF18EC_8277_4311_991B_395AF21BB33B_.wvu.Rows" localSheetId="16" hidden="1">'Attach 12'!#REF!,'Attach 12'!#REF!,'Attach 12'!#REF!,'Attach 12'!#REF!,'Attach 12'!#REF!</definedName>
    <definedName name="Z_CFBF18EC_8277_4311_991B_395AF21BB33B_.wvu.Rows" localSheetId="20" hidden="1">'Attach 15'!$15:$15</definedName>
    <definedName name="Z_CFBF18EC_8277_4311_991B_395AF21BB33B_.wvu.Rows" localSheetId="22" hidden="1">'Attach 17'!$26:$26,'Attach 17'!$32:$209</definedName>
    <definedName name="Z_CFBF18EC_8277_4311_991B_395AF21BB33B_.wvu.Rows" localSheetId="23" hidden="1">'Attach 18'!$13:$13</definedName>
    <definedName name="Z_CFBF18EC_8277_4311_991B_395AF21BB33B_.wvu.Rows" localSheetId="24" hidden="1">'Attach 19'!$13:$13,'Attach 19'!$20:$28</definedName>
    <definedName name="Z_CFBF18EC_8277_4311_991B_395AF21BB33B_.wvu.Rows" localSheetId="26" hidden="1">'Attach 25'!$12:$12,'Attach 25'!$19:$24</definedName>
    <definedName name="Z_CFBF18EC_8277_4311_991B_395AF21BB33B_.wvu.Rows" localSheetId="8" hidden="1">'Attach 5'!$4:$4</definedName>
    <definedName name="Z_CFBF18EC_8277_4311_991B_395AF21BB33B_.wvu.Rows" localSheetId="25" hidden="1">'Attachment-20'!$13:$13</definedName>
    <definedName name="Z_CFBF18EC_8277_4311_991B_395AF21BB33B_.wvu.Rows" localSheetId="2" hidden="1">'Names of Bidder'!$28:$30</definedName>
    <definedName name="Z_D05C69EC_C4A6_4AED_AFBA_A3044FD4B3FB_.wvu.Cols" localSheetId="16" hidden="1">'Attach 12'!$G:$I</definedName>
    <definedName name="Z_D05C69EC_C4A6_4AED_AFBA_A3044FD4B3FB_.wvu.Cols" localSheetId="20" hidden="1">'Attach 15'!$F:$F,'Attach 15'!$H:$H</definedName>
    <definedName name="Z_D05C69EC_C4A6_4AED_AFBA_A3044FD4B3FB_.wvu.Cols" localSheetId="3" hidden="1">'Attach 3(JV)'!$F:$F</definedName>
    <definedName name="Z_D05C69EC_C4A6_4AED_AFBA_A3044FD4B3FB_.wvu.Cols" localSheetId="8" hidden="1">'Attach 5'!$H:$H</definedName>
    <definedName name="Z_D05C69EC_C4A6_4AED_AFBA_A3044FD4B3FB_.wvu.Cols" localSheetId="11" hidden="1">'Attach 6'!$H:$H</definedName>
    <definedName name="Z_D05C69EC_C4A6_4AED_AFBA_A3044FD4B3FB_.wvu.Cols" localSheetId="2" hidden="1">'Names of Bidder'!$F:$G,'Names of Bidder'!$I:$I</definedName>
    <definedName name="Z_D05C69EC_C4A6_4AED_AFBA_A3044FD4B3FB_.wvu.PrintArea" localSheetId="14" hidden="1">'Attach 10'!$A$1:$E$20</definedName>
    <definedName name="Z_D05C69EC_C4A6_4AED_AFBA_A3044FD4B3FB_.wvu.PrintArea" localSheetId="15" hidden="1">'Attach 11'!$A$1:$E$28</definedName>
    <definedName name="Z_D05C69EC_C4A6_4AED_AFBA_A3044FD4B3FB_.wvu.PrintArea" localSheetId="16" hidden="1">'Attach 12'!$A$1:$E$177</definedName>
    <definedName name="Z_D05C69EC_C4A6_4AED_AFBA_A3044FD4B3FB_.wvu.PrintArea" localSheetId="17" hidden="1">'Attach 13'!$A$1:$E$27</definedName>
    <definedName name="Z_D05C69EC_C4A6_4AED_AFBA_A3044FD4B3FB_.wvu.PrintArea" localSheetId="18" hidden="1">'Attach 14'!$A$1:$E$29</definedName>
    <definedName name="Z_D05C69EC_C4A6_4AED_AFBA_A3044FD4B3FB_.wvu.PrintArea" localSheetId="19" hidden="1">'Attach 14-IP'!$A$8:$I$222</definedName>
    <definedName name="Z_D05C69EC_C4A6_4AED_AFBA_A3044FD4B3FB_.wvu.PrintArea" localSheetId="20" hidden="1">'Attach 15'!$A$1:$E$84</definedName>
    <definedName name="Z_D05C69EC_C4A6_4AED_AFBA_A3044FD4B3FB_.wvu.PrintArea" localSheetId="21" hidden="1">'Attach 16'!$A$1:$L$94</definedName>
    <definedName name="Z_D05C69EC_C4A6_4AED_AFBA_A3044FD4B3FB_.wvu.PrintArea" localSheetId="22" hidden="1">'Attach 17'!$A$1:$E$30</definedName>
    <definedName name="Z_D05C69EC_C4A6_4AED_AFBA_A3044FD4B3FB_.wvu.PrintArea" localSheetId="23" hidden="1">'Attach 18'!$A$1:$E$31</definedName>
    <definedName name="Z_D05C69EC_C4A6_4AED_AFBA_A3044FD4B3FB_.wvu.PrintArea" localSheetId="24" hidden="1">'Attach 19'!$A$1:$E$31</definedName>
    <definedName name="Z_D05C69EC_C4A6_4AED_AFBA_A3044FD4B3FB_.wvu.PrintArea" localSheetId="26" hidden="1">'Attach 25'!$A$1:$E$27</definedName>
    <definedName name="Z_D05C69EC_C4A6_4AED_AFBA_A3044FD4B3FB_.wvu.PrintArea" localSheetId="3" hidden="1">'Attach 3(JV)'!$A$1:$E$26</definedName>
    <definedName name="Z_D05C69EC_C4A6_4AED_AFBA_A3044FD4B3FB_.wvu.PrintArea" localSheetId="5" hidden="1">'Attach 4'!$A$1:$E$24</definedName>
    <definedName name="Z_D05C69EC_C4A6_4AED_AFBA_A3044FD4B3FB_.wvu.PrintArea" localSheetId="6" hidden="1">'Attach 4 (A)'!$A$1:$E$26</definedName>
    <definedName name="Z_D05C69EC_C4A6_4AED_AFBA_A3044FD4B3FB_.wvu.PrintArea" localSheetId="7" hidden="1">'Attach 4 (B)'!$A$1:$E$25</definedName>
    <definedName name="Z_D05C69EC_C4A6_4AED_AFBA_A3044FD4B3FB_.wvu.PrintArea" localSheetId="8" hidden="1">'Attach 5'!$A$1:$E$28</definedName>
    <definedName name="Z_D05C69EC_C4A6_4AED_AFBA_A3044FD4B3FB_.wvu.PrintArea" localSheetId="9" hidden="1">'Attach 5A'!$A$1:$E$29</definedName>
    <definedName name="Z_D05C69EC_C4A6_4AED_AFBA_A3044FD4B3FB_.wvu.PrintArea" localSheetId="10" hidden="1">'Attach 5B'!$A$1:$E$28</definedName>
    <definedName name="Z_D05C69EC_C4A6_4AED_AFBA_A3044FD4B3FB_.wvu.PrintArea" localSheetId="11" hidden="1">'Attach 6'!$A$1:$E$27</definedName>
    <definedName name="Z_D05C69EC_C4A6_4AED_AFBA_A3044FD4B3FB_.wvu.PrintArea" localSheetId="12" hidden="1">'Attach 7'!$A$1:$E$28</definedName>
    <definedName name="Z_D05C69EC_C4A6_4AED_AFBA_A3044FD4B3FB_.wvu.PrintArea" localSheetId="13" hidden="1">'Attach 9'!$A$1:$F$52</definedName>
    <definedName name="Z_D05C69EC_C4A6_4AED_AFBA_A3044FD4B3FB_.wvu.PrintArea" localSheetId="4" hidden="1">'Attach-3 (QR)'!$A$1:$I$340</definedName>
    <definedName name="Z_D05C69EC_C4A6_4AED_AFBA_A3044FD4B3FB_.wvu.PrintArea" localSheetId="25" hidden="1">'Attachment-20'!$A$1:$E$36</definedName>
    <definedName name="Z_D05C69EC_C4A6_4AED_AFBA_A3044FD4B3FB_.wvu.PrintArea" localSheetId="27" hidden="1">'Bid Form 1st Envelope '!$A$1:$F$121</definedName>
    <definedName name="Z_D05C69EC_C4A6_4AED_AFBA_A3044FD4B3FB_.wvu.PrintArea" localSheetId="2" hidden="1">'Names of Bidder'!$B$1:$D$36</definedName>
    <definedName name="Z_D05C69EC_C4A6_4AED_AFBA_A3044FD4B3FB_.wvu.PrintTitles" localSheetId="16" hidden="1">'Attach 12'!#REF!</definedName>
    <definedName name="Z_D05C69EC_C4A6_4AED_AFBA_A3044FD4B3FB_.wvu.PrintTitles" localSheetId="13" hidden="1">'Attach 9'!$18:$18</definedName>
    <definedName name="Z_D05C69EC_C4A6_4AED_AFBA_A3044FD4B3FB_.wvu.Rows" localSheetId="15" hidden="1">'Attach 11'!$29:$85</definedName>
    <definedName name="Z_D05C69EC_C4A6_4AED_AFBA_A3044FD4B3FB_.wvu.Rows" localSheetId="16" hidden="1">'Attach 12'!#REF!</definedName>
    <definedName name="Z_D05C69EC_C4A6_4AED_AFBA_A3044FD4B3FB_.wvu.Rows" localSheetId="20" hidden="1">'Attach 15'!$15:$15</definedName>
    <definedName name="Z_D05C69EC_C4A6_4AED_AFBA_A3044FD4B3FB_.wvu.Rows" localSheetId="21" hidden="1">'Attach 16'!$89:$92</definedName>
    <definedName name="Z_D05C69EC_C4A6_4AED_AFBA_A3044FD4B3FB_.wvu.Rows" localSheetId="22" hidden="1">'Attach 17'!$26:$26,'Attach 17'!$32:$209</definedName>
    <definedName name="Z_D05C69EC_C4A6_4AED_AFBA_A3044FD4B3FB_.wvu.Rows" localSheetId="23" hidden="1">'Attach 18'!$13:$13</definedName>
    <definedName name="Z_D05C69EC_C4A6_4AED_AFBA_A3044FD4B3FB_.wvu.Rows" localSheetId="24" hidden="1">'Attach 19'!$13:$13,'Attach 19'!$20:$28</definedName>
    <definedName name="Z_D05C69EC_C4A6_4AED_AFBA_A3044FD4B3FB_.wvu.Rows" localSheetId="26" hidden="1">'Attach 25'!$12:$12,'Attach 25'!$19:$24</definedName>
    <definedName name="Z_D05C69EC_C4A6_4AED_AFBA_A3044FD4B3FB_.wvu.Rows" localSheetId="8" hidden="1">'Attach 5'!$4:$4</definedName>
    <definedName name="Z_D05C69EC_C4A6_4AED_AFBA_A3044FD4B3FB_.wvu.Rows" localSheetId="4" hidden="1">'Attach-3 (QR)'!$128:$143</definedName>
    <definedName name="Z_D05C69EC_C4A6_4AED_AFBA_A3044FD4B3FB_.wvu.Rows" localSheetId="25" hidden="1">'Attachment-20'!$13:$13</definedName>
    <definedName name="Z_D05C69EC_C4A6_4AED_AFBA_A3044FD4B3FB_.wvu.Rows" localSheetId="2" hidden="1">'Names of Bidder'!$11:$11,'Names of Bidder'!$28:$30</definedName>
    <definedName name="Z_D5994A17_2357_4B78_B667_DDB5D94B6FD1_.wvu.Cols" localSheetId="4" hidden="1">'Attach-3 (QR)'!$N:$O</definedName>
    <definedName name="Z_D5994A17_2357_4B78_B667_DDB5D94B6FD1_.wvu.PrintArea" localSheetId="4" hidden="1">'Attach-3 (QR)'!$A$1:$I$341</definedName>
    <definedName name="Z_D5994A17_2357_4B78_B667_DDB5D94B6FD1_.wvu.Rows" localSheetId="4" hidden="1">'Attach-3 (QR)'!#REF!,'Attach-3 (QR)'!#REF!,'Attach-3 (QR)'!#REF!,'Attach-3 (QR)'!$218:$220</definedName>
    <definedName name="Z_DC28ED1E_3E35_4094_9C2B_5C0A1C1D459C_.wvu.Cols" localSheetId="20" hidden="1">'Attach 15'!$H:$H</definedName>
    <definedName name="Z_DC28ED1E_3E35_4094_9C2B_5C0A1C1D459C_.wvu.Cols" localSheetId="8" hidden="1">'Attach 5'!$H:$H</definedName>
    <definedName name="Z_DC28ED1E_3E35_4094_9C2B_5C0A1C1D459C_.wvu.Cols" localSheetId="11" hidden="1">'Attach 6'!$H:$H</definedName>
    <definedName name="Z_DC28ED1E_3E35_4094_9C2B_5C0A1C1D459C_.wvu.PrintArea" localSheetId="14" hidden="1">'Attach 10'!$A$1:$E$22</definedName>
    <definedName name="Z_DC28ED1E_3E35_4094_9C2B_5C0A1C1D459C_.wvu.PrintArea" localSheetId="15" hidden="1">'Attach 11'!$A$1:$E$28</definedName>
    <definedName name="Z_DC28ED1E_3E35_4094_9C2B_5C0A1C1D459C_.wvu.PrintArea" localSheetId="16" hidden="1">'Attach 12'!$A$1:$E$178</definedName>
    <definedName name="Z_DC28ED1E_3E35_4094_9C2B_5C0A1C1D459C_.wvu.PrintArea" localSheetId="17" hidden="1">'Attach 13'!$A$1:$E$29</definedName>
    <definedName name="Z_DC28ED1E_3E35_4094_9C2B_5C0A1C1D459C_.wvu.PrintArea" localSheetId="18" hidden="1">'Attach 14'!$A$1:$E$29</definedName>
    <definedName name="Z_DC28ED1E_3E35_4094_9C2B_5C0A1C1D459C_.wvu.PrintArea" localSheetId="19" hidden="1">'Attach 14-IP'!$A$8:$I$222</definedName>
    <definedName name="Z_DC28ED1E_3E35_4094_9C2B_5C0A1C1D459C_.wvu.PrintArea" localSheetId="20" hidden="1">'Attach 15'!$A$1:$E$84</definedName>
    <definedName name="Z_DC28ED1E_3E35_4094_9C2B_5C0A1C1D459C_.wvu.PrintArea" localSheetId="21" hidden="1">'Attach 16'!$A$1:$L$94</definedName>
    <definedName name="Z_DC28ED1E_3E35_4094_9C2B_5C0A1C1D459C_.wvu.PrintArea" localSheetId="22" hidden="1">'Attach 17'!$A$1:$E$33</definedName>
    <definedName name="Z_DC28ED1E_3E35_4094_9C2B_5C0A1C1D459C_.wvu.PrintArea" localSheetId="24" hidden="1">'Attach 19'!$A$1:$E$31</definedName>
    <definedName name="Z_DC28ED1E_3E35_4094_9C2B_5C0A1C1D459C_.wvu.PrintArea" localSheetId="26" hidden="1">'Attach 25'!$A$1:$E$27</definedName>
    <definedName name="Z_DC28ED1E_3E35_4094_9C2B_5C0A1C1D459C_.wvu.PrintArea" localSheetId="3" hidden="1">'Attach 3(JV)'!$A$1:$E$28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5'!$A$1:$E$28</definedName>
    <definedName name="Z_DC28ED1E_3E35_4094_9C2B_5C0A1C1D459C_.wvu.PrintArea" localSheetId="11" hidden="1">'Attach 6'!$A$1:$E$28</definedName>
    <definedName name="Z_DC28ED1E_3E35_4094_9C2B_5C0A1C1D459C_.wvu.PrintArea" localSheetId="12" hidden="1">'Attach 7'!$A$1:$E$28</definedName>
    <definedName name="Z_DC28ED1E_3E35_4094_9C2B_5C0A1C1D459C_.wvu.PrintArea" localSheetId="13" hidden="1">'Attach 9'!$A$1:$F$58</definedName>
    <definedName name="Z_DC28ED1E_3E35_4094_9C2B_5C0A1C1D459C_.wvu.PrintArea" localSheetId="27" hidden="1">'Bid Form 1st Envelope '!$A$1:$F$121</definedName>
    <definedName name="Z_DC28ED1E_3E35_4094_9C2B_5C0A1C1D459C_.wvu.PrintArea" localSheetId="2" hidden="1">'Names of Bidder'!$B$1:$D$36</definedName>
    <definedName name="Z_DC28ED1E_3E35_4094_9C2B_5C0A1C1D459C_.wvu.PrintTitles" localSheetId="16" hidden="1">'Attach 12'!#REF!</definedName>
    <definedName name="Z_DC28ED1E_3E35_4094_9C2B_5C0A1C1D459C_.wvu.PrintTitles" localSheetId="13" hidden="1">'Attach 9'!$18:$18</definedName>
    <definedName name="Z_DC28ED1E_3E35_4094_9C2B_5C0A1C1D459C_.wvu.Rows" localSheetId="16" hidden="1">'Attach 12'!#REF!,'Attach 12'!#REF!,'Attach 12'!#REF!</definedName>
    <definedName name="Z_DC28ED1E_3E35_4094_9C2B_5C0A1C1D459C_.wvu.Rows" localSheetId="20" hidden="1">'Attach 15'!$15:$15</definedName>
    <definedName name="Z_DC28ED1E_3E35_4094_9C2B_5C0A1C1D459C_.wvu.Rows" localSheetId="22" hidden="1">'Attach 17'!$26:$26,'Attach 17'!$32:$209</definedName>
    <definedName name="Z_DC28ED1E_3E35_4094_9C2B_5C0A1C1D459C_.wvu.Rows" localSheetId="24" hidden="1">'Attach 19'!$13:$13,'Attach 19'!$20:$28</definedName>
    <definedName name="Z_DC28ED1E_3E35_4094_9C2B_5C0A1C1D459C_.wvu.Rows" localSheetId="26" hidden="1">'Attach 25'!$12:$12,'Attach 25'!$19:$24</definedName>
    <definedName name="Z_DC28ED1E_3E35_4094_9C2B_5C0A1C1D459C_.wvu.Rows" localSheetId="8" hidden="1">'Attach 5'!$4:$4</definedName>
    <definedName name="Z_DC28ED1E_3E35_4094_9C2B_5C0A1C1D459C_.wvu.Rows" localSheetId="2" hidden="1">'Names of Bidder'!$28:$30</definedName>
    <definedName name="Z_E0F296A4_A978_4686_BFBB_37CA7822B74C_.wvu.PrintArea" localSheetId="22" hidden="1">'Attach 17'!$A$1:$E$33</definedName>
    <definedName name="Z_E0F296A4_A978_4686_BFBB_37CA7822B74C_.wvu.Rows" localSheetId="22" hidden="1">'Attach 17'!$26:$26,'Attach 17'!$32:$209</definedName>
    <definedName name="Z_EBAEADC8_DFAF_4DD1_92A4_0349F1C8EBDD_.wvu.Cols" localSheetId="4" hidden="1">'Attach-3 (QR)'!$J:$J,'Attach-3 (QR)'!$L:$M</definedName>
    <definedName name="Z_EBAEADC8_DFAF_4DD1_92A4_0349F1C8EBDD_.wvu.PrintArea" localSheetId="4" hidden="1">'Attach-3 (QR)'!$A$1:$I$341</definedName>
    <definedName name="Z_ECEBABD0_566A_41C4_AA9A_38EA30EFEDA8_.wvu.PrintArea" localSheetId="14" hidden="1">'Attach 10'!$A$1:$E$22</definedName>
    <definedName name="Z_ECEBABD0_566A_41C4_AA9A_38EA30EFEDA8_.wvu.PrintArea" localSheetId="15" hidden="1">'Attach 11'!$A$1:$E$84</definedName>
    <definedName name="Z_ECEBABD0_566A_41C4_AA9A_38EA30EFEDA8_.wvu.PrintArea" localSheetId="16" hidden="1">'Attach 12'!$A$1:$E$178</definedName>
    <definedName name="Z_ECEBABD0_566A_41C4_AA9A_38EA30EFEDA8_.wvu.PrintArea" localSheetId="17" hidden="1">'Attach 13'!$A$1:$E$29</definedName>
    <definedName name="Z_ECEBABD0_566A_41C4_AA9A_38EA30EFEDA8_.wvu.PrintArea" localSheetId="18" hidden="1">'Attach 14'!$A$1:$E$29</definedName>
    <definedName name="Z_ECEBABD0_566A_41C4_AA9A_38EA30EFEDA8_.wvu.PrintArea" localSheetId="20" hidden="1">'Attach 15'!$A$1:$E$85</definedName>
    <definedName name="Z_ECEBABD0_566A_41C4_AA9A_38EA30EFEDA8_.wvu.PrintArea" localSheetId="21" hidden="1">'Attach 16'!$A$1:$L$94</definedName>
    <definedName name="Z_ECEBABD0_566A_41C4_AA9A_38EA30EFEDA8_.wvu.PrintArea" localSheetId="24" hidden="1">'Attach 19'!$A$1:$E$35</definedName>
    <definedName name="Z_ECEBABD0_566A_41C4_AA9A_38EA30EFEDA8_.wvu.PrintArea" localSheetId="26" hidden="1">'Attach 25'!$A$1:$E$31</definedName>
    <definedName name="Z_ECEBABD0_566A_41C4_AA9A_38EA30EFEDA8_.wvu.PrintArea" localSheetId="3" hidden="1">'Attach 3(JV)'!$A$1:$E$28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5'!$A$1:$E$29</definedName>
    <definedName name="Z_ECEBABD0_566A_41C4_AA9A_38EA30EFEDA8_.wvu.PrintArea" localSheetId="11" hidden="1">'Attach 6'!$A$1:$E$52</definedName>
    <definedName name="Z_ECEBABD0_566A_41C4_AA9A_38EA30EFEDA8_.wvu.PrintArea" localSheetId="12" hidden="1">'Attach 7'!$A$1:$E$28</definedName>
    <definedName name="Z_ECEBABD0_566A_41C4_AA9A_38EA30EFEDA8_.wvu.PrintArea" localSheetId="13" hidden="1">'Attach 9'!$A$1:$F$58</definedName>
    <definedName name="Z_ECEBABD0_566A_41C4_AA9A_38EA30EFEDA8_.wvu.PrintArea" localSheetId="27" hidden="1">'Bid Form 1st Envelope '!$A$1:$F$121</definedName>
    <definedName name="Z_ECEBABD0_566A_41C4_AA9A_38EA30EFEDA8_.wvu.PrintArea" localSheetId="2" hidden="1">'Names of Bidder'!$B$1:$D$36</definedName>
    <definedName name="Z_ECEBABD0_566A_41C4_AA9A_38EA30EFEDA8_.wvu.PrintTitles" localSheetId="16" hidden="1">'Attach 12'!#REF!</definedName>
    <definedName name="Z_ECEBABD0_566A_41C4_AA9A_38EA30EFEDA8_.wvu.PrintTitles" localSheetId="13" hidden="1">'Attach 9'!$18:$18</definedName>
    <definedName name="Z_F9FE2C60_2849_4C32_B532_2B1A89FFA9CD_.wvu.Cols" localSheetId="20" hidden="1">'Attach 15'!$H:$H</definedName>
    <definedName name="Z_F9FE2C60_2849_4C32_B532_2B1A89FFA9CD_.wvu.Cols" localSheetId="8" hidden="1">'Attach 5'!$H:$H</definedName>
    <definedName name="Z_F9FE2C60_2849_4C32_B532_2B1A89FFA9CD_.wvu.Cols" localSheetId="11" hidden="1">'Attach 6'!$H:$H</definedName>
    <definedName name="Z_F9FE2C60_2849_4C32_B532_2B1A89FFA9CD_.wvu.PrintArea" localSheetId="14" hidden="1">'Attach 10'!$A$1:$E$22</definedName>
    <definedName name="Z_F9FE2C60_2849_4C32_B532_2B1A89FFA9CD_.wvu.PrintArea" localSheetId="15" hidden="1">'Attach 11'!$A$1:$E$28</definedName>
    <definedName name="Z_F9FE2C60_2849_4C32_B532_2B1A89FFA9CD_.wvu.PrintArea" localSheetId="16" hidden="1">'Attach 12'!$A$1:$E$178</definedName>
    <definedName name="Z_F9FE2C60_2849_4C32_B532_2B1A89FFA9CD_.wvu.PrintArea" localSheetId="17" hidden="1">'Attach 13'!$A$1:$E$29</definedName>
    <definedName name="Z_F9FE2C60_2849_4C32_B532_2B1A89FFA9CD_.wvu.PrintArea" localSheetId="18" hidden="1">'Attach 14'!$A$1:$E$29</definedName>
    <definedName name="Z_F9FE2C60_2849_4C32_B532_2B1A89FFA9CD_.wvu.PrintArea" localSheetId="19" hidden="1">'Attach 14-IP'!$A$8:$I$222</definedName>
    <definedName name="Z_F9FE2C60_2849_4C32_B532_2B1A89FFA9CD_.wvu.PrintArea" localSheetId="20" hidden="1">'Attach 15'!$A$1:$E$84</definedName>
    <definedName name="Z_F9FE2C60_2849_4C32_B532_2B1A89FFA9CD_.wvu.PrintArea" localSheetId="21" hidden="1">'Attach 16'!$A$1:$L$94</definedName>
    <definedName name="Z_F9FE2C60_2849_4C32_B532_2B1A89FFA9CD_.wvu.PrintArea" localSheetId="22" hidden="1">'Attach 17'!$A$1:$E$33</definedName>
    <definedName name="Z_F9FE2C60_2849_4C32_B532_2B1A89FFA9CD_.wvu.PrintArea" localSheetId="24" hidden="1">'Attach 19'!$A$1:$E$31</definedName>
    <definedName name="Z_F9FE2C60_2849_4C32_B532_2B1A89FFA9CD_.wvu.PrintArea" localSheetId="26" hidden="1">'Attach 25'!$A$1:$E$27</definedName>
    <definedName name="Z_F9FE2C60_2849_4C32_B532_2B1A89FFA9CD_.wvu.PrintArea" localSheetId="3" hidden="1">'Attach 3(JV)'!$A$1:$E$28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5'!$A$1:$E$28</definedName>
    <definedName name="Z_F9FE2C60_2849_4C32_B532_2B1A89FFA9CD_.wvu.PrintArea" localSheetId="11" hidden="1">'Attach 6'!$A$1:$E$28</definedName>
    <definedName name="Z_F9FE2C60_2849_4C32_B532_2B1A89FFA9CD_.wvu.PrintArea" localSheetId="12" hidden="1">'Attach 7'!$A$1:$E$28</definedName>
    <definedName name="Z_F9FE2C60_2849_4C32_B532_2B1A89FFA9CD_.wvu.PrintArea" localSheetId="13" hidden="1">'Attach 9'!$A$1:$F$52</definedName>
    <definedName name="Z_F9FE2C60_2849_4C32_B532_2B1A89FFA9CD_.wvu.PrintArea" localSheetId="27" hidden="1">'Bid Form 1st Envelope '!$A$1:$F$121</definedName>
    <definedName name="Z_F9FE2C60_2849_4C32_B532_2B1A89FFA9CD_.wvu.PrintArea" localSheetId="2" hidden="1">'Names of Bidder'!$B$1:$D$36</definedName>
    <definedName name="Z_F9FE2C60_2849_4C32_B532_2B1A89FFA9CD_.wvu.PrintTitles" localSheetId="16" hidden="1">'Attach 12'!#REF!</definedName>
    <definedName name="Z_F9FE2C60_2849_4C32_B532_2B1A89FFA9CD_.wvu.PrintTitles" localSheetId="13" hidden="1">'Attach 9'!$18:$18</definedName>
    <definedName name="Z_F9FE2C60_2849_4C32_B532_2B1A89FFA9CD_.wvu.Rows" localSheetId="16" hidden="1">'Attach 12'!#REF!,'Attach 12'!#REF!,'Attach 12'!#REF!</definedName>
    <definedName name="Z_F9FE2C60_2849_4C32_B532_2B1A89FFA9CD_.wvu.Rows" localSheetId="20" hidden="1">'Attach 15'!$15:$15</definedName>
    <definedName name="Z_F9FE2C60_2849_4C32_B532_2B1A89FFA9CD_.wvu.Rows" localSheetId="22" hidden="1">'Attach 17'!$26:$26,'Attach 17'!$32:$209</definedName>
    <definedName name="Z_F9FE2C60_2849_4C32_B532_2B1A89FFA9CD_.wvu.Rows" localSheetId="24" hidden="1">'Attach 19'!$13:$13,'Attach 19'!$20:$28</definedName>
    <definedName name="Z_F9FE2C60_2849_4C32_B532_2B1A89FFA9CD_.wvu.Rows" localSheetId="26" hidden="1">'Attach 25'!$12:$12,'Attach 25'!$19:$24</definedName>
    <definedName name="Z_F9FE2C60_2849_4C32_B532_2B1A89FFA9CD_.wvu.Rows" localSheetId="8" hidden="1">'Attach 5'!$4:$4</definedName>
    <definedName name="Z_F9FE2C60_2849_4C32_B532_2B1A89FFA9CD_.wvu.Rows" localSheetId="2" hidden="1">'Names of Bidder'!$28:$30</definedName>
    <definedName name="Z_FC200EB0_6614_47DB_96CE_7610471486D9_.wvu.Cols" localSheetId="16" hidden="1">'Attach 12'!$G:$I</definedName>
    <definedName name="Z_FC200EB0_6614_47DB_96CE_7610471486D9_.wvu.Cols" localSheetId="20" hidden="1">'Attach 15'!$F:$F,'Attach 15'!$H:$H</definedName>
    <definedName name="Z_FC200EB0_6614_47DB_96CE_7610471486D9_.wvu.Cols" localSheetId="3" hidden="1">'Attach 3(JV)'!$F:$F</definedName>
    <definedName name="Z_FC200EB0_6614_47DB_96CE_7610471486D9_.wvu.Cols" localSheetId="8" hidden="1">'Attach 5'!$H:$H</definedName>
    <definedName name="Z_FC200EB0_6614_47DB_96CE_7610471486D9_.wvu.Cols" localSheetId="11" hidden="1">'Attach 6'!$H:$H</definedName>
    <definedName name="Z_FC200EB0_6614_47DB_96CE_7610471486D9_.wvu.Cols" localSheetId="2" hidden="1">'Names of Bidder'!$F:$I</definedName>
    <definedName name="Z_FC200EB0_6614_47DB_96CE_7610471486D9_.wvu.PrintArea" localSheetId="14" hidden="1">'Attach 10'!$A$1:$E$20</definedName>
    <definedName name="Z_FC200EB0_6614_47DB_96CE_7610471486D9_.wvu.PrintArea" localSheetId="15" hidden="1">'Attach 11'!$A$1:$E$28</definedName>
    <definedName name="Z_FC200EB0_6614_47DB_96CE_7610471486D9_.wvu.PrintArea" localSheetId="16" hidden="1">'Attach 12'!$A$1:$E$177</definedName>
    <definedName name="Z_FC200EB0_6614_47DB_96CE_7610471486D9_.wvu.PrintArea" localSheetId="17" hidden="1">'Attach 13'!$A$1:$E$27</definedName>
    <definedName name="Z_FC200EB0_6614_47DB_96CE_7610471486D9_.wvu.PrintArea" localSheetId="18" hidden="1">'Attach 14'!$A$1:$E$27</definedName>
    <definedName name="Z_FC200EB0_6614_47DB_96CE_7610471486D9_.wvu.PrintArea" localSheetId="19" hidden="1">'Attach 14-IP'!$A$8:$I$222</definedName>
    <definedName name="Z_FC200EB0_6614_47DB_96CE_7610471486D9_.wvu.PrintArea" localSheetId="20" hidden="1">'Attach 15'!$A$1:$E$84</definedName>
    <definedName name="Z_FC200EB0_6614_47DB_96CE_7610471486D9_.wvu.PrintArea" localSheetId="21" hidden="1">'Attach 16'!$A$1:$L$94</definedName>
    <definedName name="Z_FC200EB0_6614_47DB_96CE_7610471486D9_.wvu.PrintArea" localSheetId="22" hidden="1">'Attach 17'!$A$1:$E$30</definedName>
    <definedName name="Z_FC200EB0_6614_47DB_96CE_7610471486D9_.wvu.PrintArea" localSheetId="23" hidden="1">'Attach 18'!$A$1:$E$31</definedName>
    <definedName name="Z_FC200EB0_6614_47DB_96CE_7610471486D9_.wvu.PrintArea" localSheetId="24" hidden="1">'Attach 19'!$A$1:$E$31</definedName>
    <definedName name="Z_FC200EB0_6614_47DB_96CE_7610471486D9_.wvu.PrintArea" localSheetId="26" hidden="1">'Attach 25'!$A$1:$E$27</definedName>
    <definedName name="Z_FC200EB0_6614_47DB_96CE_7610471486D9_.wvu.PrintArea" localSheetId="3" hidden="1">'Attach 3(JV)'!$A$1:$E$26</definedName>
    <definedName name="Z_FC200EB0_6614_47DB_96CE_7610471486D9_.wvu.PrintArea" localSheetId="5" hidden="1">'Attach 4'!$A$1:$E$24</definedName>
    <definedName name="Z_FC200EB0_6614_47DB_96CE_7610471486D9_.wvu.PrintArea" localSheetId="6" hidden="1">'Attach 4 (A)'!$A$1:$E$26</definedName>
    <definedName name="Z_FC200EB0_6614_47DB_96CE_7610471486D9_.wvu.PrintArea" localSheetId="7" hidden="1">'Attach 4 (B)'!$A$1:$E$25</definedName>
    <definedName name="Z_FC200EB0_6614_47DB_96CE_7610471486D9_.wvu.PrintArea" localSheetId="8" hidden="1">'Attach 5'!$A$1:$E$28</definedName>
    <definedName name="Z_FC200EB0_6614_47DB_96CE_7610471486D9_.wvu.PrintArea" localSheetId="9" hidden="1">'Attach 5A'!$A$1:$E$29</definedName>
    <definedName name="Z_FC200EB0_6614_47DB_96CE_7610471486D9_.wvu.PrintArea" localSheetId="10" hidden="1">'Attach 5B'!$A$1:$E$28</definedName>
    <definedName name="Z_FC200EB0_6614_47DB_96CE_7610471486D9_.wvu.PrintArea" localSheetId="11" hidden="1">'Attach 6'!$A$1:$E$27</definedName>
    <definedName name="Z_FC200EB0_6614_47DB_96CE_7610471486D9_.wvu.PrintArea" localSheetId="12" hidden="1">'Attach 7'!$A$1:$E$28</definedName>
    <definedName name="Z_FC200EB0_6614_47DB_96CE_7610471486D9_.wvu.PrintArea" localSheetId="13" hidden="1">'Attach 9'!$A$1:$F$52</definedName>
    <definedName name="Z_FC200EB0_6614_47DB_96CE_7610471486D9_.wvu.PrintArea" localSheetId="4" hidden="1">'Attach-3 (QR)'!$A$1:$I$340</definedName>
    <definedName name="Z_FC200EB0_6614_47DB_96CE_7610471486D9_.wvu.PrintArea" localSheetId="25" hidden="1">'Attachment-20'!$A$1:$E$36</definedName>
    <definedName name="Z_FC200EB0_6614_47DB_96CE_7610471486D9_.wvu.PrintArea" localSheetId="27" hidden="1">'Bid Form 1st Envelope '!$A$1:$F$121</definedName>
    <definedName name="Z_FC200EB0_6614_47DB_96CE_7610471486D9_.wvu.PrintArea" localSheetId="2" hidden="1">'Names of Bidder'!$B$1:$D$36</definedName>
    <definedName name="Z_FC200EB0_6614_47DB_96CE_7610471486D9_.wvu.PrintTitles" localSheetId="13" hidden="1">'Attach 9'!$18:$18</definedName>
    <definedName name="Z_FC200EB0_6614_47DB_96CE_7610471486D9_.wvu.Rows" localSheetId="15" hidden="1">'Attach 11'!$29:$85</definedName>
    <definedName name="Z_FC200EB0_6614_47DB_96CE_7610471486D9_.wvu.Rows" localSheetId="16" hidden="1">'Attach 12'!#REF!,'Attach 12'!$52:$56,'Attach 12'!$116:$173</definedName>
    <definedName name="Z_FC200EB0_6614_47DB_96CE_7610471486D9_.wvu.Rows" localSheetId="20" hidden="1">'Attach 15'!$15:$15</definedName>
    <definedName name="Z_FC200EB0_6614_47DB_96CE_7610471486D9_.wvu.Rows" localSheetId="21" hidden="1">'Attach 16'!$89:$92</definedName>
    <definedName name="Z_FC200EB0_6614_47DB_96CE_7610471486D9_.wvu.Rows" localSheetId="22" hidden="1">'Attach 17'!$26:$26,'Attach 17'!$32:$209</definedName>
    <definedName name="Z_FC200EB0_6614_47DB_96CE_7610471486D9_.wvu.Rows" localSheetId="23" hidden="1">'Attach 18'!$13:$13</definedName>
    <definedName name="Z_FC200EB0_6614_47DB_96CE_7610471486D9_.wvu.Rows" localSheetId="24" hidden="1">'Attach 19'!$13:$13,'Attach 19'!$20:$28</definedName>
    <definedName name="Z_FC200EB0_6614_47DB_96CE_7610471486D9_.wvu.Rows" localSheetId="26" hidden="1">'Attach 25'!$12:$12,'Attach 25'!$23:$24</definedName>
    <definedName name="Z_FC200EB0_6614_47DB_96CE_7610471486D9_.wvu.Rows" localSheetId="4" hidden="1">'Attach-3 (QR)'!$16:$337</definedName>
    <definedName name="Z_FC200EB0_6614_47DB_96CE_7610471486D9_.wvu.Rows" localSheetId="25" hidden="1">'Attachment-20'!$13:$13</definedName>
    <definedName name="Z_FC200EB0_6614_47DB_96CE_7610471486D9_.wvu.Rows" localSheetId="27" hidden="1">'Bid Form 1st Envelope '!$32:$32</definedName>
    <definedName name="Z_FC200EB0_6614_47DB_96CE_7610471486D9_.wvu.Rows" localSheetId="2" hidden="1">'Names of Bidder'!$10:$11,'Names of Bidder'!$23:$26,'Names of Bidder'!$28:$30</definedName>
    <definedName name="Z_FD87D35E_89F5_48A1_8A83_CC8E962AB32F_.wvu.Cols" localSheetId="4" hidden="1">'Attach-3 (QR)'!$N:$O</definedName>
    <definedName name="Z_FD87D35E_89F5_48A1_8A83_CC8E962AB32F_.wvu.PrintArea" localSheetId="4" hidden="1">'Attach-3 (QR)'!$A$1:$I$341</definedName>
    <definedName name="Z_FD87D35E_89F5_48A1_8A83_CC8E962AB32F_.wvu.Rows" localSheetId="4" hidden="1">'Attach-3 (QR)'!#REF!,'Attach-3 (QR)'!#REF!,'Attach-3 (QR)'!#REF!,'Attach-3 (QR)'!$160:$160,'Attach-3 (QR)'!#REF!,'Attach-3 (QR)'!#REF!,'Attach-3 (QR)'!$218:$220,'Attach-3 (QR)'!$239:$278,'Attach-3 (QR)'!$282:$290,'Attach-3 (QR)'!$306:$316</definedName>
    <definedName name="Z_FE4EC9C4_31B9_4D40_8323_5B16C3BC840F_.wvu.Cols" localSheetId="20" hidden="1">'Attach 15'!$H:$H</definedName>
    <definedName name="Z_FE4EC9C4_31B9_4D40_8323_5B16C3BC840F_.wvu.Cols" localSheetId="8" hidden="1">'Attach 5'!$H:$H</definedName>
    <definedName name="Z_FE4EC9C4_31B9_4D40_8323_5B16C3BC840F_.wvu.Cols" localSheetId="11" hidden="1">'Attach 6'!$H:$H</definedName>
    <definedName name="Z_FE4EC9C4_31B9_4D40_8323_5B16C3BC840F_.wvu.PrintArea" localSheetId="14" hidden="1">'Attach 10'!$A$1:$E$22</definedName>
    <definedName name="Z_FE4EC9C4_31B9_4D40_8323_5B16C3BC840F_.wvu.PrintArea" localSheetId="15" hidden="1">'Attach 11'!$A$1:$E$28</definedName>
    <definedName name="Z_FE4EC9C4_31B9_4D40_8323_5B16C3BC840F_.wvu.PrintArea" localSheetId="16" hidden="1">'Attach 12'!$A$1:$E$178</definedName>
    <definedName name="Z_FE4EC9C4_31B9_4D40_8323_5B16C3BC840F_.wvu.PrintArea" localSheetId="17" hidden="1">'Attach 13'!$A$1:$E$29</definedName>
    <definedName name="Z_FE4EC9C4_31B9_4D40_8323_5B16C3BC840F_.wvu.PrintArea" localSheetId="18" hidden="1">'Attach 14'!$A$1:$E$29</definedName>
    <definedName name="Z_FE4EC9C4_31B9_4D40_8323_5B16C3BC840F_.wvu.PrintArea" localSheetId="19" hidden="1">'Attach 14-IP'!$A$8:$I$222</definedName>
    <definedName name="Z_FE4EC9C4_31B9_4D40_8323_5B16C3BC840F_.wvu.PrintArea" localSheetId="20" hidden="1">'Attach 15'!$A$1:$E$84</definedName>
    <definedName name="Z_FE4EC9C4_31B9_4D40_8323_5B16C3BC840F_.wvu.PrintArea" localSheetId="21" hidden="1">'Attach 16'!$A$1:$L$94</definedName>
    <definedName name="Z_FE4EC9C4_31B9_4D40_8323_5B16C3BC840F_.wvu.PrintArea" localSheetId="22" hidden="1">'Attach 17'!$A$1:$E$33</definedName>
    <definedName name="Z_FE4EC9C4_31B9_4D40_8323_5B16C3BC840F_.wvu.PrintArea" localSheetId="24" hidden="1">'Attach 19'!$A$1:$E$31</definedName>
    <definedName name="Z_FE4EC9C4_31B9_4D40_8323_5B16C3BC840F_.wvu.PrintArea" localSheetId="26" hidden="1">'Attach 25'!$A$1:$E$27</definedName>
    <definedName name="Z_FE4EC9C4_31B9_4D40_8323_5B16C3BC840F_.wvu.PrintArea" localSheetId="3" hidden="1">'Attach 3(JV)'!$A$1:$E$28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5'!$A$1:$E$28</definedName>
    <definedName name="Z_FE4EC9C4_31B9_4D40_8323_5B16C3BC840F_.wvu.PrintArea" localSheetId="11" hidden="1">'Attach 6'!$A$1:$E$28</definedName>
    <definedName name="Z_FE4EC9C4_31B9_4D40_8323_5B16C3BC840F_.wvu.PrintArea" localSheetId="12" hidden="1">'Attach 7'!$A$1:$E$28</definedName>
    <definedName name="Z_FE4EC9C4_31B9_4D40_8323_5B16C3BC840F_.wvu.PrintArea" localSheetId="13" hidden="1">'Attach 9'!$A$1:$F$52</definedName>
    <definedName name="Z_FE4EC9C4_31B9_4D40_8323_5B16C3BC840F_.wvu.PrintArea" localSheetId="27" hidden="1">'Bid Form 1st Envelope '!$A$1:$F$121</definedName>
    <definedName name="Z_FE4EC9C4_31B9_4D40_8323_5B16C3BC840F_.wvu.PrintArea" localSheetId="2" hidden="1">'Names of Bidder'!$B$1:$D$36</definedName>
    <definedName name="Z_FE4EC9C4_31B9_4D40_8323_5B16C3BC840F_.wvu.PrintTitles" localSheetId="16" hidden="1">'Attach 12'!#REF!</definedName>
    <definedName name="Z_FE4EC9C4_31B9_4D40_8323_5B16C3BC840F_.wvu.PrintTitles" localSheetId="13" hidden="1">'Attach 9'!$18:$18</definedName>
    <definedName name="Z_FE4EC9C4_31B9_4D40_8323_5B16C3BC840F_.wvu.Rows" localSheetId="16" hidden="1">'Attach 12'!#REF!,'Attach 12'!#REF!,'Attach 12'!#REF!</definedName>
    <definedName name="Z_FE4EC9C4_31B9_4D40_8323_5B16C3BC840F_.wvu.Rows" localSheetId="20" hidden="1">'Attach 15'!$15:$15</definedName>
    <definedName name="Z_FE4EC9C4_31B9_4D40_8323_5B16C3BC840F_.wvu.Rows" localSheetId="22" hidden="1">'Attach 17'!$26:$26,'Attach 17'!$32:$209</definedName>
    <definedName name="Z_FE4EC9C4_31B9_4D40_8323_5B16C3BC840F_.wvu.Rows" localSheetId="24" hidden="1">'Attach 19'!$13:$13,'Attach 19'!$20:$28</definedName>
    <definedName name="Z_FE4EC9C4_31B9_4D40_8323_5B16C3BC840F_.wvu.Rows" localSheetId="26" hidden="1">'Attach 25'!$12:$12,'Attach 25'!$19:$24</definedName>
    <definedName name="Z_FE4EC9C4_31B9_4D40_8323_5B16C3BC840F_.wvu.Rows" localSheetId="8" hidden="1">'Attach 5'!$4:$4</definedName>
    <definedName name="Z_FE4EC9C4_31B9_4D40_8323_5B16C3BC840F_.wvu.Rows" localSheetId="2" hidden="1">'Names of Bidder'!$28:$30</definedName>
  </definedNames>
  <calcPr calcId="191029"/>
  <customWorkbookViews>
    <customWorkbookView name="Adil Iqbal Khan {Adil Iqbal Khan} - Personal View" guid="{07C7ABE5-DC68-4C19-A0E6-84EB4B5844E6}" mergeInterval="0" personalView="1" maximized="1" xWindow="-9" yWindow="-9" windowWidth="1938" windowHeight="1048" tabRatio="861" activeSheetId="3"/>
    <customWorkbookView name="Ankit Vaishnav {Ankit Vaishnav} - Personal View" guid="{35C772BD-8F05-4A18-BEC8-6AF744E22539}" mergeInterval="0" personalView="1" maximized="1" xWindow="-8" yWindow="-8" windowWidth="1456" windowHeight="876" tabRatio="861" activeSheetId="28"/>
    <customWorkbookView name="Satendra Singh Sengar {सतेन्द्र सिंह सेंगर} - Personal View" guid="{FC200EB0-6614-47DB-96CE-7610471486D9}" mergeInterval="0" personalView="1" maximized="1" xWindow="-8" yWindow="-8" windowWidth="1936" windowHeight="1056" tabRatio="960" activeSheetId="21"/>
    <customWorkbookView name="AAKASH KHANDELWAL {Aakash Khandelwal} - Personal View" guid="{010B040B-83D1-42E5-9354-A9BE9113BDAC}" mergeInterval="0" personalView="1" maximized="1" xWindow="-8" yWindow="-8" windowWidth="1936" windowHeight="1056" tabRatio="960" activeSheetId="28"/>
    <customWorkbookView name="D Lucius {डी. लूसियस} - Personal View" guid="{77353208-2D17-4D2E-ADE3-4F168F350B73}" mergeInterval="0" personalView="1" maximized="1" windowWidth="1916" windowHeight="820" tabRatio="952" activeSheetId="2"/>
    <customWorkbookView name="Rahul {Rahul} - Personal View" guid="{1F125E51-1799-42D0-B41E-DC039BB17D59}" mergeInterval="0" personalView="1" maximized="1" windowWidth="1916" windowHeight="814" tabRatio="861" activeSheetId="28" showComments="commIndAndComment"/>
    <customWorkbookView name="Neeraj Kumar {नीरज कुमार} - Personal View" guid="{14C32814-5A59-4863-9FB1-822FBB75D7D1}" mergeInterval="0" personalView="1" maximized="1" windowWidth="1916" windowHeight="854" tabRatio="861" activeSheetId="26"/>
    <customWorkbookView name="Jasminder Singh Bhatia {जसमिंदर सिंह} - Personal View" guid="{AA750348-930C-43DE-ADD0-8D60980F5013}" mergeInterval="0" personalView="1" maximized="1" windowWidth="1916" windowHeight="854" tabRatio="861" activeSheetId="26"/>
    <customWorkbookView name="60001192 - Personal View" guid="{CFBF18EC-8277-4311-991B-395AF21BB33B}" mergeInterval="0" personalView="1" maximized="1" xWindow="1" yWindow="1" windowWidth="1362" windowHeight="496" tabRatio="861" activeSheetId="26"/>
    <customWorkbookView name="Naba Kumar Mondal - Personal View" guid="{82C64B11-1F50-45B5-B7BB-9F1DC733C833}" mergeInterval="0" personalView="1" maximized="1" windowWidth="1362" windowHeight="543" tabRatio="960" activeSheetId="9"/>
    <customWorkbookView name="rkg - Personal View" guid="{FE4EC9C4-31B9-4D40-8323-5B16C3BC840F}" mergeInterval="0" personalView="1" maximized="1" windowWidth="1362" windowHeight="509" tabRatio="960" activeSheetId="26"/>
    <customWorkbookView name="31103 - Personal View" guid="{F9FE2C60-2849-4C32-B532-2B1A89FFA9CD}" mergeInterval="0" personalView="1" maximized="1" windowWidth="1362" windowHeight="543" tabRatio="960" activeSheetId="6"/>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2"/>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6"/>
    <customWorkbookView name="NRAPENDRA KUMAR - Personal View" guid="{82E8A0F5-0020-4355-95CF-28601763A783}" mergeInterval="0" personalView="1" maximized="1" windowWidth="1362" windowHeight="503" tabRatio="960" activeSheetId="6"/>
    <customWorkbookView name="60002881 - Personal View" guid="{44C1C443-3199-4288-884A-D16AF7B2CD69}" mergeInterval="0" personalView="1" maximized="1" xWindow="1" yWindow="1" windowWidth="1362" windowHeight="538" tabRatio="960" activeSheetId="26"/>
    <customWorkbookView name="Sanjeet Kumar - Personal View" guid="{CB7CD015-9A92-451A-BEF4-2BC98E3768DD}" mergeInterval="0" personalView="1" maximized="1" windowWidth="1362" windowHeight="527" tabRatio="960" activeSheetId="26"/>
    <customWorkbookView name="60001487 - Personal View" guid="{7A88FC7A-7690-48AB-B789-172043AFADC8}" mergeInterval="0" personalView="1" maximized="1" xWindow="1" yWindow="1" windowWidth="1362" windowHeight="538" tabRatio="861" activeSheetId="16"/>
    <customWorkbookView name="60003235 - Personal View" guid="{1E2D7167-D6B7-4690-9A83-BF768C4223A4}" mergeInterval="0" personalView="1" maximized="1" xWindow="1" yWindow="1" windowWidth="1020" windowHeight="496" tabRatio="861" activeSheetId="26"/>
    <customWorkbookView name="Umesh Kumar Yadav {उमेश कुमार यादव} - Personal View" guid="{13A93EBF-985A-49FD-9FE0-DC75D238EC8C}" mergeInterval="0" personalView="1" maximized="1" windowWidth="1916" windowHeight="854" tabRatio="861" activeSheetId="2"/>
    <customWorkbookView name="Pankaj Kumar Jangid {पंकज कुमार जांगिड} - Personal View" guid="{BE615921-12B2-47E1-81BB-292B559B4C46}" mergeInterval="0" personalView="1" maximized="1" windowWidth="1916" windowHeight="814" tabRatio="861" activeSheetId="16"/>
    <customWorkbookView name="Neelam Singh {नीलम सिंह} - Personal View" guid="{D05C69EC-C4A6-4AED-AFBA-A3044FD4B3FB}" mergeInterval="0" personalView="1" maximized="1" windowWidth="1916" windowHeight="854" tabRatio="861" activeSheetId="28"/>
    <customWorkbookView name="Parvinder Malik {परविंदर मलिक} - Personal View" guid="{8CF338B0-8CA3-4AF4-816D-CB7A6D8E33BC}" mergeInterval="0" personalView="1" maximized="1" windowWidth="1362" windowHeight="542" tabRatio="861" activeSheetId="28"/>
    <customWorkbookView name="Rahul Mendhe {Rahul Mendhe} - Personal View" guid="{B07CB001-8FAF-40AD-8AD5-A65A64B33B35}" mergeInterval="0" personalView="1" maximized="1" windowWidth="1916" windowHeight="774" tabRatio="952" activeSheetId="28" showComments="commIndAndComment"/>
    <customWorkbookView name="Charanya Ambati {चरण्या अंबटि} - Personal View" guid="{4D67A8FB-66CE-4EFD-8932-C754BE25ED43}" mergeInterval="0" personalView="1" maximized="1" windowWidth="1916" windowHeight="803" tabRatio="952" activeSheetId="28"/>
    <customWorkbookView name="Atul Kumar Singh {अतुल कुमार सिंह} - Personal View" guid="{0D490C87-B003-4943-9825-ACE0B8E7CC06}" mergeInterval="0" personalView="1" maximized="1" windowWidth="1276" windowHeight="798" tabRatio="960" activeSheetId="5"/>
    <customWorkbookView name="60003018 - Personal View" guid="{012A8702-091E-4FD1-8E26-12B65B8B3B8C}" mergeInterval="0" personalView="1" maximized="1" xWindow="-8" yWindow="-8" windowWidth="1382" windowHeight="744" tabRatio="960" activeSheetId="2"/>
    <customWorkbookView name="Kapil Mandil {कपिल मंडिल} - Personal View" guid="{B98EDF94-17A9-401E-AE8C-378939C838E5}" mergeInterval="0" personalView="1" maximized="1" xWindow="-9" yWindow="-9" windowWidth="1938" windowHeight="1048" tabRatio="861" activeSheetId="25"/>
  </customWorkbookViews>
</workbook>
</file>

<file path=xl/calcChain.xml><?xml version="1.0" encoding="utf-8"?>
<calcChain xmlns="http://schemas.openxmlformats.org/spreadsheetml/2006/main">
  <c r="A45" i="14" l="1"/>
  <c r="D23" i="28" l="1"/>
  <c r="E1" i="27" l="1"/>
  <c r="E10" i="27"/>
  <c r="E9" i="27"/>
  <c r="E8" i="27"/>
  <c r="E7" i="27"/>
  <c r="E6" i="27"/>
  <c r="A6" i="27"/>
  <c r="A1" i="27"/>
  <c r="C55" i="17" l="1"/>
  <c r="A1" i="29" l="1"/>
  <c r="A1" i="28"/>
  <c r="A8" i="28"/>
  <c r="A9" i="28"/>
  <c r="A10" i="28"/>
  <c r="A11" i="28"/>
  <c r="A12" i="28"/>
  <c r="C15" i="28"/>
  <c r="B17" i="28"/>
  <c r="B22" i="28"/>
  <c r="AD22" i="28"/>
  <c r="B25" i="28"/>
  <c r="AD25" i="28"/>
  <c r="B26" i="28"/>
  <c r="H27" i="28"/>
  <c r="H28" i="28"/>
  <c r="B29" i="28"/>
  <c r="B30" i="28"/>
  <c r="B31" i="28"/>
  <c r="B33" i="28"/>
  <c r="B34" i="28"/>
  <c r="B35" i="28"/>
  <c r="B36" i="28"/>
  <c r="B37" i="28"/>
  <c r="B38" i="28"/>
  <c r="B39" i="28"/>
  <c r="B40" i="28"/>
  <c r="B41" i="28"/>
  <c r="B42" i="28"/>
  <c r="B43" i="28"/>
  <c r="B44" i="28"/>
  <c r="B45" i="28"/>
  <c r="B46" i="28"/>
  <c r="B47" i="28"/>
  <c r="B48" i="28"/>
  <c r="B49" i="28"/>
  <c r="B50" i="28"/>
  <c r="B51" i="28"/>
  <c r="B52" i="28"/>
  <c r="B53" i="28"/>
  <c r="B54" i="28"/>
  <c r="I119" i="28"/>
  <c r="A121" i="28" s="1"/>
  <c r="A1" i="26"/>
  <c r="E1" i="26"/>
  <c r="A7" i="26"/>
  <c r="E7" i="26"/>
  <c r="E8" i="26"/>
  <c r="E9" i="26"/>
  <c r="E10" i="26"/>
  <c r="E11" i="26"/>
  <c r="A1" i="25"/>
  <c r="E1" i="25"/>
  <c r="A7" i="25"/>
  <c r="E7" i="25"/>
  <c r="E8" i="25"/>
  <c r="E9" i="25"/>
  <c r="E10" i="25"/>
  <c r="E11" i="25"/>
  <c r="A1" i="24"/>
  <c r="E1" i="24"/>
  <c r="A7" i="24"/>
  <c r="E7" i="24"/>
  <c r="E8" i="24"/>
  <c r="E9" i="24"/>
  <c r="E10" i="24"/>
  <c r="E11" i="24"/>
  <c r="A1" i="23"/>
  <c r="A32" i="23" s="1"/>
  <c r="A60" i="23" s="1"/>
  <c r="E1" i="23"/>
  <c r="E32" i="23" s="1"/>
  <c r="E60" i="23" s="1"/>
  <c r="Z2" i="23"/>
  <c r="A7" i="23"/>
  <c r="D7" i="23"/>
  <c r="D38" i="23" s="1"/>
  <c r="A8" i="23"/>
  <c r="D8" i="23"/>
  <c r="D67" i="23" s="1"/>
  <c r="D9" i="23"/>
  <c r="D40" i="23" s="1"/>
  <c r="D10" i="23"/>
  <c r="D69" i="23" s="1"/>
  <c r="D11" i="23"/>
  <c r="D42" i="23" s="1"/>
  <c r="A38" i="23"/>
  <c r="A39" i="23"/>
  <c r="D39" i="23"/>
  <c r="B40" i="23"/>
  <c r="B41" i="23"/>
  <c r="B42" i="23"/>
  <c r="B43" i="23"/>
  <c r="A66" i="23"/>
  <c r="A67" i="23"/>
  <c r="B68" i="23"/>
  <c r="D68" i="23"/>
  <c r="B69" i="23"/>
  <c r="B70" i="23"/>
  <c r="B71" i="23"/>
  <c r="A1" i="22"/>
  <c r="L1" i="22"/>
  <c r="A7" i="22"/>
  <c r="G7" i="22"/>
  <c r="G8" i="22"/>
  <c r="G9" i="22"/>
  <c r="G10" i="22"/>
  <c r="G11" i="22"/>
  <c r="B20" i="22"/>
  <c r="A1" i="21"/>
  <c r="E1" i="21"/>
  <c r="A3" i="21"/>
  <c r="E7" i="21"/>
  <c r="A8" i="21"/>
  <c r="E8" i="21"/>
  <c r="E9" i="21"/>
  <c r="E10" i="21"/>
  <c r="E11" i="21"/>
  <c r="F37" i="21"/>
  <c r="E71" i="21"/>
  <c r="A37" i="20"/>
  <c r="A38" i="20"/>
  <c r="A39" i="20"/>
  <c r="A40" i="20"/>
  <c r="A41" i="20"/>
  <c r="A45" i="20"/>
  <c r="A50" i="20"/>
  <c r="F198" i="20"/>
  <c r="F199" i="20"/>
  <c r="A1" i="19"/>
  <c r="E1" i="19"/>
  <c r="A7" i="19"/>
  <c r="E7" i="19"/>
  <c r="E8" i="19"/>
  <c r="E9" i="19"/>
  <c r="E10" i="19"/>
  <c r="E11" i="19"/>
  <c r="A1" i="18"/>
  <c r="E1" i="18"/>
  <c r="A7" i="18"/>
  <c r="E7" i="18"/>
  <c r="E8" i="18"/>
  <c r="E9" i="18"/>
  <c r="E10" i="18"/>
  <c r="E11" i="18"/>
  <c r="A1" i="17"/>
  <c r="E1" i="17"/>
  <c r="A7" i="17"/>
  <c r="D7" i="17"/>
  <c r="D8" i="17"/>
  <c r="D9" i="17"/>
  <c r="D10" i="17"/>
  <c r="D11" i="17"/>
  <c r="C138" i="17"/>
  <c r="C144" i="17"/>
  <c r="C149" i="17"/>
  <c r="C154" i="17"/>
  <c r="C160" i="17"/>
  <c r="C165" i="17"/>
  <c r="C171" i="17"/>
  <c r="A1" i="16"/>
  <c r="A29" i="16" s="1"/>
  <c r="A57" i="16" s="1"/>
  <c r="E1" i="16"/>
  <c r="E29" i="16" s="1"/>
  <c r="E57" i="16" s="1"/>
  <c r="A3" i="16"/>
  <c r="A31" i="16" s="1"/>
  <c r="A59" i="16" s="1"/>
  <c r="A7" i="16"/>
  <c r="D7" i="16"/>
  <c r="D63" i="16" s="1"/>
  <c r="D8" i="16"/>
  <c r="D36" i="16" s="1"/>
  <c r="D9" i="16"/>
  <c r="D65" i="16" s="1"/>
  <c r="D10" i="16"/>
  <c r="D38" i="16" s="1"/>
  <c r="D11" i="16"/>
  <c r="D39" i="16" s="1"/>
  <c r="A35" i="16"/>
  <c r="D37" i="16"/>
  <c r="A63" i="16"/>
  <c r="A1" i="15"/>
  <c r="E1" i="15"/>
  <c r="A7" i="15"/>
  <c r="E7" i="15"/>
  <c r="E8" i="15"/>
  <c r="E9" i="15"/>
  <c r="E10" i="15"/>
  <c r="E11" i="15"/>
  <c r="A1" i="14"/>
  <c r="A7" i="14"/>
  <c r="D47" i="14"/>
  <c r="D48" i="14"/>
  <c r="A1" i="13"/>
  <c r="E1" i="13"/>
  <c r="A7" i="13"/>
  <c r="E7" i="13"/>
  <c r="E8" i="13"/>
  <c r="E9" i="13"/>
  <c r="E10" i="13"/>
  <c r="E11" i="13"/>
  <c r="A1" i="12"/>
  <c r="A30" i="12" s="1"/>
  <c r="E1" i="12"/>
  <c r="A7" i="12"/>
  <c r="E7" i="12"/>
  <c r="E8" i="12"/>
  <c r="E9" i="12"/>
  <c r="E10" i="12"/>
  <c r="E11" i="12"/>
  <c r="E30" i="12"/>
  <c r="A32" i="12"/>
  <c r="A1" i="11"/>
  <c r="A6" i="11"/>
  <c r="D6" i="11"/>
  <c r="D7" i="11"/>
  <c r="D8" i="11"/>
  <c r="D9" i="11"/>
  <c r="A1" i="10"/>
  <c r="A6" i="10"/>
  <c r="D6" i="10"/>
  <c r="D7" i="10"/>
  <c r="D8" i="10"/>
  <c r="D9" i="10"/>
  <c r="A1" i="9"/>
  <c r="E1" i="9"/>
  <c r="A7" i="9"/>
  <c r="D7" i="9"/>
  <c r="D8" i="9"/>
  <c r="D9" i="9"/>
  <c r="D10" i="9"/>
  <c r="D11" i="9"/>
  <c r="A1" i="8"/>
  <c r="E1" i="8"/>
  <c r="A7" i="8"/>
  <c r="E7" i="8"/>
  <c r="E8" i="8"/>
  <c r="E9" i="8"/>
  <c r="E10" i="8"/>
  <c r="E11" i="8"/>
  <c r="A1" i="7"/>
  <c r="E1" i="7"/>
  <c r="A7" i="7"/>
  <c r="D7" i="7"/>
  <c r="D8" i="7"/>
  <c r="D9" i="7"/>
  <c r="D10" i="7"/>
  <c r="D11" i="7"/>
  <c r="A1" i="6"/>
  <c r="E1" i="6"/>
  <c r="A7" i="6"/>
  <c r="E7" i="6"/>
  <c r="E8" i="6"/>
  <c r="E9" i="6"/>
  <c r="E10" i="6"/>
  <c r="E11" i="6"/>
  <c r="H18" i="6"/>
  <c r="I18" i="6"/>
  <c r="H19" i="6"/>
  <c r="I19" i="6"/>
  <c r="H20" i="6"/>
  <c r="I20" i="6"/>
  <c r="H21" i="6"/>
  <c r="I21" i="6"/>
  <c r="H22" i="6"/>
  <c r="I22" i="6"/>
  <c r="H23" i="6"/>
  <c r="I23" i="6"/>
  <c r="H24" i="6"/>
  <c r="I24" i="6"/>
  <c r="H25" i="6"/>
  <c r="I25" i="6"/>
  <c r="F26" i="6"/>
  <c r="G26" i="6"/>
  <c r="A1" i="5"/>
  <c r="A3" i="5"/>
  <c r="L36" i="5"/>
  <c r="A1" i="4"/>
  <c r="E1" i="4"/>
  <c r="Z1" i="4"/>
  <c r="AT1" i="4"/>
  <c r="A3" i="4"/>
  <c r="A3" i="27" s="1"/>
  <c r="Z8" i="4"/>
  <c r="B9" i="4"/>
  <c r="B10" i="4"/>
  <c r="B11" i="4"/>
  <c r="B12" i="4"/>
  <c r="B11" i="27" s="1"/>
  <c r="A14" i="4"/>
  <c r="B17" i="4"/>
  <c r="B37" i="16" s="1"/>
  <c r="B18" i="4"/>
  <c r="B38" i="16" s="1"/>
  <c r="B19" i="4"/>
  <c r="B39" i="16" s="1"/>
  <c r="B20" i="4"/>
  <c r="B40" i="16" s="1"/>
  <c r="B24" i="4"/>
  <c r="E24" i="4"/>
  <c r="E26" i="27" s="1"/>
  <c r="AA24" i="4"/>
  <c r="B25" i="4"/>
  <c r="E25" i="4"/>
  <c r="E27" i="27" s="1"/>
  <c r="AA25" i="4"/>
  <c r="B1" i="3"/>
  <c r="B2" i="3"/>
  <c r="I4" i="3"/>
  <c r="P16" i="28" s="1"/>
  <c r="I5" i="3"/>
  <c r="G9" i="3"/>
  <c r="J17" i="5" s="1"/>
  <c r="H9" i="3"/>
  <c r="AA9" i="3"/>
  <c r="Z2" i="4" s="1"/>
  <c r="B10" i="3"/>
  <c r="B11" i="3"/>
  <c r="B13" i="3"/>
  <c r="B14" i="3"/>
  <c r="B18" i="3"/>
  <c r="B19" i="3"/>
  <c r="E28" i="3"/>
  <c r="B2" i="2"/>
  <c r="B3" i="2"/>
  <c r="B25" i="19" l="1"/>
  <c r="B27" i="27"/>
  <c r="C339" i="5"/>
  <c r="B26" i="27"/>
  <c r="B11" i="18"/>
  <c r="B10" i="27"/>
  <c r="B10" i="17"/>
  <c r="B9" i="27"/>
  <c r="F98" i="28"/>
  <c r="B8" i="27"/>
  <c r="D66" i="23"/>
  <c r="D41" i="23"/>
  <c r="A9" i="29"/>
  <c r="B9" i="29" s="1"/>
  <c r="D9" i="29" s="1"/>
  <c r="A8" i="29"/>
  <c r="B8" i="29" s="1"/>
  <c r="D8" i="29" s="1"/>
  <c r="H105" i="28"/>
  <c r="D67" i="16"/>
  <c r="D35" i="16"/>
  <c r="D70" i="23"/>
  <c r="B10" i="9"/>
  <c r="B11" i="5"/>
  <c r="I26" i="6"/>
  <c r="A18" i="6" s="1"/>
  <c r="B10" i="6"/>
  <c r="B34" i="26"/>
  <c r="B10" i="5"/>
  <c r="B10" i="7"/>
  <c r="B24" i="11"/>
  <c r="B10" i="15"/>
  <c r="D66" i="16"/>
  <c r="B11" i="16"/>
  <c r="B11" i="21"/>
  <c r="B10" i="22"/>
  <c r="B10" i="25"/>
  <c r="K63" i="5"/>
  <c r="B10" i="8"/>
  <c r="B25" i="10"/>
  <c r="B10" i="11"/>
  <c r="B10" i="13"/>
  <c r="B19" i="15"/>
  <c r="B10" i="19"/>
  <c r="B10" i="23"/>
  <c r="B11" i="26"/>
  <c r="A7" i="29"/>
  <c r="B7" i="29" s="1"/>
  <c r="D7" i="29" s="1"/>
  <c r="A107" i="28"/>
  <c r="B5" i="3"/>
  <c r="A11" i="29"/>
  <c r="B11" i="29" s="1"/>
  <c r="D11" i="29" s="1"/>
  <c r="A6" i="29"/>
  <c r="Z2" i="16"/>
  <c r="E17" i="4"/>
  <c r="B65" i="16" s="1"/>
  <c r="E19" i="4"/>
  <c r="B67" i="16" s="1"/>
  <c r="Z2" i="22"/>
  <c r="B16" i="4"/>
  <c r="A36" i="16" s="1"/>
  <c r="E16" i="4"/>
  <c r="A64" i="16" s="1"/>
  <c r="E18" i="4"/>
  <c r="B66" i="16" s="1"/>
  <c r="E20" i="4"/>
  <c r="B68" i="16" s="1"/>
  <c r="K36" i="5"/>
  <c r="J171" i="5"/>
  <c r="E30" i="25"/>
  <c r="D176" i="17"/>
  <c r="E100" i="28"/>
  <c r="D29" i="23"/>
  <c r="D57" i="23" s="1"/>
  <c r="D85" i="23" s="1"/>
  <c r="E24" i="19"/>
  <c r="E18" i="15"/>
  <c r="E22" i="13"/>
  <c r="G339" i="5"/>
  <c r="A3" i="23"/>
  <c r="A34" i="23" s="1"/>
  <c r="A62" i="23" s="1"/>
  <c r="A3" i="19"/>
  <c r="A3" i="17"/>
  <c r="A16" i="17"/>
  <c r="A3" i="15"/>
  <c r="A16" i="14"/>
  <c r="A3" i="13"/>
  <c r="A3" i="26"/>
  <c r="A3" i="24"/>
  <c r="A3" i="14"/>
  <c r="A3" i="8"/>
  <c r="A3" i="6"/>
  <c r="E34" i="26"/>
  <c r="E31" i="24"/>
  <c r="H94" i="22"/>
  <c r="E84" i="21"/>
  <c r="E25" i="18"/>
  <c r="D27" i="16"/>
  <c r="D55" i="16" s="1"/>
  <c r="D83" i="16" s="1"/>
  <c r="E27" i="12"/>
  <c r="E50" i="12" s="1"/>
  <c r="B6" i="28"/>
  <c r="C100" i="28"/>
  <c r="B29" i="23"/>
  <c r="B57" i="23" s="1"/>
  <c r="B85" i="23" s="1"/>
  <c r="B24" i="19"/>
  <c r="B18" i="15"/>
  <c r="B22" i="13"/>
  <c r="B33" i="26"/>
  <c r="B30" i="24"/>
  <c r="B93" i="22"/>
  <c r="B83" i="21"/>
  <c r="B23" i="11"/>
  <c r="B24" i="10"/>
  <c r="B24" i="8"/>
  <c r="B21" i="6"/>
  <c r="B12" i="26"/>
  <c r="B12" i="24"/>
  <c r="B12" i="21"/>
  <c r="B12" i="18"/>
  <c r="B12" i="16"/>
  <c r="B12" i="12"/>
  <c r="B12" i="5"/>
  <c r="K62" i="5"/>
  <c r="E22" i="6"/>
  <c r="E48" i="14" s="1"/>
  <c r="D26" i="7"/>
  <c r="B12" i="8"/>
  <c r="B12" i="9"/>
  <c r="D24" i="10"/>
  <c r="B26" i="12"/>
  <c r="B49" i="12" s="1"/>
  <c r="E23" i="13"/>
  <c r="B12" i="15"/>
  <c r="B12" i="19"/>
  <c r="B12" i="22"/>
  <c r="D30" i="23"/>
  <c r="D58" i="23" s="1"/>
  <c r="D86" i="23" s="1"/>
  <c r="B9" i="24"/>
  <c r="B12" i="25"/>
  <c r="E101" i="28"/>
  <c r="B25" i="18"/>
  <c r="B27" i="16"/>
  <c r="B55" i="16" s="1"/>
  <c r="B83" i="16" s="1"/>
  <c r="B48" i="14"/>
  <c r="B31" i="25"/>
  <c r="B177" i="17"/>
  <c r="B28" i="9"/>
  <c r="B26" i="7"/>
  <c r="B22" i="6"/>
  <c r="B11" i="25"/>
  <c r="B11" i="22"/>
  <c r="B11" i="23"/>
  <c r="B11" i="19"/>
  <c r="B11" i="17"/>
  <c r="B11" i="15"/>
  <c r="B11" i="13"/>
  <c r="F8" i="4"/>
  <c r="A8" i="4" s="1"/>
  <c r="A7" i="27" s="1"/>
  <c r="G340" i="5"/>
  <c r="H26" i="6"/>
  <c r="A17" i="6" s="1"/>
  <c r="B11" i="6"/>
  <c r="B9" i="6"/>
  <c r="D25" i="7"/>
  <c r="B11" i="7"/>
  <c r="B9" i="7"/>
  <c r="E25" i="8"/>
  <c r="D28" i="9"/>
  <c r="B11" i="10"/>
  <c r="B8" i="10"/>
  <c r="A3" i="10"/>
  <c r="D23" i="11"/>
  <c r="B9" i="12"/>
  <c r="A3" i="12"/>
  <c r="B23" i="13"/>
  <c r="B12" i="14"/>
  <c r="D26" i="16"/>
  <c r="D54" i="16" s="1"/>
  <c r="D82" i="16" s="1"/>
  <c r="E24" i="18"/>
  <c r="B84" i="21"/>
  <c r="B94" i="22"/>
  <c r="A3" i="22"/>
  <c r="B30" i="23"/>
  <c r="B58" i="23" s="1"/>
  <c r="B86" i="23" s="1"/>
  <c r="B11" i="24"/>
  <c r="A3" i="25"/>
  <c r="E33" i="26"/>
  <c r="C101" i="28"/>
  <c r="B10" i="26"/>
  <c r="B10" i="24"/>
  <c r="B10" i="21"/>
  <c r="B10" i="18"/>
  <c r="B10" i="16"/>
  <c r="B10" i="14"/>
  <c r="B10" i="12"/>
  <c r="B9" i="11"/>
  <c r="B9" i="10"/>
  <c r="C340" i="5"/>
  <c r="B9" i="5"/>
  <c r="B25" i="7"/>
  <c r="A3" i="7"/>
  <c r="B25" i="8"/>
  <c r="B11" i="8"/>
  <c r="B9" i="8"/>
  <c r="D27" i="9"/>
  <c r="B11" i="9"/>
  <c r="B9" i="9"/>
  <c r="D25" i="10"/>
  <c r="B10" i="10"/>
  <c r="B11" i="11"/>
  <c r="B8" i="11"/>
  <c r="A3" i="11"/>
  <c r="B27" i="12"/>
  <c r="B50" i="12" s="1"/>
  <c r="B11" i="12"/>
  <c r="B12" i="13"/>
  <c r="B11" i="14"/>
  <c r="E19" i="15"/>
  <c r="D64" i="16"/>
  <c r="B26" i="16"/>
  <c r="B54" i="16" s="1"/>
  <c r="B82" i="16" s="1"/>
  <c r="D177" i="17"/>
  <c r="B12" i="17"/>
  <c r="B24" i="18"/>
  <c r="E25" i="19"/>
  <c r="E83" i="21"/>
  <c r="B9" i="21"/>
  <c r="E24" i="21" s="1"/>
  <c r="H93" i="22"/>
  <c r="B12" i="23"/>
  <c r="B31" i="24"/>
  <c r="E31" i="25"/>
  <c r="B9" i="26"/>
  <c r="B9" i="25"/>
  <c r="B9" i="22"/>
  <c r="H20" i="22" s="1"/>
  <c r="B9" i="14"/>
  <c r="B9" i="23"/>
  <c r="B9" i="19"/>
  <c r="B9" i="17"/>
  <c r="B9" i="15"/>
  <c r="B9" i="13"/>
  <c r="E21" i="6"/>
  <c r="E47" i="14" s="1"/>
  <c r="B12" i="6"/>
  <c r="B12" i="7"/>
  <c r="E24" i="8"/>
  <c r="B27" i="9"/>
  <c r="A3" i="9"/>
  <c r="D24" i="11"/>
  <c r="E26" i="12"/>
  <c r="E49" i="12" s="1"/>
  <c r="B47" i="14"/>
  <c r="B9" i="16"/>
  <c r="B176" i="17"/>
  <c r="B9" i="18"/>
  <c r="A3" i="18"/>
  <c r="E30" i="24"/>
  <c r="B30" i="25"/>
  <c r="A105" i="28"/>
  <c r="A108" i="28"/>
  <c r="F105" i="28"/>
  <c r="A10" i="29"/>
  <c r="B10" i="29" s="1"/>
  <c r="D10" i="29" s="1"/>
  <c r="B6" i="29" l="1"/>
  <c r="A4" i="29" s="1"/>
  <c r="D22" i="28" s="1"/>
  <c r="AI6" i="28"/>
  <c r="AI9" i="28"/>
  <c r="AI7" i="28"/>
  <c r="AI8" i="28" s="1"/>
  <c r="A8" i="26"/>
  <c r="A8" i="24"/>
  <c r="A8" i="18"/>
  <c r="A8" i="16"/>
  <c r="A8" i="12"/>
  <c r="A7" i="11"/>
  <c r="A7" i="10"/>
  <c r="A8" i="5"/>
  <c r="A8" i="14"/>
  <c r="A8" i="7"/>
  <c r="A8" i="6"/>
  <c r="A8" i="25"/>
  <c r="A8" i="22"/>
  <c r="A8" i="19"/>
  <c r="A8" i="15"/>
  <c r="A8" i="17"/>
  <c r="A8" i="13"/>
  <c r="A8" i="9"/>
  <c r="A8" i="8"/>
  <c r="J62" i="5"/>
  <c r="E48" i="20" l="1"/>
  <c r="B94" i="28"/>
  <c r="E138" i="20" l="1"/>
  <c r="E75" i="20"/>
  <c r="E156" i="20"/>
  <c r="E115" i="20"/>
  <c r="E186" i="20"/>
  <c r="F193" i="20"/>
  <c r="E92" i="20"/>
</calcChain>
</file>

<file path=xl/sharedStrings.xml><?xml version="1.0" encoding="utf-8"?>
<sst xmlns="http://schemas.openxmlformats.org/spreadsheetml/2006/main" count="1350" uniqueCount="779">
  <si>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</si>
  <si>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</si>
  <si>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</si>
  <si>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</si>
  <si>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</si>
  <si>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</si>
  <si>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</si>
  <si>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</si>
  <si>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</si>
  <si>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</si>
  <si>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Name of other Partner - 2 (More, if any)</t>
  </si>
  <si>
    <t>Address of other Partner - 2 (More, if any)</t>
  </si>
  <si>
    <t>Thirty Five</t>
  </si>
  <si>
    <t>Labour, Co-efficient l=</t>
  </si>
  <si>
    <t>Electrolytic High Grade Zinc, co-efficient b =</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</si>
  <si>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</si>
  <si>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</si>
  <si>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</si>
  <si>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</si>
  <si>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</si>
  <si>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</si>
  <si>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</si>
  <si>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</si>
  <si>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</si>
  <si>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</si>
  <si>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</si>
  <si>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</si>
  <si>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</si>
  <si>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</si>
  <si>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</si>
  <si>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</si>
  <si>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</si>
  <si>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</si>
  <si>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</si>
  <si>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</si>
  <si>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</si>
  <si>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</si>
  <si>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</si>
  <si>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</si>
  <si>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</si>
  <si>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</si>
  <si>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</si>
  <si>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</si>
  <si>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</si>
  <si>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</si>
  <si>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</si>
  <si>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</si>
  <si>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</si>
  <si>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</si>
  <si>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</si>
  <si>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</si>
  <si>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</si>
  <si>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</si>
  <si>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</si>
  <si>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</si>
  <si>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</si>
  <si>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</si>
  <si>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</si>
  <si>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</si>
  <si>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</si>
  <si>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</si>
  <si>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</si>
  <si>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</si>
  <si>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</si>
  <si>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</si>
  <si>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</si>
  <si>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</si>
  <si>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</si>
  <si>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</si>
  <si>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</si>
  <si>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</si>
  <si>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</si>
  <si>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</si>
  <si>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</si>
  <si>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</si>
  <si>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</si>
  <si>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GCC 9.3 </t>
  </si>
  <si>
    <t>Performance Security</t>
  </si>
  <si>
    <t>(e)</t>
  </si>
  <si>
    <t>GCC 10</t>
  </si>
  <si>
    <t>Taxes and Duties</t>
  </si>
  <si>
    <t>(f)</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</si>
  <si>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</si>
  <si>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</si>
  <si>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</si>
  <si>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</si>
  <si>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</si>
  <si>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</si>
  <si>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</si>
  <si>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</si>
  <si>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</si>
  <si>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</si>
  <si>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</si>
  <si>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</si>
  <si>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</si>
  <si>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</si>
  <si>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</si>
  <si>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</si>
  <si>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</si>
  <si>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</si>
  <si>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</si>
  <si>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</si>
  <si>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</si>
  <si>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</si>
  <si>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</si>
  <si>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</si>
  <si>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</si>
  <si>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</si>
  <si>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</si>
  <si>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</si>
  <si>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</si>
  <si>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xml:space="preserve">Commissions or gratuities, if any, paid or to be paid by us to agents relating to this Bid, and to contract execution, if we are awarded the contract, are  listed below:- </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</si>
  <si>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</si>
  <si>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</si>
  <si>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</si>
  <si>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</si>
  <si>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</si>
  <si>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</si>
  <si>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</si>
  <si>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</si>
  <si>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</si>
  <si>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</si>
  <si>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</si>
  <si>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</si>
  <si>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</si>
  <si>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</si>
  <si>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</si>
  <si>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</si>
  <si>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</si>
  <si>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</si>
  <si>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</si>
  <si>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</si>
  <si>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</si>
  <si>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</si>
  <si>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</si>
  <si>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</si>
  <si>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</si>
  <si>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</si>
  <si>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</si>
  <si>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</si>
  <si>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</si>
  <si>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</si>
  <si>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</si>
  <si>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</si>
  <si>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</si>
  <si>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</si>
  <si>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</si>
  <si>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</si>
  <si>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</si>
  <si>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</si>
  <si>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</si>
  <si>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</si>
  <si>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</si>
  <si>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</si>
  <si>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</si>
  <si>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</si>
  <si>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</si>
  <si>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</si>
  <si>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</si>
  <si>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</si>
  <si>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</si>
  <si>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6.           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</si>
  <si>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</si>
  <si>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</si>
  <si>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</si>
  <si>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</si>
  <si>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</si>
  <si>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</si>
  <si>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Sole Bidder</t>
  </si>
  <si>
    <t>JV (Joint Venture)</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</si>
  <si>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</si>
  <si>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</si>
  <si>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</si>
  <si>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</si>
  <si>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</si>
  <si>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</si>
  <si>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</si>
  <si>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</si>
  <si>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</si>
  <si>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</si>
  <si>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</si>
  <si>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</si>
  <si>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</si>
  <si>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</si>
  <si>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</si>
  <si>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</si>
  <si>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</si>
  <si>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</si>
  <si>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</si>
  <si>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</si>
  <si>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</si>
  <si>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</si>
  <si>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</si>
  <si>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</si>
  <si>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</si>
  <si>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</si>
  <si>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</si>
  <si>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</si>
  <si>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</si>
  <si>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</si>
  <si>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</si>
  <si>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</si>
  <si>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</si>
  <si>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</si>
  <si>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</si>
  <si>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</si>
  <si>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</si>
  <si>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</si>
  <si>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</si>
  <si>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</si>
  <si>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</si>
  <si>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</si>
  <si>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</si>
  <si>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</si>
  <si>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</si>
  <si>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</si>
  <si>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</si>
  <si>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</si>
  <si>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</si>
  <si>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</si>
  <si>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</si>
  <si>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</si>
  <si>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</si>
  <si>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</si>
  <si>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</si>
  <si>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</si>
  <si>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</si>
  <si>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</si>
  <si>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</si>
  <si>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</si>
  <si>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</si>
  <si>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</si>
  <si>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</si>
  <si>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</si>
  <si>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</si>
  <si>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</si>
  <si>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</si>
  <si>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</si>
  <si>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</si>
  <si>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</si>
  <si>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</si>
  <si>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</si>
  <si>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</si>
  <si>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</si>
  <si>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</si>
  <si>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</si>
  <si>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</si>
  <si>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</si>
  <si>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</si>
  <si>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</si>
  <si>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</si>
  <si>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</si>
  <si>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</si>
  <si>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</si>
  <si>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</si>
  <si>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</si>
  <si>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</si>
  <si>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</si>
  <si>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</si>
  <si>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</si>
  <si>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</si>
  <si>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</si>
  <si>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</si>
  <si>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</si>
  <si>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</si>
  <si>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</si>
  <si>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</si>
  <si>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</si>
  <si>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</si>
  <si>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</si>
  <si>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</si>
  <si>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</si>
  <si>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</si>
  <si>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</si>
  <si>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</si>
  <si>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</si>
  <si>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</si>
  <si>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</si>
  <si>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</si>
  <si>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</si>
  <si>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</si>
  <si>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</si>
  <si>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</si>
  <si>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</si>
  <si>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</si>
  <si>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</si>
  <si>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</si>
  <si>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</si>
  <si>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</si>
  <si>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</si>
  <si>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</si>
  <si>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</si>
  <si>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Proposed Tower Parts Manufacturer other than the bidder, if any [Maximum two nos.]</t>
  </si>
  <si>
    <t>Any Tower Parts Manufacturer proposed other than the bidder [Yes / No]</t>
  </si>
  <si>
    <t>nd</t>
  </si>
  <si>
    <t>February</t>
  </si>
  <si>
    <t>rd</t>
  </si>
  <si>
    <t>March</t>
  </si>
  <si>
    <t>th</t>
  </si>
  <si>
    <t>April</t>
  </si>
  <si>
    <t>May</t>
  </si>
  <si>
    <t>June</t>
  </si>
  <si>
    <t>July</t>
  </si>
  <si>
    <t>August</t>
  </si>
  <si>
    <t>September</t>
  </si>
  <si>
    <t>October</t>
  </si>
  <si>
    <t>November</t>
  </si>
  <si>
    <t>December</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</si>
  <si>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</si>
  <si>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</si>
  <si>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</si>
  <si>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</si>
  <si>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</si>
  <si>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</si>
  <si>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</si>
  <si>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</si>
  <si>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</si>
  <si>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</si>
  <si>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</si>
  <si>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</si>
  <si>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</si>
  <si>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</si>
  <si>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</si>
  <si>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</si>
  <si>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</si>
  <si>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</si>
  <si>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</si>
  <si>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</si>
  <si>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</si>
  <si>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</si>
  <si>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</si>
  <si>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</si>
  <si>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</si>
  <si>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</si>
  <si>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</si>
  <si>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</si>
  <si>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</si>
  <si>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</si>
  <si>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</si>
  <si>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</si>
  <si>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</si>
  <si>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</si>
  <si>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</si>
  <si>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</si>
  <si>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</si>
  <si>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</si>
  <si>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</si>
  <si>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</si>
  <si>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</si>
  <si>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</si>
  <si>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</si>
  <si>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</si>
  <si>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</si>
  <si>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</si>
  <si>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</si>
  <si>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</si>
  <si>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</si>
  <si>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</si>
  <si>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</si>
  <si>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</si>
  <si>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</si>
  <si>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</si>
  <si>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</si>
  <si>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</si>
  <si>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</si>
  <si>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</si>
  <si>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</si>
  <si>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</si>
  <si>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</si>
  <si>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</si>
  <si>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</si>
  <si>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</si>
  <si>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</si>
  <si>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</si>
  <si>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Quantity proposed to be bought/sub-contracted</t>
  </si>
  <si>
    <t xml:space="preserve">Details of the proposed sub-contractor/sub-vendor </t>
  </si>
  <si>
    <t xml:space="preserve">Name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</si>
  <si>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</si>
  <si>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</si>
  <si>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</si>
  <si>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</si>
  <si>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</si>
  <si>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</si>
  <si>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</si>
  <si>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</si>
  <si>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</si>
  <si>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</si>
  <si>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</si>
  <si>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</si>
  <si>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</si>
  <si>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</si>
  <si>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</si>
  <si>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</si>
  <si>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</si>
  <si>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</si>
  <si>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</si>
  <si>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Name of Materials</t>
  </si>
  <si>
    <t>Value of co-efficient</t>
  </si>
  <si>
    <t>Name of the published index</t>
  </si>
  <si>
    <t xml:space="preserve">For Fabricated Tower Parts (including bolts &amp; nuts) </t>
  </si>
  <si>
    <t>A</t>
  </si>
  <si>
    <t>IEEMA</t>
  </si>
  <si>
    <t>B</t>
  </si>
  <si>
    <t>C</t>
  </si>
  <si>
    <t>B.</t>
  </si>
  <si>
    <t>i)</t>
  </si>
  <si>
    <t>ii)</t>
  </si>
  <si>
    <t xml:space="preserve">Indian Labour Bureau, Shimla, Govt. of India (monthly) 
(Base: 2001 = 100) (www.labourbureau.nic.in)
</t>
  </si>
  <si>
    <t>Coefficient  ‘a’ shall be between 0.51 to 0.57 and coefficient ‘b’ shall be between 0.08 to 0.10 and coefficient ‘l’ shall be between 0.20 to 0.24 and sum of Coefficients ‘a’, ‘b’ and ‘l’ shall be 0.85</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</si>
  <si>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</si>
  <si>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</si>
  <si>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</si>
  <si>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</si>
  <si>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</si>
  <si>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</si>
  <si>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</si>
  <si>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</si>
  <si>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</si>
  <si>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</si>
  <si>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</si>
  <si>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</si>
  <si>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</si>
  <si>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</si>
  <si>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</si>
  <si>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</si>
  <si>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</si>
  <si>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</si>
  <si>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</si>
  <si>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</si>
  <si>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</si>
  <si>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(2)</t>
  </si>
  <si>
    <t>Section II - Commitments of the Bidder/Contractor</t>
  </si>
  <si>
    <t>Page 2 of 8</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</si>
  <si>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</si>
  <si>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</si>
  <si>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</si>
  <si>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</si>
  <si>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</si>
  <si>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</si>
  <si>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</si>
  <si>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</si>
  <si>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</si>
  <si>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</si>
  <si>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</si>
  <si>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</si>
  <si>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</si>
  <si>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</si>
  <si>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</si>
  <si>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</si>
  <si>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</si>
  <si>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(8)</t>
  </si>
  <si>
    <t>Page 6 of 8</t>
  </si>
  <si>
    <t>(9)</t>
  </si>
  <si>
    <t>(*)</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</si>
  <si>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</si>
  <si>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</si>
  <si>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</si>
  <si>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</si>
  <si>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</si>
  <si>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</si>
  <si>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</si>
  <si>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</si>
  <si>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</si>
  <si>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</si>
  <si>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</si>
  <si>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</si>
  <si>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</si>
  <si>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</si>
  <si>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</si>
  <si>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 xml:space="preserve">  </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</si>
  <si>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</si>
  <si>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</si>
  <si>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</si>
  <si>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Power of Attorney. Bidders may use their own proforma for furnishing the required information with the bid.</t>
  </si>
  <si>
    <t xml:space="preserve">Note: Bidders may note that no prescribed proforma has been enclosed for </t>
  </si>
  <si>
    <t>No</t>
  </si>
  <si>
    <t>Attachment 8 Manufacturer’s Authorisation Form : To be furnished as per proforma provided in the bidding document, on the letter head of the each Manufactures proposed to supply main items. Not included here.</t>
  </si>
  <si>
    <t>Enable the Active X Control &amp; Macros. Also ensure to keep option of "Trust acess to VBA project object Model" cheched [√]. Ensure that you work on MS Excel 2007 or higher version.</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</si>
  <si>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</si>
  <si>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</si>
  <si>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</si>
  <si>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</si>
  <si>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</si>
  <si>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</si>
  <si>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</si>
  <si>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</si>
  <si>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</si>
  <si>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</si>
  <si>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 ……. …….. …… ……. …….. </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</si>
  <si>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</si>
  <si>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</si>
  <si>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</si>
  <si>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</si>
  <si>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</si>
  <si>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</si>
  <si>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</si>
  <si>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</si>
  <si>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</si>
  <si>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</si>
  <si>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</si>
  <si>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</si>
  <si>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Value of index</t>
  </si>
  <si>
    <t>2016- 2017</t>
  </si>
  <si>
    <t>Steel Blooms, co-efficient a =</t>
  </si>
  <si>
    <t>2017- 2018</t>
  </si>
  <si>
    <t>2018- 2019</t>
  </si>
  <si>
    <t>Safety Pact</t>
  </si>
  <si>
    <t>(Safety Pact)</t>
  </si>
  <si>
    <t>Safety Pact is annexed separately herewith this Volume.</t>
  </si>
  <si>
    <t>1.We hereby furnish the details of the items/ sub-assemblies (supply items), we propose to buy for the purpose of furnishing and installation of the subject Package :</t>
  </si>
  <si>
    <t>(Items, Components, Raw Material, Services proposed to be sourced from Micro and Small Enterprises)</t>
  </si>
  <si>
    <t>1. We hereby furnish the details of the items, components, raw material, services which we propose to buy/avail from Micro and Small Enterprises (MSEs) for the purpose of completion of works under the subject package :</t>
  </si>
  <si>
    <t xml:space="preserve">Name of Micro and Small Enterprises (MSEs) </t>
  </si>
  <si>
    <t>Name &amp; Address</t>
  </si>
  <si>
    <t xml:space="preserve">Category
(Micro or Small)
</t>
  </si>
  <si>
    <t>ATTACHMENT-5A</t>
  </si>
  <si>
    <t>(Items, Components, Raw Material, Services proposed to be sourced from Micro and Small Enterprises): The details of the items, components, raw material, services which is proposed to bought/availed from Micro and Small Enterprises for the purpose of completion of works</t>
  </si>
  <si>
    <t xml:space="preserve">We are a Micro and Small Enterprise (MSE) registered with </t>
  </si>
  <si>
    <t>2019- 2020</t>
  </si>
  <si>
    <t>(iii)</t>
  </si>
  <si>
    <t>As per para BDS/ITB clause 9.3 q, Bidder shall furnish the details of their Provident Fund Code Number</t>
  </si>
  <si>
    <t>Name of Bidders/JV Partners</t>
  </si>
  <si>
    <t>Provident Fund Code Number</t>
  </si>
  <si>
    <t xml:space="preserve">Details </t>
  </si>
  <si>
    <t>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Accordingly,We hereby furnish the details of ex-employees of POWERGRID who had retired/ resigned at the level of General Manager and above from POWERGRID and subsequently have been employed by us:</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</si>
  <si>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</si>
  <si>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</si>
  <si>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rPr>
        <b/>
        <sz val="11"/>
        <rFont val="Book Antiqua"/>
        <family val="1"/>
      </rPr>
      <t xml:space="preserve">Note:  </t>
    </r>
    <r>
      <rPr>
        <sz val="11"/>
        <rFont val="Book Antiqua"/>
        <family val="1"/>
      </rPr>
      <t xml:space="preserve">
1. “Code of Business Conduct and Ethics for Senior Management Personnel” and “Code of Business Conduct and Ethics for Board Members” are available on POWERGRID’s website https://www.powergridindia.com.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</si>
  <si>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(Declaration of Key Managerial Person and Power of Attorney holder)</t>
  </si>
  <si>
    <t>Note: Key Managerial Personnel (KMP) of the company shall include CEO/Managing Director/ Company Secretary/ Director/ CFO/any of the partner in case of partnership firm/any other officer entrusted with substantial powers of the management of the affairs of the company/firm.</t>
  </si>
  <si>
    <t xml:space="preserve">1. We confirm that the declarations made in our bid, particularly Attachment-3 (QR) regarding eligibility/qualification data and documents submitted in our bid in support of the declarations, are true and correct to the best of our knowledge.
2.  We further confirm that we have filled up Attachment-3(QR). We also confirm that in support of meeting the Technical experience requirement as per Annexure-A (BDS), we have enclosed self-certified copy of Contract/ Award Letter and certificate from the utility for which the contract has been executed.
3. We shall furnish clarification to bid, if any sought by Employer pursuant to ITB clause 21.1. We understand that if we fail to rectify/furnish the requested documents if any, within 7 working days’ notice, our bid is liable to be rejected.
4. We understand that any false declaration and/or misrepresentation of facts and/or furnishing of false/forged documents /information may lead to our debarment from participation in Employer tenders and that our Bid Security/ Contract Performance Guarantee may be forfeited besides other actions as deemed to be appropriate as per the provisions of the Bidding Document/Integrity Pact/Employer’s policy.
</t>
  </si>
  <si>
    <t xml:space="preserve"> (MM/YYYY) in equivalent  Indian Rupees is </t>
  </si>
  <si>
    <t>Crore. The details of value used for working out the Balance Bid Capacity as above, are as follows:</t>
  </si>
  <si>
    <t>S N</t>
  </si>
  <si>
    <t>FY</t>
  </si>
  <si>
    <t>Value of Total Sales (including Taxes and Duties)(T)</t>
  </si>
  <si>
    <t>B. Value of existing commitments and ongoing similar works yet to be completed as on the 1st date of quarter of the financial year in which the bids are opened(B) as on 1st date of the Quarter in which First Envelope Bids are to be opened</t>
  </si>
  <si>
    <t>Value of Balance Works (B1) against the Contracts awarded by Employer</t>
  </si>
  <si>
    <t xml:space="preserve">Value of Balance Works (B2) against the Contracts awarded by Utilities other than Employer </t>
  </si>
  <si>
    <t>Total value of Balance Works (B){B=B1+B2}</t>
  </si>
  <si>
    <t>I.</t>
  </si>
  <si>
    <t>a</t>
  </si>
  <si>
    <t>b.</t>
  </si>
  <si>
    <t>c.</t>
  </si>
  <si>
    <t>GSTIN Numbers</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</si>
  <si>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</si>
  <si>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</si>
  <si>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</si>
  <si>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</si>
  <si>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</si>
  <si>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7.       </t>
  </si>
  <si>
    <t>8.       </t>
  </si>
  <si>
    <t>9.       </t>
  </si>
  <si>
    <t>The above amounts are in accordance with the price schedules attached herewith and are made part of this bid</t>
  </si>
  <si>
    <t>Declaration of Key Managerial Person jointly with Power of Attorney holder</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</si>
  <si>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</si>
  <si>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</si>
  <si>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</si>
  <si>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insurance, unloading, storage,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</si>
  <si>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 xml:space="preserve">We conform that the equipments offered shall have minimum (or a muximum, as the case may be) performance specified in Technical Specification. We further guarantee the performance/efficiency of the equipments in response to the Technical Specifications. </t>
  </si>
  <si>
    <t xml:space="preserve">Bidders are advised to print this declaration on the Company Letter Head and upload the duly signed and scanned copy along with the First Envelope Bid. </t>
  </si>
  <si>
    <t>b</t>
  </si>
  <si>
    <t>c</t>
  </si>
  <si>
    <t>GCC 5.7</t>
  </si>
  <si>
    <t>Contractors Responsibility</t>
  </si>
  <si>
    <r>
      <t xml:space="preserve">Are you a MSE owned by SC/ST* entrepreneurs in line with Public Procurement Policy for Micro and Small Enterprises (MSEs) order 2012 including subsequent amendment/notification/order </t>
    </r>
    <r>
      <rPr>
        <b/>
        <i/>
        <sz val="11"/>
        <rFont val="Book Antiqua"/>
        <family val="1"/>
      </rPr>
      <t>(Indicate Yes/No)</t>
    </r>
  </si>
  <si>
    <t>3.(a)       </t>
  </si>
  <si>
    <t>3.(b)</t>
  </si>
  <si>
    <t>Yes</t>
  </si>
  <si>
    <t>3.(c)</t>
  </si>
  <si>
    <t xml:space="preserve">If 3(b) is ‘Yes’ please mention whether you are (Proprietary MSE/ Partnership MSE/ Private Limited Company) owned by SC/ST entrepreneurs
</t>
  </si>
  <si>
    <t>(iv)</t>
  </si>
  <si>
    <t>(v)</t>
  </si>
  <si>
    <r>
      <t>Remarks</t>
    </r>
    <r>
      <rPr>
        <b/>
        <sz val="11"/>
        <rFont val="Book Antiqua"/>
        <family val="1"/>
      </rPr>
      <t>:</t>
    </r>
  </si>
  <si>
    <t>*The definition of MSEs owned by SC/ST is as given under:</t>
  </si>
  <si>
    <t>a.</t>
  </si>
  <si>
    <t>In case of proprietary MSE, proprietor(s) shall be SC /ST.</t>
  </si>
  <si>
    <t>In case of partnership MSE, the SC/ST partners shall be holding at least 51% shares in the unit.</t>
  </si>
  <si>
    <t xml:space="preserve">c. </t>
  </si>
  <si>
    <t>In case of Private Limited companies, at least 51% share shall be held by SC/ST promoters.</t>
  </si>
  <si>
    <r>
      <t>Documentary evidence</t>
    </r>
    <r>
      <rPr>
        <b/>
        <sz val="11"/>
        <rFont val="Book Antiqua"/>
        <family val="1"/>
      </rPr>
      <t>: Please provide scanned copy(ies) of the SC/ST certificate(s) issued by District Authority as applicable for SC/ST MSE category as per (a), (b) or (c) above.</t>
    </r>
  </si>
  <si>
    <t xml:space="preserve">We meet the eligibility requirements and have no conflict of interest in accordance with ITB Clause 2 </t>
  </si>
  <si>
    <t>NOTE: (In case of JV, all partners of the Joint Venture shall be MSEs to consdier its bid as bid from MSE, JV bidder with at least one non-MSE partner (whether lead or other partner)  shall not be eligible for the benefit available to the MSE bidders)</t>
  </si>
  <si>
    <t>Authorization certificate issued by Domestic Manufacturer for selling Domestically Manufactured Iron &amp;Steel Products</t>
  </si>
  <si>
    <t xml:space="preserve">2. We hereby  delare that we would not subcontract the erection portion of the contract without prior approval of the Employer.
</t>
  </si>
  <si>
    <t>Compliance to the process related to the e-RA Terms &amp; Conditions and the Business Rules governing the e-RA</t>
  </si>
  <si>
    <t xml:space="preserve">A. Maximum value of Transmission &amp; Distribution (T&amp;D) works (including substation, transmission lines, distribution for all verticals), executed in any one financial year during the last 5 financial years taking into account the completed as well as the works in progress </t>
  </si>
  <si>
    <t>Are you a MSE owned by women in line with Public Procurement Policy for Micro and Small Enterprises (MSEs) order 2012, Public Procurement Policy for Micro and Small Enterprises (MSEs) Amendment Order 2018 including subsequent amendment/notification/order (Indicate Yes/No)</t>
  </si>
  <si>
    <t>3.(d)</t>
  </si>
  <si>
    <t>ATTACHMENT-3 (QR)</t>
  </si>
  <si>
    <t>Bidder’s Name and Address :</t>
  </si>
  <si>
    <t>Name:</t>
  </si>
  <si>
    <t>Address:</t>
  </si>
  <si>
    <r>
      <t xml:space="preserve">Whether Bidder is MSE
</t>
    </r>
    <r>
      <rPr>
        <i/>
        <sz val="11"/>
        <rFont val="Book Antiqua"/>
        <family val="1"/>
      </rPr>
      <t>[Select from drop down menu]</t>
    </r>
    <r>
      <rPr>
        <sz val="11"/>
        <rFont val="Book Antiqua"/>
        <family val="1"/>
      </rPr>
      <t xml:space="preserve">
</t>
    </r>
  </si>
  <si>
    <r>
      <t xml:space="preserve">Specify type of Bidder
</t>
    </r>
    <r>
      <rPr>
        <i/>
        <sz val="11"/>
        <rFont val="Book Antiqua"/>
        <family val="1"/>
      </rPr>
      <t>[Select from drop down menu]</t>
    </r>
  </si>
  <si>
    <t>JOINT VENTURE (JV)</t>
  </si>
  <si>
    <t>Name and Address of Agent</t>
  </si>
  <si>
    <t>Purpose of Commission or Gratuity</t>
  </si>
  <si>
    <t>Affidavit of Self Certification regarding Domestic Value Addition in Iron &amp; Steel Products</t>
  </si>
  <si>
    <t>It is hereby agreed by and between the parties as under:</t>
  </si>
  <si>
    <t xml:space="preserve">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</si>
  <si>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</si>
  <si>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</si>
  <si>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 )</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</si>
  <si>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</si>
  <si>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</si>
  <si>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</si>
  <si>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</si>
  <si>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</si>
  <si>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</si>
  <si>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(e )</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</si>
  <si>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</si>
  <si>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</si>
  <si>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The Bidder/Contractor shall ensure adoption of Integrity Pact by its Sub-contractors and shall be responsible for the same</t>
  </si>
  <si>
    <t>The Bidder/Contractor will not instigate third persons to commit offences outlined above or be an accessory to such offences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</si>
  <si>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</si>
  <si>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</si>
  <si>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</si>
  <si>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</si>
  <si>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</si>
  <si>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</si>
  <si>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</si>
  <si>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</si>
  <si>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(10)</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</si>
  <si>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</si>
  <si>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</si>
  <si>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</si>
  <si>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</si>
  <si>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</si>
  <si>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</si>
  <si>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The IEM will submit a written report to the Chairman-cum-Managing Director, POWERGRID within 8 to 10 weeks from the date of reference or intimation to him by POWERGRID and, should the occasion arise, submit proposals for correcting problematic situations</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</si>
  <si>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</si>
  <si>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</si>
  <si>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The word ‘IEM’ would include both singular and plural</t>
  </si>
  <si>
    <t>This Section shall be applicable for only those packages wherein the IEMs have been identified in Section – I : Invitation for Bids and/or Clause ITB 9.3 in Section – III: Bid Data Sheets of Conditions of Contract, Volume-I of the Bidding Documents</t>
  </si>
  <si>
    <t xml:space="preserve">This agreement is subject to Indian Law. Place of performance and jurisdiction is the establishment of POWERGRID. The Arbitration clause provided in the main tender document / contract shall not be applicable for any issue / dispute arising under Integrity Pact. </t>
  </si>
  <si>
    <t>Changes and supplements as well as termination notices need to be made in writing. Side agreements have not been made.</t>
  </si>
  <si>
    <t>Issues like Warranty/Guarantees etc. shall be outside the purview of IEMs.</t>
  </si>
  <si>
    <t>Views expressed or suggestions/submissions made by the parties and the recommendations of the CVO/IEM# in respect of the violation of this agreement, shall not be relied on or introduced as evidence in the arbitral or judicial proceedings (arising out of the arbitral proceedings) by the parties in connection with the disputes/differences arising out of the subject contract.</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</si>
  <si>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</si>
  <si>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</si>
  <si>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</si>
  <si>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</si>
  <si>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</si>
  <si>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t>2021-2022</t>
  </si>
  <si>
    <t>2022-2023</t>
  </si>
  <si>
    <t>Attachment 18 Safety Pact : To be submitted as per ITB Clause No. 9.3(s) and as per remarks in the safety pact.</t>
  </si>
  <si>
    <t>Integrity Pact is annexed separately herewith this Volume.</t>
  </si>
  <si>
    <t>SOLE BIDDER</t>
  </si>
  <si>
    <t>POWERGRID values full compliance with all relevant laws of the land, rules,  regulations, economic use of resources, and of fairness /  transparency in its relations with its Bidders/ Contractors."</t>
  </si>
  <si>
    <t xml:space="preserve">Details / write-up to engage the Locals sub-contractor/sub-vendor </t>
  </si>
  <si>
    <t>In line with ITB Clause 9.3 (e), we intend to supply following items which are to be manufactured within Arunachal Pradesh. 
We further  declare that  we would source material / services for atleast 30% of the Installation Price of Second /Services contract from within Arunachal Pradesh.</t>
  </si>
  <si>
    <t>(Declaration to source material/equipment and services from within Arunachal Pradesh)</t>
  </si>
  <si>
    <r>
      <t xml:space="preserve">Declaration by the Bidder regarding events encountered pursuant to ITB Clause 2.1 </t>
    </r>
    <r>
      <rPr>
        <i/>
        <sz val="11"/>
        <rFont val="Book Antiqua"/>
        <family val="1"/>
      </rPr>
      <t xml:space="preserve">(All partners of the Joint Venture in case of Joint Venture bids) </t>
    </r>
  </si>
  <si>
    <t xml:space="preserve">Hardware Fittings </t>
  </si>
  <si>
    <t>Raw Material</t>
  </si>
  <si>
    <t>EC Grade Aluminium Ingots, coefficient a =</t>
  </si>
  <si>
    <t>Electrolytic High Grade Zinc, coefficient b =</t>
  </si>
  <si>
    <t>Manufacture of Basic Metals, coefficient c=</t>
  </si>
  <si>
    <t xml:space="preserve">Wholesale Price Index Number for   `Manufacture of Basic Metals’(Group Item) (monthly)  (Base: 2011-12=100), as published by Office of Economic Advisor, Ministry of Commerce &amp; Industry(www.eaindustry.nic.in).
</t>
  </si>
  <si>
    <t>Labour, coefficient l =</t>
  </si>
  <si>
    <t>Coefficient  ‘a’ shall be between 0.35 to 0.45 and coefficient ‘b’ shall be between 0.04 to 0.06 and coefficient ‘c’ shall be between 0.18 to 0.22 and coefficient ‘l’ shall be between 0.13 to 0.17 and sum of Coefficients ‘a’, ‘b’, ‘c’ and ‘l’ shall be 0.80</t>
  </si>
  <si>
    <t>Conductor Accessories</t>
  </si>
  <si>
    <t>Mid Span Compression Joint for Conductor</t>
  </si>
  <si>
    <t>Coefficient  ‘a’ shall be between 0.63 to 0.67 and coefficient ‘l’ shall be between 0.13 to 0.17 and sum of Coefficients ‘a’ and ‘l’ shall be 0.80</t>
  </si>
  <si>
    <t>Repair Sleeve for Conductor</t>
  </si>
  <si>
    <t>Vibration damper for Conductor</t>
  </si>
  <si>
    <t>For Erection Price Component</t>
  </si>
  <si>
    <t>Installation Price Component {including civil works but excluding ‘supply &amp; placement of reinforcement steel’, ‘concreting’, survey, soil investigation and aviation signal for river crossing towers(if any)}</t>
  </si>
  <si>
    <t>HSD, coefficient a =</t>
  </si>
  <si>
    <t xml:space="preserve">Wholesale Price Index Number for ‘HSD’ (Individual commodity) (monthly) (Base: 2011-12=100) as published by
Office of Economic Advisor, Ministry of Commerce &amp; Industry 
 (www.eaindustry.nic.in).
</t>
  </si>
  <si>
    <t>L</t>
  </si>
  <si>
    <t>Coefficient  ‘a’ shall be between 0.20 to 0.24 and coefficient ‘l’ shall be between 0.56 to 0.60 and sum of Coefficients ‘a’ and ‘l’ shall be 0.80</t>
  </si>
  <si>
    <t xml:space="preserve">Supply &amp; Placement of Reinforcement Steel </t>
  </si>
  <si>
    <t>Manufacture of Basic Metals, coefficient b =</t>
  </si>
  <si>
    <t xml:space="preserve">Wholesale Price Index Number for ‘Manufacture of Basic Metals’ (Group Item) (monthly) (Base: 2011-12=100) as published by
Office of Economic Advisor, Ministry of Commerce &amp; Industry 
 (www.eaindustry.nic.in).
</t>
  </si>
  <si>
    <t>Coefficient  ‘a’ shall be between 0.09 to 0.11 and coefficient ‘b’ shall be between 0.63 to 0.67 and coefficient ‘l’ shall be between 0.04 to 0.06 and sum of Coefficients ‘a’, ’b’ and ‘l’ shall be 0.80</t>
  </si>
  <si>
    <t>For Concreting</t>
  </si>
  <si>
    <t>Manufacture of Cement, Lime &amp; Plaster, coefficient b =</t>
  </si>
  <si>
    <t xml:space="preserve">Wholesale Price Index Number for ‘Manufacture of Cement, Lime &amp; Plaster’ (Group Item)  (monthly) (Base: 2011-12=100) as published by
Office of Economic Advisor, Ministry of Commerce &amp; Industry 
 (www.eaindustry.nic.in).
</t>
  </si>
  <si>
    <t>Cutting, Shaping and finishing of stone, coefficient c =</t>
  </si>
  <si>
    <t xml:space="preserve">Wholesale Price Index Number for ‘Cutting, Shaping and finishing of stone’ (Group Item)  (monthly) (Base: 2011-12=100) as published by
Office of Economic Advisor, Ministry of Commerce &amp; Industry 
 (www.eaindustry.nic.in).
</t>
  </si>
  <si>
    <t>Coefficient  ‘a’ shall be between 0.18 to 0.22 and coefficient ‘b’ shall be between 0.25 to 0.35 and coefficient ‘c’ shall be between 0.18 to 0.22 and coefficient ‘l’ shall be between 0.09 to 0.11 and sum of Coefficients ‘a’, ’b’, 'c' and ‘l’ shall be 0.80</t>
  </si>
  <si>
    <t>B.1</t>
  </si>
  <si>
    <t>B.2</t>
  </si>
  <si>
    <t>C.</t>
  </si>
  <si>
    <t>5.  Our Balance Bid Capacity net of works under execution, calculated as per Clause ITB 23.2.1 (i.e. 3T-B), as on 1st date** of the Quarter in which First Envelope Bids are to be opened i.e. 01st</t>
  </si>
  <si>
    <t xml:space="preserve">[**1st day of the quarter in which the first envelope bids are opened  for e.g. If the actual date of opening of first envelope bids is 15th June 2016, the Balance bid capacity as on 01st April 2016 is to be declared)]
</t>
  </si>
  <si>
    <t>d)</t>
  </si>
  <si>
    <t>Flexible Copper Bond shall be on FIRM PRICE BASIS</t>
  </si>
  <si>
    <t>2023-2024</t>
  </si>
  <si>
    <t>: Attachments:</t>
  </si>
  <si>
    <t>Instruction for printing &amp; submitting Integrity Pact</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</si>
  <si>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</si>
  <si>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t>Affidavit of Self certification regarding Minimum Local Content in line with PPP-MII Order and MoP Order, if applicable</t>
  </si>
  <si>
    <r>
      <t xml:space="preserve">Certification by the Bidder per DoE Order in line with ITB Clause 2.1 </t>
    </r>
    <r>
      <rPr>
        <i/>
        <sz val="11"/>
        <rFont val="Book Antiqua"/>
        <family val="1"/>
      </rPr>
      <t>(In case of a Joint Venture bid, the declaration shall be given by all partners of the Joint Venture)</t>
    </r>
  </si>
  <si>
    <t>2024-2025</t>
  </si>
  <si>
    <t>2025-2026</t>
  </si>
  <si>
    <t>For further details bidders may please refer ITB Clause 9.3 (o).</t>
  </si>
  <si>
    <t>Attachment-3 (QR Schedule) : Format attached in Volume-III of Bidding Documents.</t>
  </si>
  <si>
    <t>2020-2021</t>
  </si>
  <si>
    <t>Attachment-3 (QR) is attached with this Volume.</t>
  </si>
  <si>
    <t xml:space="preserve">(c) </t>
  </si>
  <si>
    <t>Steel Blooms of size 150 mm x 150 mm, as published by IEEMA</t>
  </si>
  <si>
    <t>Line Materials</t>
  </si>
  <si>
    <t>B1.</t>
  </si>
  <si>
    <t>Wholesale Price Index Number for   `Manufacture of Basic Metals’(Group Item) (monthly)  (Base: 2011-12=100), as published by Office of Economic Advisor, Ministry of Commerce &amp; Industry(www.eaindustry.nic.in).</t>
  </si>
  <si>
    <t>3(a)</t>
  </si>
  <si>
    <t>3(b)</t>
  </si>
  <si>
    <t>3(c)</t>
  </si>
  <si>
    <t>Bundle Spacer for Conductor</t>
  </si>
  <si>
    <t>Rigid Spacer for Jumper</t>
  </si>
  <si>
    <t>3(d)</t>
  </si>
  <si>
    <t>Flexible Copper Bond</t>
  </si>
  <si>
    <t>Firm</t>
  </si>
  <si>
    <t>High Speed Diesel, coefficient a =</t>
  </si>
  <si>
    <t>Wholesale Price Index Number for `HSD’(Individual Commodity) (monthly)  (Base: 2011-12=100), as published by Office of Economic Advisor, Ministry of Commerce &amp; Industry(www.eaindustry.nic.in)</t>
  </si>
  <si>
    <t>Wholesale Price Index Number for `HSD’(Individual Commodity) (monthly)  (Base: 2011-12=100), as published by Office of Economic Advisor, Ministry of Commerce &amp; Industry(www.eaindustry.nic.in).</t>
  </si>
  <si>
    <t>Manufacture of cement, lime and plaster, coefficient b =</t>
  </si>
  <si>
    <t>Wholesale Price Index Number for `Manufacture of cement, lime and plaster’(Group Item) (monthly)  (Base: 2011-12=100), as published by Office of Economic Advisor, Ministry of Commerce &amp; Industry (www.eaindustry.nic.in).</t>
  </si>
  <si>
    <t>Cutting, shaping and finishing of stone, coefficient c =</t>
  </si>
  <si>
    <t xml:space="preserve">Wholesale Price Index Number for `Cutting, shaping and finishing of stone’(Group Item) (monthly) (Base: 2011-12=100), as published by Office of Economic Advisor, Ministry of Commerce &amp; Industry(www.eaindustry.nic.in). </t>
  </si>
  <si>
    <t>Indian field labour index – namely All India average consumer price index for Industrial Workers (monthly)  (Base: 2016= 100), as published by Labour Bureau, Shimla, Government of India (www.labourbureau.nic.in).</t>
  </si>
  <si>
    <t xml:space="preserve">Indian field labour index – namely All India average consumer price index for Industrial Workers (monthly)  (Base: 2016= 100), as published by Labour Bureau, Shimla, Government of India (www.labourbureau.nic.in).
(Base: 2001 = 100) (www.labourbureau.nic.in)
</t>
  </si>
  <si>
    <t xml:space="preserve">Indian field labour index – namely All India average consumer price index for Industrial Workers (monthly)  (Base: 2016= 100), as published by Labour Bureau, Shimla, Government of India (www.labourbureau.nic.in).
(Base: 2016 = 100) (www.labourbureau.nic.in)
</t>
  </si>
  <si>
    <t>(Subcontractors Proposed by the Bidder)</t>
  </si>
  <si>
    <t>Earthwire</t>
  </si>
  <si>
    <t>High Tensile Steel Galvanized Wire, coefficient a =</t>
  </si>
  <si>
    <t>Coefficient  ‘a’ shall be between 0.69 to 0.71 and coefficient ‘l’ shall be between 0.09 to 0.11 and sum of Coefficients ‘a’ and ‘l’ shall be 0.80</t>
  </si>
  <si>
    <t xml:space="preserve">CACMAI/ Nationally recognized published index </t>
  </si>
  <si>
    <t>B2.</t>
  </si>
  <si>
    <t>Spacer Damper for Conductor</t>
  </si>
  <si>
    <t>B4</t>
  </si>
  <si>
    <t>Earthwire Accessories</t>
  </si>
  <si>
    <t>Mid Span Compression Joint for Earthwire</t>
  </si>
  <si>
    <t>Manufacture of Basic Metals, coefficient c =</t>
  </si>
  <si>
    <t>Wholesale Price Index Number for `Manufacture of Basic Metals’(Group Item) (monthly)  (Base: 2011-12=100), as published by Office of Economic Advisor, Ministry of Commerce &amp; Industry(www.eaindustry.nic.in).</t>
  </si>
  <si>
    <t>Coefficient  ‘a’ shall be between 0.35 to 0.45 and coefficient ‘b’ shall be between 0.04 to 0.06 and coefficient ‘c’ shall be between 0.18 to 0.22 and coefficient ‘l’ shall be between 0.13 to 0.17 and sum of Coefficients ‘a’ , 'b' , 'c' and ‘l’ shall be 0.80</t>
  </si>
  <si>
    <t>4(a)</t>
  </si>
  <si>
    <t>4(b)</t>
  </si>
  <si>
    <t>Vibration Damper for Earthwire</t>
  </si>
  <si>
    <t>Coefficient ‘b’ shall be between 0.06 to 0.08 and coefficient ‘c’ shall be between 0.55 to 0.61 and coefficient ‘l’ shall be between 0.13 to 0.17 and sum of Coefficients 'b' , 'c' and ‘l’ shall be 0.80</t>
  </si>
  <si>
    <t>4(c)</t>
  </si>
  <si>
    <t xml:space="preserve">Suspension Clamp for Earthwire </t>
  </si>
  <si>
    <t>4(d)</t>
  </si>
  <si>
    <t>Tension Clamp for Earthwire</t>
  </si>
  <si>
    <t>(a) Supply Portion:</t>
  </si>
  <si>
    <t>6. Notwithstanding above, we also understand that the Bid Capacity as declared hereinabove, shall be subject to assessment, if any, by the Employer, which  shall be final and binding. We also confirm that the Employer may verify the supporting documents/ details in connection with above declarations. We further understand that in case of any unethical practices inter-alia including any misrepresentation of facts, submission of false and/or forged details/ documents/ declaration by us, we may be debarred from the participation in Employer’s tenders in future as considered appropriate by Employer and our Bid Security/ Contract Performance Guarantee shall be forfeited besides taking other actions as deemed appropriate.</t>
  </si>
  <si>
    <t>(Compliance to the process related to the e-RA Terms &amp; Conditions and the Business Rules governing the e-RA)</t>
  </si>
  <si>
    <t>We confirm that:</t>
  </si>
  <si>
    <t>1)	The undersigned is authorized representative of the Bidder.</t>
  </si>
  <si>
    <t xml:space="preserve">2)	We have studied the e-Reverse Auction Terms &amp; Conditions and the Business Rules governing the e-Reverse Auction as mentioned in your letter and confirm our agreement to them.	</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</si>
  <si>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</si>
  <si>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t>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</si>
  <si>
    <t xml:space="preserve">We hereby confirm that we will honor the Bids placed by us during the auction process. 	</t>
  </si>
  <si>
    <t xml:space="preserve">                                                         OR
documentary evidence in support of exemption of Bid Security, in separate envelope in accordance with clause 13.1 of ITB, Section-II
</t>
  </si>
  <si>
    <t>INR</t>
  </si>
  <si>
    <t>Month</t>
  </si>
  <si>
    <t>Attachments 3(JV),  4,  4(A),  4(B),  5, 5(A), 5(B), 6, 7,  9,  10, 11, 12, 13,14, 14-IP, 15, 16, 17, 19, 20, 25 and Bid Form for 1st Envelope are included here.</t>
  </si>
  <si>
    <t xml:space="preserve">Attachment-21 to 27: To be submitted as perproforma provided in the bidding document.  </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</si>
  <si>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</si>
  <si>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Attachment-9</t>
  </si>
  <si>
    <t>(ii) Interest Bearing Engineering Advance:</t>
  </si>
  <si>
    <t>Attachment 1 Bid Security : To be submitted as per ITB Clause No. 13.</t>
  </si>
  <si>
    <t>Option for Interest Bearing Advance(s) (Initial Advance and/or Engineering Advance) and Information for E-payment, PF details and declaration regarding Micro/Small &amp; Medium Enterprises</t>
  </si>
  <si>
    <t>(Option for Interest Bearing Advance(s) (Initial Advance and/or Engineering Advance) and Information for E-payment, PF details and declaration regarding Micro/Small &amp; Medium Enterprises)</t>
  </si>
  <si>
    <t>(i) Interest bearing Initial advance :</t>
  </si>
  <si>
    <t>(b) Services Portion: Interest Bearing Initial Advance</t>
  </si>
  <si>
    <t>Interest Bearing Advance(s)</t>
  </si>
  <si>
    <t>EC grade aluminium ingots, co-eifciant a =</t>
  </si>
  <si>
    <t>Monthly average of “Aluminum LME SELLER Settlement Price including Premium of Al Ingots and Customs duty converted in RS./MT” as published by IEEMA</t>
  </si>
  <si>
    <t>AL59 Conductor</t>
  </si>
  <si>
    <t>B3</t>
  </si>
  <si>
    <t xml:space="preserve">Installation Price Component [including Civil Works but excluding Survey, Soil investigation and aviation signal for river crossing towers (if any)]  </t>
  </si>
  <si>
    <t xml:space="preserve">a designated Authority of GoI under the Public Procurement Policy for MSEs order 2012, Notification dated 01/06/2020 and 26/06/2020 including subsequent amendments, read in conjunction with related notifications issued from time to time for such enterprises. (applicable for MSE only) </t>
  </si>
  <si>
    <t>Transmission line Tower Package TL01 for 400 KV D/C RIL (Oil Refinery) (GIS) – Jamkhambaliya (GIS) (Twin HTLS) line associated with Transmission Project–Jamnagar Oil Refinery of RIL to connect with Jamkhambaliya ISTS PS</t>
  </si>
  <si>
    <t>TL01</t>
  </si>
  <si>
    <t>5002002334/TOWER/DOM/A00 - CC CS -1</t>
  </si>
  <si>
    <t xml:space="preserve">Period in months from the effective date of contract for 400 KV D/C RIL (Oil Refinery) (GIS) – Jamkhambaliya (GIS) (Twin HTLS) 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</si>
</sst>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 numFmtId="173" formatCode="[$-409]d\-mmm\-yyyy;@"/>
    <numFmt numFmtId="174" formatCode="m/d/yy;@"/>
  </numFmts>
  <fonts count="85">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b/>
      <sz val="18"/>
      <color indexed="12"/>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b/>
      <sz val="11"/>
      <name val="Arial"/>
      <family val="2"/>
    </font>
    <font>
      <b/>
      <i/>
      <sz val="11"/>
      <name val="Book Antiqua"/>
      <family val="1"/>
    </font>
    <font>
      <sz val="11"/>
      <color indexed="8"/>
      <name val="Calibri"/>
      <family val="2"/>
    </font>
    <font>
      <i/>
      <sz val="12"/>
      <color indexed="8"/>
      <name val="Book Antiqua"/>
      <family val="1"/>
    </font>
    <font>
      <b/>
      <i/>
      <sz val="12"/>
      <color indexed="8"/>
      <name val="Book Antiqua"/>
      <family val="1"/>
    </font>
    <font>
      <b/>
      <u/>
      <sz val="12"/>
      <name val="Book Antiqua"/>
      <family val="1"/>
    </font>
    <font>
      <i/>
      <sz val="14"/>
      <name val="Book Antiqua"/>
      <family val="1"/>
    </font>
    <font>
      <b/>
      <u/>
      <sz val="14"/>
      <name val="Book Antiqua"/>
      <family val="1"/>
    </font>
    <font>
      <u/>
      <sz val="10"/>
      <color theme="10"/>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2"/>
      <color rgb="FFFF0000"/>
      <name val="Book Antiqua"/>
      <family val="1"/>
    </font>
    <font>
      <sz val="11"/>
      <color rgb="FFFF0000"/>
      <name val="Book Antiqua"/>
      <family val="1"/>
    </font>
    <font>
      <i/>
      <sz val="12"/>
      <color rgb="FFFF0000"/>
      <name val="Book Antiqua"/>
      <family val="1"/>
    </font>
    <font>
      <sz val="12"/>
      <color rgb="FF0000FF"/>
      <name val="Book Antiqua"/>
      <family val="1"/>
    </font>
    <font>
      <sz val="14"/>
      <color rgb="FFFF0000"/>
      <name val="Book Antiqua"/>
      <family val="1"/>
    </font>
    <font>
      <sz val="8"/>
      <color rgb="FF000000"/>
      <name val="Tahoma"/>
      <family val="2"/>
    </font>
    <font>
      <i/>
      <sz val="11"/>
      <color rgb="FFFF0000"/>
      <name val="Book Antiqua"/>
      <family val="1"/>
    </font>
  </fonts>
  <fills count="1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0000"/>
        <bgColor indexed="64"/>
      </patternFill>
    </fill>
  </fills>
  <borders count="5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s>
  <cellStyleXfs count="44">
    <xf numFmtId="0" fontId="0" fillId="0" borderId="0"/>
    <xf numFmtId="9" fontId="12" fillId="0" borderId="0"/>
    <xf numFmtId="164"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0" fontId="14"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43" fontId="13" fillId="0" borderId="0" applyFont="0" applyFill="0" applyBorder="0" applyAlignment="0" applyProtection="0"/>
    <xf numFmtId="43" fontId="1" fillId="0" borderId="0" applyFont="0" applyFill="0" applyBorder="0" applyAlignment="0" applyProtection="0"/>
    <xf numFmtId="169"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72" fillId="0" borderId="0" applyNumberFormat="0" applyFill="0" applyBorder="0" applyAlignment="0" applyProtection="0"/>
    <xf numFmtId="0" fontId="16" fillId="0" borderId="0" applyNumberFormat="0" applyFill="0" applyBorder="0" applyAlignment="0" applyProtection="0">
      <alignment vertical="top"/>
      <protection locked="0"/>
    </xf>
    <xf numFmtId="37" fontId="17" fillId="0" borderId="0"/>
    <xf numFmtId="170" fontId="13" fillId="0" borderId="0"/>
    <xf numFmtId="0" fontId="24" fillId="0" borderId="0"/>
    <xf numFmtId="0" fontId="13" fillId="0" borderId="0"/>
    <xf numFmtId="0" fontId="1" fillId="0" borderId="0"/>
    <xf numFmtId="0" fontId="13" fillId="0" borderId="0"/>
    <xf numFmtId="0" fontId="1" fillId="0" borderId="0"/>
    <xf numFmtId="0" fontId="8" fillId="0" borderId="0"/>
    <xf numFmtId="0" fontId="13" fillId="0" borderId="0"/>
    <xf numFmtId="0" fontId="13" fillId="0" borderId="0"/>
    <xf numFmtId="0" fontId="66" fillId="0" borderId="0"/>
    <xf numFmtId="0" fontId="1" fillId="0" borderId="0"/>
    <xf numFmtId="0" fontId="51" fillId="0" borderId="0"/>
    <xf numFmtId="0" fontId="8" fillId="0" borderId="0"/>
    <xf numFmtId="0" fontId="1"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cellStyleXfs>
  <cellXfs count="1214">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35" applyNumberFormat="1" applyFont="1" applyFill="1" applyBorder="1" applyAlignment="1" applyProtection="1">
      <alignment vertical="center"/>
    </xf>
    <xf numFmtId="0" fontId="8" fillId="0" borderId="0" xfId="39" applyFont="1" applyAlignment="1" applyProtection="1">
      <alignment vertical="center"/>
      <protection hidden="1"/>
    </xf>
    <xf numFmtId="0" fontId="8" fillId="0" borderId="0" xfId="39" applyFont="1" applyBorder="1" applyAlignment="1" applyProtection="1">
      <alignment horizontal="left" vertical="center" indent="1"/>
      <protection hidden="1"/>
    </xf>
    <xf numFmtId="0" fontId="8" fillId="0" borderId="0" xfId="39" applyFont="1" applyBorder="1" applyAlignment="1" applyProtection="1">
      <alignment vertical="center"/>
      <protection hidden="1"/>
    </xf>
    <xf numFmtId="0" fontId="9" fillId="0" borderId="0" xfId="39" applyFont="1" applyFill="1" applyAlignment="1" applyProtection="1">
      <alignment vertical="center"/>
      <protection hidden="1"/>
    </xf>
    <xf numFmtId="0" fontId="9" fillId="0" borderId="0" xfId="0" applyFont="1" applyAlignment="1">
      <alignment vertical="center"/>
    </xf>
    <xf numFmtId="0" fontId="9" fillId="0" borderId="0" xfId="35" applyNumberFormat="1" applyFont="1" applyFill="1" applyBorder="1" applyAlignment="1" applyProtection="1">
      <alignment horizontal="left" vertical="center" indent="1"/>
      <protection hidden="1"/>
    </xf>
    <xf numFmtId="0" fontId="9" fillId="0" borderId="0" xfId="35" applyNumberFormat="1" applyFont="1" applyFill="1" applyBorder="1" applyAlignment="1" applyProtection="1">
      <alignment horizontal="left" vertical="center"/>
      <protection hidden="1"/>
    </xf>
    <xf numFmtId="0" fontId="8" fillId="0" borderId="0" xfId="39" applyFont="1" applyBorder="1"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35" applyNumberFormat="1" applyFont="1" applyFill="1" applyBorder="1"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8" fillId="0" borderId="0" xfId="0" applyFont="1" applyFill="1" applyAlignment="1" applyProtection="1">
      <alignment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top" wrapText="1"/>
      <protection hidden="1"/>
    </xf>
    <xf numFmtId="0" fontId="8" fillId="0" borderId="0" xfId="0" applyFont="1" applyAlignment="1" applyProtection="1">
      <alignment horizontal="right" vertical="center"/>
      <protection hidden="1"/>
    </xf>
    <xf numFmtId="0" fontId="9" fillId="0" borderId="0" xfId="0" applyFont="1" applyAlignment="1" applyProtection="1">
      <alignment horizontal="left" vertical="top"/>
      <protection hidden="1"/>
    </xf>
    <xf numFmtId="0" fontId="9" fillId="0" borderId="6" xfId="0" applyFont="1" applyBorder="1" applyAlignment="1" applyProtection="1">
      <alignment vertical="center" wrapText="1"/>
      <protection hidden="1"/>
    </xf>
    <xf numFmtId="0" fontId="9" fillId="0" borderId="6" xfId="0" applyFont="1" applyBorder="1" applyAlignment="1" applyProtection="1">
      <alignment horizontal="justify" vertical="center" wrapText="1"/>
      <protection hidden="1"/>
    </xf>
    <xf numFmtId="0" fontId="21" fillId="0" borderId="6"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9" fillId="0" borderId="6"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8" fillId="0" borderId="8" xfId="0" applyFont="1" applyBorder="1" applyAlignment="1" applyProtection="1">
      <alignment horizontal="justify" vertical="center" wrapText="1"/>
      <protection hidden="1"/>
    </xf>
    <xf numFmtId="0" fontId="8" fillId="0" borderId="3"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0" fillId="0" borderId="0" xfId="0" applyFill="1" applyAlignment="1" applyProtection="1">
      <alignment vertical="center"/>
      <protection hidden="1"/>
    </xf>
    <xf numFmtId="0" fontId="8" fillId="0" borderId="6" xfId="0" applyFont="1" applyFill="1" applyBorder="1" applyAlignment="1" applyProtection="1">
      <alignment horizontal="justify"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10" xfId="0" applyBorder="1" applyAlignment="1" applyProtection="1">
      <alignment horizontal="left"/>
      <protection hidden="1"/>
    </xf>
    <xf numFmtId="0" fontId="0" fillId="0" borderId="11"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0" fillId="0" borderId="0" xfId="0" applyBorder="1" applyAlignment="1" applyProtection="1">
      <alignment vertical="center"/>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171" fontId="8" fillId="0" borderId="0" xfId="0" applyNumberFormat="1" applyFont="1" applyAlignment="1" applyProtection="1">
      <alignment horizontal="center" vertical="center"/>
      <protection hidden="1"/>
    </xf>
    <xf numFmtId="0" fontId="8" fillId="0" borderId="0" xfId="35" applyNumberFormat="1" applyFont="1" applyFill="1" applyBorder="1" applyAlignment="1" applyProtection="1">
      <alignment horizontal="left" vertical="center"/>
      <protection hidden="1"/>
    </xf>
    <xf numFmtId="0" fontId="6" fillId="0" borderId="0" xfId="0" applyFont="1" applyAlignment="1" applyProtection="1">
      <alignment vertical="center"/>
      <protection hidden="1"/>
    </xf>
    <xf numFmtId="0" fontId="6" fillId="0" borderId="0" xfId="0" applyFont="1" applyProtection="1">
      <protection hidden="1"/>
    </xf>
    <xf numFmtId="0" fontId="8" fillId="0" borderId="0" xfId="0" applyFont="1" applyFill="1" applyBorder="1" applyAlignment="1" applyProtection="1">
      <alignment horizontal="center" vertical="center" wrapText="1"/>
      <protection hidden="1"/>
    </xf>
    <xf numFmtId="0" fontId="8" fillId="0" borderId="0" xfId="0" applyFont="1" applyAlignment="1" applyProtection="1">
      <alignment vertical="top"/>
      <protection hidden="1"/>
    </xf>
    <xf numFmtId="0" fontId="0" fillId="0" borderId="0" xfId="0" applyAlignment="1" applyProtection="1">
      <alignment vertical="top"/>
      <protection hidden="1"/>
    </xf>
    <xf numFmtId="0" fontId="24" fillId="0" borderId="0" xfId="0" applyFont="1" applyAlignment="1" applyProtection="1">
      <alignment vertical="center" wrapText="1"/>
      <protection hidden="1"/>
    </xf>
    <xf numFmtId="0" fontId="26" fillId="0" borderId="0" xfId="0" applyFont="1" applyAlignment="1" applyProtection="1">
      <alignment vertical="center"/>
      <protection hidden="1"/>
    </xf>
    <xf numFmtId="0" fontId="0" fillId="0" borderId="0" xfId="0" applyAlignment="1" applyProtection="1">
      <alignment horizontal="center"/>
      <protection hidden="1"/>
    </xf>
    <xf numFmtId="172" fontId="9" fillId="0" borderId="0" xfId="0" applyNumberFormat="1" applyFont="1" applyAlignment="1" applyProtection="1">
      <alignment horizontal="left" vertical="center" indent="1"/>
      <protection hidden="1"/>
    </xf>
    <xf numFmtId="0" fontId="9" fillId="0" borderId="0" xfId="0" applyFont="1" applyFill="1" applyBorder="1" applyAlignment="1" applyProtection="1">
      <alignment horizontal="right"/>
      <protection hidden="1"/>
    </xf>
    <xf numFmtId="0" fontId="10" fillId="0" borderId="0" xfId="0" applyFont="1" applyFill="1" applyAlignment="1" applyProtection="1">
      <alignment horizontal="center" vertical="center" wrapText="1"/>
      <protection hidden="1"/>
    </xf>
    <xf numFmtId="0" fontId="11" fillId="0" borderId="0" xfId="0" applyFont="1" applyFill="1" applyAlignment="1" applyProtection="1">
      <alignment vertical="center"/>
      <protection hidden="1"/>
    </xf>
    <xf numFmtId="0" fontId="9" fillId="0" borderId="0" xfId="0" applyFont="1" applyFill="1" applyAlignment="1" applyProtection="1">
      <alignment horizontal="center" vertical="center"/>
      <protection hidden="1"/>
    </xf>
    <xf numFmtId="0" fontId="8" fillId="0" borderId="0" xfId="39" applyFont="1" applyFill="1" applyBorder="1" applyAlignment="1" applyProtection="1">
      <alignment horizontal="left" vertical="center" indent="1"/>
      <protection hidden="1"/>
    </xf>
    <xf numFmtId="0" fontId="8" fillId="0" borderId="0" xfId="0" applyFont="1" applyFill="1" applyAlignment="1" applyProtection="1">
      <alignment horizontal="justify" vertical="center"/>
      <protection hidden="1"/>
    </xf>
    <xf numFmtId="0" fontId="4" fillId="0" borderId="0" xfId="0" applyFont="1" applyFill="1" applyAlignment="1" applyProtection="1">
      <alignment vertical="center"/>
      <protection hidden="1"/>
    </xf>
    <xf numFmtId="0" fontId="9" fillId="0" borderId="0" xfId="0" applyFont="1" applyFill="1" applyAlignment="1" applyProtection="1">
      <alignment vertical="center"/>
      <protection hidden="1"/>
    </xf>
    <xf numFmtId="172" fontId="8" fillId="0" borderId="0" xfId="0" applyNumberFormat="1" applyFont="1" applyFill="1" applyAlignment="1" applyProtection="1">
      <alignment horizontal="left" vertical="center"/>
      <protection hidden="1"/>
    </xf>
    <xf numFmtId="0" fontId="9" fillId="0" borderId="0" xfId="0" applyFont="1" applyAlignment="1" applyProtection="1">
      <alignment horizontal="left" vertical="center" indent="2"/>
      <protection hidden="1"/>
    </xf>
    <xf numFmtId="0" fontId="8" fillId="0" borderId="0" xfId="0" applyFont="1" applyAlignment="1" applyProtection="1">
      <alignment horizontal="left" vertical="center" indent="2"/>
      <protection hidden="1"/>
    </xf>
    <xf numFmtId="0" fontId="8" fillId="0" borderId="0" xfId="0" applyFont="1" applyAlignment="1" applyProtection="1">
      <alignment horizontal="left" vertical="center" indent="3"/>
      <protection hidden="1"/>
    </xf>
    <xf numFmtId="0" fontId="9" fillId="0" borderId="0" xfId="0" applyFont="1" applyFill="1" applyBorder="1" applyAlignment="1" applyProtection="1">
      <alignment horizontal="right" vertical="center"/>
      <protection hidden="1"/>
    </xf>
    <xf numFmtId="0" fontId="8" fillId="0" borderId="0" xfId="0" applyFont="1" applyFill="1" applyAlignment="1" applyProtection="1">
      <alignment horizontal="left" vertical="center"/>
      <protection hidden="1"/>
    </xf>
    <xf numFmtId="0" fontId="9" fillId="0" borderId="0" xfId="0" applyFont="1" applyFill="1" applyAlignment="1" applyProtection="1">
      <alignment horizontal="left" vertical="center"/>
      <protection hidden="1"/>
    </xf>
    <xf numFmtId="171" fontId="8" fillId="0" borderId="0" xfId="0" applyNumberFormat="1" applyFont="1" applyAlignment="1" applyProtection="1">
      <alignment horizontal="center" vertical="top"/>
      <protection hidden="1"/>
    </xf>
    <xf numFmtId="171" fontId="8" fillId="0" borderId="0" xfId="0" applyNumberFormat="1" applyFont="1" applyAlignment="1" applyProtection="1">
      <alignment horizontal="left" vertical="top"/>
      <protection hidden="1"/>
    </xf>
    <xf numFmtId="0" fontId="8" fillId="0" borderId="0" xfId="0" applyFont="1" applyFill="1" applyAlignment="1" applyProtection="1">
      <alignment horizontal="justify" vertical="top"/>
      <protection hidden="1"/>
    </xf>
    <xf numFmtId="0" fontId="27" fillId="0" borderId="0" xfId="0" applyFont="1" applyFill="1" applyAlignment="1" applyProtection="1">
      <alignment horizontal="justify" vertical="top"/>
      <protection hidden="1"/>
    </xf>
    <xf numFmtId="171" fontId="8" fillId="0" borderId="0" xfId="0" applyNumberFormat="1" applyFont="1" applyFill="1" applyBorder="1" applyAlignment="1" applyProtection="1">
      <alignment horizontal="justify" vertical="top" wrapText="1"/>
      <protection hidden="1"/>
    </xf>
    <xf numFmtId="171" fontId="8" fillId="0" borderId="0" xfId="0" applyNumberFormat="1" applyFont="1" applyAlignment="1" applyProtection="1">
      <alignment horizontal="left" vertical="top" indent="2"/>
      <protection hidden="1"/>
    </xf>
    <xf numFmtId="0" fontId="8" fillId="0" borderId="0" xfId="0" applyFont="1" applyBorder="1" applyAlignment="1" applyProtection="1">
      <alignment horizontal="center" vertical="center" wrapText="1"/>
      <protection hidden="1"/>
    </xf>
    <xf numFmtId="171" fontId="8" fillId="0" borderId="0" xfId="0" applyNumberFormat="1" applyFont="1" applyAlignment="1" applyProtection="1">
      <alignment horizontal="left" vertical="center" indent="3"/>
      <protection hidden="1"/>
    </xf>
    <xf numFmtId="0" fontId="8" fillId="0" borderId="0" xfId="0" applyFont="1" applyFill="1" applyAlignment="1" applyProtection="1">
      <alignment horizontal="right" vertical="center"/>
      <protection hidden="1"/>
    </xf>
    <xf numFmtId="0" fontId="8" fillId="0" borderId="0" xfId="0" applyFont="1" applyFill="1" applyAlignment="1" applyProtection="1">
      <alignment horizontal="left" vertical="center" wrapText="1" indent="2"/>
      <protection hidden="1"/>
    </xf>
    <xf numFmtId="0" fontId="24" fillId="0" borderId="0" xfId="0" applyFont="1" applyFill="1" applyAlignment="1" applyProtection="1">
      <alignment vertical="center" wrapText="1"/>
      <protection hidden="1"/>
    </xf>
    <xf numFmtId="0" fontId="1" fillId="0" borderId="0" xfId="0" applyFont="1" applyProtection="1">
      <protection hidden="1"/>
    </xf>
    <xf numFmtId="0" fontId="1" fillId="0" borderId="0" xfId="0" applyFont="1" applyAlignment="1" applyProtection="1">
      <alignment vertical="center"/>
      <protection hidden="1"/>
    </xf>
    <xf numFmtId="0" fontId="4" fillId="0" borderId="5" xfId="0" quotePrefix="1" applyFont="1" applyBorder="1" applyAlignment="1" applyProtection="1">
      <alignment horizontal="center" vertical="center"/>
      <protection hidden="1"/>
    </xf>
    <xf numFmtId="0" fontId="8" fillId="2" borderId="6" xfId="0" applyFont="1" applyFill="1" applyBorder="1" applyAlignment="1" applyProtection="1">
      <alignment vertical="center" wrapText="1"/>
      <protection locked="0"/>
    </xf>
    <xf numFmtId="0" fontId="9" fillId="0" borderId="12" xfId="0" applyFont="1" applyBorder="1" applyAlignment="1" applyProtection="1">
      <alignment vertical="center"/>
      <protection hidden="1"/>
    </xf>
    <xf numFmtId="0" fontId="8" fillId="2" borderId="8" xfId="0" applyFont="1" applyFill="1" applyBorder="1" applyAlignment="1" applyProtection="1">
      <alignment vertical="center" wrapText="1"/>
      <protection locked="0"/>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0" fontId="8" fillId="0" borderId="0" xfId="0" applyFont="1" applyBorder="1" applyAlignment="1" applyProtection="1">
      <alignment vertical="center"/>
      <protection hidden="1"/>
    </xf>
    <xf numFmtId="171"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Border="1" applyAlignment="1" applyProtection="1">
      <alignment horizontal="justify" vertical="center"/>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3" xfId="0" applyFont="1" applyBorder="1" applyAlignment="1" applyProtection="1">
      <alignment horizontal="left" vertical="center" wrapText="1"/>
      <protection hidden="1"/>
    </xf>
    <xf numFmtId="0" fontId="8" fillId="0" borderId="14" xfId="0" applyFont="1" applyBorder="1" applyAlignment="1" applyProtection="1">
      <alignment horizontal="left" vertical="center" wrapText="1"/>
      <protection hidden="1"/>
    </xf>
    <xf numFmtId="0" fontId="8" fillId="0" borderId="0" xfId="0" applyFont="1" applyBorder="1" applyAlignment="1" applyProtection="1">
      <alignment horizontal="left" vertical="center" wrapText="1"/>
      <protection hidden="1"/>
    </xf>
    <xf numFmtId="0" fontId="8" fillId="0" borderId="0" xfId="0" applyFont="1" applyBorder="1" applyAlignment="1" applyProtection="1">
      <alignment horizontal="center" vertical="top" wrapText="1"/>
      <protection hidden="1"/>
    </xf>
    <xf numFmtId="0" fontId="9" fillId="0" borderId="0" xfId="0" applyFont="1" applyAlignment="1" applyProtection="1">
      <alignment horizontal="left"/>
      <protection hidden="1"/>
    </xf>
    <xf numFmtId="0" fontId="9" fillId="0" borderId="0" xfId="0" applyFont="1" applyBorder="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Border="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Border="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172" fontId="9" fillId="0" borderId="0" xfId="0" applyNumberFormat="1" applyFont="1" applyFill="1" applyAlignment="1" applyProtection="1">
      <alignment horizontal="left" vertical="center" indent="1"/>
      <protection hidden="1"/>
    </xf>
    <xf numFmtId="0" fontId="8" fillId="0" borderId="0" xfId="0" applyFont="1" applyFill="1" applyAlignment="1" applyProtection="1">
      <alignment horizontal="left" vertical="center" indent="2"/>
      <protection hidden="1"/>
    </xf>
    <xf numFmtId="0" fontId="29" fillId="0" borderId="0" xfId="38" applyFont="1" applyBorder="1" applyAlignment="1" applyProtection="1">
      <alignment vertical="center"/>
      <protection hidden="1"/>
    </xf>
    <xf numFmtId="0" fontId="29" fillId="0" borderId="0" xfId="38" applyFont="1" applyAlignment="1" applyProtection="1">
      <alignment vertical="center"/>
      <protection hidden="1"/>
    </xf>
    <xf numFmtId="0" fontId="29" fillId="0" borderId="0" xfId="38" applyFont="1" applyProtection="1">
      <protection hidden="1"/>
    </xf>
    <xf numFmtId="0" fontId="13" fillId="0" borderId="0" xfId="38" applyProtection="1">
      <protection hidden="1"/>
    </xf>
    <xf numFmtId="0" fontId="4" fillId="0" borderId="0" xfId="38" applyFont="1" applyBorder="1" applyAlignment="1" applyProtection="1">
      <alignment vertical="center"/>
      <protection hidden="1"/>
    </xf>
    <xf numFmtId="0" fontId="4" fillId="0" borderId="4" xfId="38" applyFont="1" applyBorder="1" applyAlignment="1" applyProtection="1">
      <alignment vertical="center"/>
      <protection hidden="1"/>
    </xf>
    <xf numFmtId="0" fontId="13" fillId="0" borderId="0" xfId="38" applyAlignment="1" applyProtection="1">
      <alignment vertical="center"/>
      <protection hidden="1"/>
    </xf>
    <xf numFmtId="0" fontId="31" fillId="0" borderId="0" xfId="38" applyFont="1" applyBorder="1" applyAlignment="1" applyProtection="1">
      <alignment vertical="center"/>
      <protection hidden="1"/>
    </xf>
    <xf numFmtId="0" fontId="4" fillId="0" borderId="0" xfId="38" applyFont="1" applyAlignment="1" applyProtection="1">
      <alignment vertical="center"/>
      <protection hidden="1"/>
    </xf>
    <xf numFmtId="0" fontId="4" fillId="0" borderId="15" xfId="38" applyFont="1" applyBorder="1" applyAlignment="1" applyProtection="1">
      <alignment vertical="center"/>
      <protection hidden="1"/>
    </xf>
    <xf numFmtId="0" fontId="24" fillId="0" borderId="0" xfId="38" applyFont="1" applyAlignment="1" applyProtection="1">
      <alignment vertical="center"/>
      <protection hidden="1"/>
    </xf>
    <xf numFmtId="0" fontId="8" fillId="0" borderId="16" xfId="0" applyFont="1" applyBorder="1" applyAlignment="1" applyProtection="1">
      <alignment horizontal="center" vertical="center" wrapText="1"/>
      <protection hidden="1"/>
    </xf>
    <xf numFmtId="0" fontId="32" fillId="0" borderId="0" xfId="38" applyFont="1" applyBorder="1" applyAlignment="1" applyProtection="1">
      <alignment vertical="center"/>
      <protection hidden="1"/>
    </xf>
    <xf numFmtId="0" fontId="33" fillId="0" borderId="0" xfId="38" applyFont="1"/>
    <xf numFmtId="0" fontId="32" fillId="0" borderId="0" xfId="38" applyFont="1" applyAlignment="1" applyProtection="1">
      <alignment vertical="center"/>
      <protection hidden="1"/>
    </xf>
    <xf numFmtId="0" fontId="32" fillId="0" borderId="0" xfId="38" applyFont="1" applyProtection="1">
      <protection hidden="1"/>
    </xf>
    <xf numFmtId="0" fontId="33" fillId="0" borderId="0" xfId="38" applyFont="1" applyProtection="1">
      <protection hidden="1"/>
    </xf>
    <xf numFmtId="0" fontId="9" fillId="0" borderId="0" xfId="0" applyFont="1" applyFill="1" applyAlignment="1" applyProtection="1">
      <alignment horizontal="left" vertical="center" indent="1"/>
      <protection hidden="1"/>
    </xf>
    <xf numFmtId="0" fontId="8" fillId="0" borderId="17" xfId="0" applyFont="1" applyBorder="1" applyAlignment="1" applyProtection="1">
      <alignment horizontal="center" vertical="center" wrapText="1"/>
      <protection hidden="1"/>
    </xf>
    <xf numFmtId="0" fontId="8" fillId="0" borderId="18" xfId="0" applyFont="1" applyBorder="1" applyAlignment="1" applyProtection="1">
      <alignment vertical="center" wrapText="1"/>
      <protection hidden="1"/>
    </xf>
    <xf numFmtId="0" fontId="8" fillId="2" borderId="7" xfId="0" applyFont="1" applyFill="1" applyBorder="1" applyAlignment="1" applyProtection="1">
      <alignment vertical="center"/>
      <protection locked="0"/>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10" fillId="0" borderId="0" xfId="0" applyFont="1" applyAlignment="1" applyProtection="1">
      <alignment horizontal="center" vertical="center" wrapText="1"/>
      <protection hidden="1"/>
    </xf>
    <xf numFmtId="0" fontId="8" fillId="0" borderId="0" xfId="0" applyFont="1" applyProtection="1">
      <protection hidden="1"/>
    </xf>
    <xf numFmtId="0" fontId="8" fillId="0" borderId="0" xfId="0" applyFont="1" applyAlignment="1" applyProtection="1">
      <alignment vertical="center" wrapText="1"/>
      <protection hidden="1"/>
    </xf>
    <xf numFmtId="0" fontId="9" fillId="0" borderId="0" xfId="39" applyFont="1" applyFill="1" applyBorder="1" applyAlignment="1" applyProtection="1">
      <alignment vertical="top"/>
      <protection hidden="1"/>
    </xf>
    <xf numFmtId="0" fontId="9" fillId="0" borderId="0" xfId="39" applyFont="1" applyFill="1" applyAlignment="1" applyProtection="1">
      <alignment vertical="top"/>
      <protection hidden="1"/>
    </xf>
    <xf numFmtId="0" fontId="8" fillId="0" borderId="0" xfId="39" applyFont="1" applyBorder="1" applyAlignment="1" applyProtection="1">
      <alignment horizontal="left" vertical="center" indent="2"/>
      <protection hidden="1"/>
    </xf>
    <xf numFmtId="0" fontId="4"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8" fillId="2" borderId="6" xfId="0" applyFont="1" applyFill="1" applyBorder="1" applyAlignment="1" applyProtection="1">
      <alignment horizontal="left" vertical="center"/>
      <protection locked="0"/>
    </xf>
    <xf numFmtId="0" fontId="9" fillId="0" borderId="0" xfId="0" applyFont="1" applyFill="1" applyAlignment="1" applyProtection="1">
      <alignment horizontal="right" vertical="center" indent="1"/>
      <protection hidden="1"/>
    </xf>
    <xf numFmtId="0" fontId="9" fillId="0" borderId="0" xfId="0" applyFont="1" applyBorder="1" applyAlignment="1" applyProtection="1">
      <alignment horizontal="center" vertical="center"/>
      <protection hidden="1"/>
    </xf>
    <xf numFmtId="0" fontId="10" fillId="0" borderId="0" xfId="0" applyFont="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21" xfId="0" applyFont="1" applyBorder="1" applyAlignment="1" applyProtection="1">
      <alignment vertical="center"/>
      <protection hidden="1"/>
    </xf>
    <xf numFmtId="0" fontId="8" fillId="0" borderId="18" xfId="0" applyFont="1" applyBorder="1" applyAlignment="1" applyProtection="1">
      <alignment vertical="center"/>
      <protection hidden="1"/>
    </xf>
    <xf numFmtId="0" fontId="8" fillId="0" borderId="22" xfId="0" applyFont="1" applyBorder="1" applyAlignment="1" applyProtection="1">
      <alignment vertical="center"/>
      <protection hidden="1"/>
    </xf>
    <xf numFmtId="0" fontId="8" fillId="0" borderId="23" xfId="0" applyFont="1" applyBorder="1" applyAlignment="1" applyProtection="1">
      <alignment vertical="center"/>
      <protection hidden="1"/>
    </xf>
    <xf numFmtId="0" fontId="8" fillId="0" borderId="24" xfId="0" applyFont="1" applyBorder="1" applyAlignment="1" applyProtection="1">
      <alignment vertical="center"/>
      <protection hidden="1"/>
    </xf>
    <xf numFmtId="0" fontId="8" fillId="0" borderId="25" xfId="0" applyFont="1" applyBorder="1" applyAlignment="1" applyProtection="1">
      <alignment vertical="center"/>
      <protection hidden="1"/>
    </xf>
    <xf numFmtId="0" fontId="8" fillId="0" borderId="14"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0" borderId="12"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0" fontId="9" fillId="0" borderId="0" xfId="0" applyFont="1" applyBorder="1" applyAlignment="1" applyProtection="1">
      <alignment vertical="center"/>
      <protection hidden="1"/>
    </xf>
    <xf numFmtId="0" fontId="0" fillId="0" borderId="0" xfId="0" applyBorder="1" applyProtection="1">
      <protection hidden="1"/>
    </xf>
    <xf numFmtId="0" fontId="4" fillId="2" borderId="6" xfId="0" applyFont="1" applyFill="1" applyBorder="1" applyAlignment="1" applyProtection="1">
      <alignment horizontal="left" vertical="center" indent="4"/>
      <protection locked="0"/>
    </xf>
    <xf numFmtId="0" fontId="9" fillId="0" borderId="0" xfId="39" applyFont="1" applyBorder="1" applyAlignment="1" applyProtection="1">
      <alignment horizontal="left" vertical="center"/>
      <protection hidden="1"/>
    </xf>
    <xf numFmtId="0" fontId="8" fillId="0" borderId="0" xfId="0" applyFont="1" applyFill="1" applyBorder="1" applyAlignment="1" applyProtection="1">
      <alignment horizontal="left" vertical="center" indent="2"/>
      <protection hidden="1"/>
    </xf>
    <xf numFmtId="0" fontId="8" fillId="0" borderId="26" xfId="0" applyFont="1" applyFill="1" applyBorder="1" applyAlignment="1" applyProtection="1">
      <alignment horizontal="left" vertical="center"/>
      <protection hidden="1"/>
    </xf>
    <xf numFmtId="0" fontId="8" fillId="0" borderId="0" xfId="35" applyNumberFormat="1" applyFont="1" applyFill="1" applyBorder="1" applyAlignment="1" applyProtection="1">
      <alignment horizontal="left" vertical="center" indent="1"/>
      <protection hidden="1"/>
    </xf>
    <xf numFmtId="0" fontId="7" fillId="0" borderId="0" xfId="0" applyFont="1" applyAlignment="1" applyProtection="1">
      <alignment vertical="center"/>
      <protection hidden="1"/>
    </xf>
    <xf numFmtId="0" fontId="4" fillId="0" borderId="27"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38" fillId="0" borderId="0" xfId="0" applyFont="1" applyFill="1" applyAlignment="1" applyProtection="1">
      <alignment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Alignment="1" applyProtection="1">
      <alignment horizontal="center" vertical="center"/>
      <protection hidden="1"/>
    </xf>
    <xf numFmtId="0" fontId="38" fillId="0" borderId="0" xfId="0" applyFont="1" applyProtection="1">
      <protection hidden="1"/>
    </xf>
    <xf numFmtId="0" fontId="38" fillId="0" borderId="0" xfId="0" applyFont="1" applyFill="1" applyProtection="1">
      <protection hidden="1"/>
    </xf>
    <xf numFmtId="0" fontId="38" fillId="0" borderId="0" xfId="0" applyFont="1" applyFill="1" applyAlignment="1" applyProtection="1">
      <alignment horizontal="center" vertical="center"/>
      <protection hidden="1"/>
    </xf>
    <xf numFmtId="0" fontId="41" fillId="0" borderId="0" xfId="0" applyFont="1" applyFill="1" applyAlignment="1" applyProtection="1">
      <alignment vertical="center"/>
      <protection hidden="1"/>
    </xf>
    <xf numFmtId="0" fontId="42" fillId="0" borderId="0" xfId="0" applyFont="1" applyFill="1" applyAlignment="1" applyProtection="1">
      <alignment vertical="center"/>
      <protection hidden="1"/>
    </xf>
    <xf numFmtId="0" fontId="35" fillId="0" borderId="0" xfId="35" applyNumberFormat="1" applyFont="1" applyFill="1" applyBorder="1" applyAlignment="1" applyProtection="1">
      <alignment horizontal="left" vertical="center" indent="1"/>
      <protection hidden="1"/>
    </xf>
    <xf numFmtId="0" fontId="37" fillId="0" borderId="0" xfId="0" applyFont="1" applyFill="1" applyAlignment="1" applyProtection="1">
      <alignment vertical="center"/>
      <protection hidden="1"/>
    </xf>
    <xf numFmtId="0" fontId="6" fillId="0" borderId="0" xfId="0"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44"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40" fillId="0" borderId="0" xfId="39" applyFont="1" applyFill="1" applyAlignment="1" applyProtection="1">
      <alignment vertical="center"/>
      <protection hidden="1"/>
    </xf>
    <xf numFmtId="0" fontId="40" fillId="0" borderId="0" xfId="39" applyFont="1" applyFill="1" applyBorder="1" applyAlignment="1" applyProtection="1">
      <alignment vertical="center"/>
      <protection hidden="1"/>
    </xf>
    <xf numFmtId="0" fontId="39" fillId="0" borderId="0" xfId="0" applyFont="1" applyFill="1" applyAlignment="1" applyProtection="1">
      <alignment horizontal="center" vertical="center"/>
      <protection hidden="1"/>
    </xf>
    <xf numFmtId="0" fontId="4" fillId="0" borderId="0" xfId="0" applyFont="1" applyBorder="1" applyAlignment="1" applyProtection="1">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4" fillId="0" borderId="0" xfId="0" applyFont="1" applyBorder="1" applyAlignment="1" applyProtection="1">
      <alignment vertical="center"/>
      <protection hidden="1"/>
    </xf>
    <xf numFmtId="0" fontId="8" fillId="0" borderId="15" xfId="0" applyFont="1" applyBorder="1" applyAlignment="1" applyProtection="1">
      <alignment vertical="center"/>
      <protection hidden="1"/>
    </xf>
    <xf numFmtId="0" fontId="8" fillId="0" borderId="0" xfId="39" applyFont="1" applyFill="1" applyAlignment="1" applyProtection="1">
      <alignment vertical="top"/>
      <protection hidden="1"/>
    </xf>
    <xf numFmtId="0" fontId="9" fillId="0" borderId="0" xfId="35" applyNumberFormat="1" applyFont="1" applyFill="1" applyBorder="1" applyAlignment="1" applyProtection="1">
      <alignment horizontal="left" vertical="center" indent="5"/>
      <protection hidden="1"/>
    </xf>
    <xf numFmtId="0" fontId="8" fillId="0" borderId="0" xfId="39" applyFont="1" applyBorder="1" applyAlignment="1" applyProtection="1">
      <alignment horizontal="left" vertical="center" indent="5"/>
      <protection hidden="1"/>
    </xf>
    <xf numFmtId="0" fontId="8" fillId="0" borderId="6" xfId="0" applyFont="1" applyFill="1" applyBorder="1" applyAlignment="1" applyProtection="1">
      <alignment vertical="center" wrapText="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35" fillId="0" borderId="0" xfId="0" applyFont="1" applyProtection="1">
      <protection hidden="1"/>
    </xf>
    <xf numFmtId="0" fontId="24" fillId="2" borderId="6" xfId="0" applyFont="1" applyFill="1" applyBorder="1" applyAlignment="1" applyProtection="1">
      <alignment horizontal="right" vertical="center" wrapText="1"/>
      <protection locked="0"/>
    </xf>
    <xf numFmtId="0" fontId="13" fillId="0" borderId="0" xfId="37" applyAlignment="1" applyProtection="1">
      <alignment vertical="center"/>
      <protection hidden="1"/>
    </xf>
    <xf numFmtId="0" fontId="13" fillId="0" borderId="0" xfId="37" applyProtection="1">
      <protection hidden="1"/>
    </xf>
    <xf numFmtId="0" fontId="35" fillId="0" borderId="0" xfId="0" applyFont="1" applyAlignment="1" applyProtection="1">
      <alignment vertical="center"/>
      <protection hidden="1"/>
    </xf>
    <xf numFmtId="0" fontId="8" fillId="0" borderId="0" xfId="0" applyFont="1" applyFill="1" applyAlignment="1" applyProtection="1">
      <alignment horizontal="right" vertical="top"/>
      <protection hidden="1"/>
    </xf>
    <xf numFmtId="0" fontId="48" fillId="0" borderId="0" xfId="0" applyFont="1" applyAlignment="1" applyProtection="1">
      <alignment vertical="center"/>
      <protection hidden="1"/>
    </xf>
    <xf numFmtId="0" fontId="47" fillId="0" borderId="0" xfId="0" applyFont="1" applyAlignment="1" applyProtection="1">
      <alignment vertical="center"/>
      <protection hidden="1"/>
    </xf>
    <xf numFmtId="0" fontId="8" fillId="0" borderId="0" xfId="0" applyFont="1" applyBorder="1" applyAlignment="1" applyProtection="1">
      <alignment horizontal="justify" vertical="center" wrapText="1"/>
      <protection hidden="1"/>
    </xf>
    <xf numFmtId="0" fontId="34" fillId="0" borderId="0" xfId="0" applyFont="1" applyFill="1" applyBorder="1" applyAlignment="1" applyProtection="1">
      <alignment horizontal="left" vertical="center"/>
      <protection hidden="1"/>
    </xf>
    <xf numFmtId="172" fontId="9" fillId="0" borderId="0" xfId="0" applyNumberFormat="1" applyFont="1" applyAlignment="1">
      <alignment horizontal="left" vertical="center" indent="1"/>
    </xf>
    <xf numFmtId="172" fontId="9" fillId="0" borderId="0" xfId="0" applyNumberFormat="1" applyFont="1" applyAlignment="1" applyProtection="1">
      <alignment horizontal="left" vertical="center"/>
      <protection hidden="1"/>
    </xf>
    <xf numFmtId="0" fontId="8" fillId="2" borderId="19"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8" xfId="0" applyFont="1" applyBorder="1" applyAlignment="1" applyProtection="1">
      <alignment horizontal="left" vertical="center" wrapText="1" indent="2"/>
      <protection hidden="1"/>
    </xf>
    <xf numFmtId="0" fontId="8" fillId="0" borderId="17" xfId="0" applyFont="1" applyBorder="1" applyAlignment="1" applyProtection="1">
      <alignment horizontal="left" vertical="center" wrapText="1" indent="2"/>
      <protection hidden="1"/>
    </xf>
    <xf numFmtId="0" fontId="4" fillId="0" borderId="0" xfId="0" applyFont="1" applyAlignment="1" applyProtection="1">
      <alignment horizontal="justify" vertical="center"/>
      <protection hidden="1"/>
    </xf>
    <xf numFmtId="0" fontId="50" fillId="0" borderId="0" xfId="0" applyFont="1" applyFill="1" applyAlignment="1" applyProtection="1">
      <alignment horizontal="right" vertical="center" wrapText="1"/>
      <protection hidden="1"/>
    </xf>
    <xf numFmtId="0" fontId="9" fillId="0" borderId="0" xfId="0" applyFont="1" applyBorder="1" applyAlignment="1" applyProtection="1">
      <alignment horizontal="center" vertical="center" wrapText="1"/>
      <protection hidden="1"/>
    </xf>
    <xf numFmtId="0" fontId="8" fillId="0" borderId="8" xfId="0" applyFont="1" applyFill="1" applyBorder="1" applyAlignment="1" applyProtection="1">
      <alignment horizontal="justify" vertical="center" wrapText="1"/>
      <protection hidden="1"/>
    </xf>
    <xf numFmtId="0" fontId="8" fillId="0" borderId="16" xfId="0" applyFont="1" applyBorder="1" applyAlignment="1" applyProtection="1">
      <alignment horizontal="justify" vertical="center" wrapText="1"/>
      <protection hidden="1"/>
    </xf>
    <xf numFmtId="2" fontId="8" fillId="2" borderId="6" xfId="0" applyNumberFormat="1"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hidden="1"/>
    </xf>
    <xf numFmtId="0" fontId="45" fillId="0" borderId="0" xfId="0" applyFont="1" applyFill="1" applyBorder="1" applyAlignment="1" applyProtection="1">
      <alignment vertical="center"/>
      <protection locked="0"/>
    </xf>
    <xf numFmtId="0" fontId="45" fillId="0" borderId="0" xfId="0" applyFont="1" applyBorder="1" applyAlignment="1" applyProtection="1">
      <alignment vertical="center" wrapText="1"/>
      <protection hidden="1"/>
    </xf>
    <xf numFmtId="0" fontId="45" fillId="0" borderId="0" xfId="0" applyFont="1" applyFill="1" applyBorder="1" applyAlignment="1" applyProtection="1">
      <alignment vertical="center"/>
      <protection hidden="1"/>
    </xf>
    <xf numFmtId="14" fontId="6" fillId="0" borderId="0" xfId="0" applyNumberFormat="1" applyFont="1" applyFill="1" applyBorder="1" applyAlignment="1" applyProtection="1">
      <alignment vertical="center" wrapText="1"/>
      <protection hidden="1"/>
    </xf>
    <xf numFmtId="0" fontId="6" fillId="0" borderId="0" xfId="0" applyFont="1" applyAlignment="1" applyProtection="1">
      <alignment vertical="top" wrapText="1"/>
      <protection hidden="1"/>
    </xf>
    <xf numFmtId="0" fontId="6" fillId="0" borderId="0" xfId="0" applyFont="1" applyFill="1" applyAlignment="1" applyProtection="1">
      <alignment vertical="top" wrapText="1"/>
      <protection hidden="1"/>
    </xf>
    <xf numFmtId="0" fontId="51" fillId="0" borderId="0" xfId="0" applyFont="1" applyProtection="1">
      <protection hidden="1"/>
    </xf>
    <xf numFmtId="0" fontId="24" fillId="0" borderId="0" xfId="0" applyFont="1" applyProtection="1">
      <protection hidden="1"/>
    </xf>
    <xf numFmtId="0" fontId="7" fillId="0" borderId="0" xfId="0" applyFont="1" applyAlignment="1" applyProtection="1">
      <alignment horizontal="center" vertical="top"/>
      <protection hidden="1"/>
    </xf>
    <xf numFmtId="0" fontId="3" fillId="0" borderId="0" xfId="0" applyFont="1" applyAlignment="1" applyProtection="1">
      <alignment horizontal="center" vertical="top"/>
      <protection hidden="1"/>
    </xf>
    <xf numFmtId="0" fontId="8" fillId="0" borderId="16" xfId="0" applyFont="1" applyBorder="1" applyAlignment="1" applyProtection="1">
      <alignment horizontal="left" vertical="center" wrapText="1" indent="2"/>
      <protection hidden="1"/>
    </xf>
    <xf numFmtId="0" fontId="51" fillId="0" borderId="0" xfId="0" applyFont="1" applyProtection="1">
      <protection locked="0"/>
    </xf>
    <xf numFmtId="0" fontId="13" fillId="0" borderId="0" xfId="37" applyFont="1" applyAlignment="1" applyProtection="1">
      <alignment vertical="center"/>
      <protection hidden="1"/>
    </xf>
    <xf numFmtId="0" fontId="13" fillId="0" borderId="0" xfId="37" applyFont="1" applyFill="1" applyBorder="1" applyAlignment="1" applyProtection="1">
      <alignment vertical="center"/>
      <protection hidden="1"/>
    </xf>
    <xf numFmtId="0" fontId="13" fillId="0" borderId="0" xfId="37" applyFont="1" applyProtection="1">
      <protection hidden="1"/>
    </xf>
    <xf numFmtId="0" fontId="13" fillId="0" borderId="0" xfId="37" applyFont="1" applyFill="1" applyBorder="1" applyAlignment="1" applyProtection="1">
      <alignment horizontal="left" vertical="center"/>
      <protection hidden="1"/>
    </xf>
    <xf numFmtId="0" fontId="13" fillId="0" borderId="0" xfId="37" applyFont="1" applyFill="1" applyBorder="1" applyAlignment="1" applyProtection="1">
      <alignment horizontal="center" vertical="center"/>
      <protection hidden="1"/>
    </xf>
    <xf numFmtId="0" fontId="13" fillId="0" borderId="0" xfId="37" applyFont="1" applyAlignment="1" applyProtection="1">
      <alignment horizontal="left"/>
      <protection hidden="1"/>
    </xf>
    <xf numFmtId="0" fontId="13" fillId="0" borderId="0" xfId="37" applyFont="1" applyAlignment="1" applyProtection="1">
      <alignment horizontal="center"/>
      <protection hidden="1"/>
    </xf>
    <xf numFmtId="0" fontId="13" fillId="0" borderId="0" xfId="40" applyFont="1" applyAlignment="1" applyProtection="1">
      <alignment horizontal="center"/>
      <protection hidden="1"/>
    </xf>
    <xf numFmtId="0" fontId="13" fillId="0" borderId="0" xfId="40" applyFont="1" applyProtection="1">
      <protection hidden="1"/>
    </xf>
    <xf numFmtId="0" fontId="8" fillId="0" borderId="0" xfId="0" applyFont="1" applyAlignment="1" applyProtection="1">
      <alignment vertical="center" wrapText="1"/>
      <protection locked="0" hidden="1"/>
    </xf>
    <xf numFmtId="0" fontId="53" fillId="0" borderId="0" xfId="0" applyFont="1" applyAlignment="1" applyProtection="1">
      <alignment vertical="center"/>
      <protection hidden="1"/>
    </xf>
    <xf numFmtId="0" fontId="53" fillId="0" borderId="0" xfId="0" applyFont="1" applyProtection="1">
      <protection hidden="1"/>
    </xf>
    <xf numFmtId="0" fontId="54" fillId="0" borderId="0" xfId="0" applyFont="1" applyAlignment="1" applyProtection="1">
      <alignment vertical="center"/>
      <protection hidden="1"/>
    </xf>
    <xf numFmtId="0" fontId="55" fillId="0" borderId="0" xfId="0" applyFont="1" applyAlignment="1" applyProtection="1">
      <alignment vertical="center"/>
      <protection hidden="1"/>
    </xf>
    <xf numFmtId="0" fontId="56" fillId="0" borderId="0" xfId="35" applyNumberFormat="1" applyFont="1" applyFill="1" applyBorder="1" applyAlignment="1" applyProtection="1">
      <alignment vertical="center"/>
      <protection hidden="1"/>
    </xf>
    <xf numFmtId="0" fontId="56" fillId="0" borderId="0" xfId="39" applyFont="1" applyAlignment="1" applyProtection="1">
      <alignment vertical="center"/>
      <protection hidden="1"/>
    </xf>
    <xf numFmtId="0" fontId="56" fillId="0" borderId="0" xfId="39" applyFont="1" applyBorder="1" applyAlignment="1" applyProtection="1">
      <alignment vertical="center"/>
      <protection hidden="1"/>
    </xf>
    <xf numFmtId="0" fontId="53" fillId="0" borderId="0" xfId="0" applyFont="1" applyAlignment="1" applyProtection="1">
      <alignment horizontal="justify" vertical="center"/>
      <protection hidden="1"/>
    </xf>
    <xf numFmtId="0" fontId="56" fillId="0" borderId="0" xfId="35" applyNumberFormat="1" applyFont="1" applyFill="1" applyBorder="1" applyAlignment="1" applyProtection="1">
      <alignment horizontal="justify" vertical="center"/>
      <protection hidden="1"/>
    </xf>
    <xf numFmtId="0" fontId="56" fillId="0" borderId="0" xfId="39" applyFont="1" applyBorder="1" applyAlignment="1" applyProtection="1">
      <alignment horizontal="justify" vertical="center"/>
      <protection hidden="1"/>
    </xf>
    <xf numFmtId="0" fontId="53" fillId="0" borderId="0" xfId="0" applyFont="1" applyAlignment="1" applyProtection="1">
      <alignment horizontal="justify"/>
      <protection hidden="1"/>
    </xf>
    <xf numFmtId="0" fontId="24" fillId="0" borderId="0" xfId="0" applyFont="1" applyFill="1" applyAlignment="1" applyProtection="1">
      <alignment vertical="center"/>
      <protection hidden="1"/>
    </xf>
    <xf numFmtId="0" fontId="24" fillId="0" borderId="0" xfId="0" applyFont="1" applyAlignment="1" applyProtection="1">
      <alignment horizontal="center"/>
      <protection hidden="1"/>
    </xf>
    <xf numFmtId="0" fontId="24" fillId="0" borderId="0" xfId="0" applyFont="1" applyAlignment="1" applyProtection="1">
      <alignment horizontal="center" vertical="center"/>
      <protection hidden="1"/>
    </xf>
    <xf numFmtId="0" fontId="24" fillId="0" borderId="0" xfId="34" applyFont="1" applyAlignment="1" applyProtection="1">
      <alignment horizontal="center" vertical="center"/>
      <protection hidden="1"/>
    </xf>
    <xf numFmtId="0" fontId="24" fillId="0" borderId="0" xfId="34" applyFont="1" applyProtection="1">
      <protection hidden="1"/>
    </xf>
    <xf numFmtId="0" fontId="6" fillId="0" borderId="0" xfId="35" applyNumberFormat="1" applyFont="1" applyFill="1" applyBorder="1" applyAlignment="1" applyProtection="1">
      <alignment vertical="center"/>
      <protection hidden="1"/>
    </xf>
    <xf numFmtId="0" fontId="6" fillId="0" borderId="0" xfId="39" applyFont="1" applyBorder="1" applyAlignment="1" applyProtection="1">
      <alignment vertical="center"/>
      <protection hidden="1"/>
    </xf>
    <xf numFmtId="0" fontId="24" fillId="0" borderId="0" xfId="34" applyFont="1" applyAlignment="1" applyProtection="1">
      <alignment horizontal="center"/>
      <protection hidden="1"/>
    </xf>
    <xf numFmtId="0" fontId="6" fillId="0" borderId="0" xfId="0" applyFont="1" applyBorder="1" applyAlignment="1" applyProtection="1">
      <alignment vertical="center" wrapText="1"/>
      <protection hidden="1"/>
    </xf>
    <xf numFmtId="0" fontId="57" fillId="0" borderId="0" xfId="0" applyFont="1" applyAlignment="1" applyProtection="1">
      <alignment horizontal="center" vertical="center"/>
      <protection hidden="1"/>
    </xf>
    <xf numFmtId="0" fontId="24" fillId="0" borderId="0" xfId="34" applyFont="1" applyAlignment="1" applyProtection="1">
      <alignment vertical="center"/>
      <protection hidden="1"/>
    </xf>
    <xf numFmtId="0" fontId="24" fillId="2" borderId="6"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hidden="1"/>
    </xf>
    <xf numFmtId="0" fontId="24" fillId="0" borderId="0" xfId="0" applyFont="1" applyFill="1" applyAlignment="1" applyProtection="1">
      <alignment horizontal="center" vertical="center"/>
      <protection hidden="1"/>
    </xf>
    <xf numFmtId="0" fontId="24" fillId="0" borderId="0" xfId="0" applyFont="1" applyFill="1" applyProtection="1">
      <protection hidden="1"/>
    </xf>
    <xf numFmtId="0" fontId="8" fillId="0" borderId="0" xfId="0" applyFont="1" applyAlignment="1" applyProtection="1">
      <alignment horizontal="left" vertical="center" wrapText="1" indent="2"/>
      <protection hidden="1"/>
    </xf>
    <xf numFmtId="0" fontId="8" fillId="0" borderId="0" xfId="0" applyFont="1" applyFill="1" applyAlignment="1" applyProtection="1">
      <alignment vertical="center"/>
    </xf>
    <xf numFmtId="0" fontId="59" fillId="0" borderId="0" xfId="0" applyFont="1"/>
    <xf numFmtId="0" fontId="4" fillId="0" borderId="0" xfId="0" applyFont="1" applyBorder="1" applyAlignment="1" applyProtection="1">
      <alignment horizontal="justify" vertical="top" wrapText="1"/>
      <protection hidden="1"/>
    </xf>
    <xf numFmtId="0" fontId="4" fillId="0" borderId="0" xfId="0" applyFont="1" applyAlignment="1" applyProtection="1">
      <alignment horizontal="justify" vertical="top"/>
      <protection hidden="1"/>
    </xf>
    <xf numFmtId="0" fontId="24" fillId="0" borderId="0" xfId="0" applyFont="1" applyBorder="1" applyAlignment="1" applyProtection="1">
      <alignment vertical="top"/>
      <protection hidden="1"/>
    </xf>
    <xf numFmtId="0" fontId="4" fillId="0" borderId="0" xfId="0" applyFont="1" applyAlignment="1" applyProtection="1">
      <alignment vertical="top"/>
      <protection hidden="1"/>
    </xf>
    <xf numFmtId="0" fontId="4" fillId="0" borderId="0" xfId="0" applyFont="1" applyBorder="1" applyAlignment="1" applyProtection="1">
      <alignment vertical="top"/>
      <protection hidden="1"/>
    </xf>
    <xf numFmtId="0" fontId="4" fillId="0" borderId="0" xfId="0" applyFont="1" applyBorder="1" applyAlignment="1" applyProtection="1">
      <alignment horizontal="right" vertical="top"/>
      <protection hidden="1"/>
    </xf>
    <xf numFmtId="0" fontId="4" fillId="0" borderId="0" xfId="0" applyFont="1" applyProtection="1">
      <protection hidden="1"/>
    </xf>
    <xf numFmtId="0" fontId="4" fillId="0" borderId="0" xfId="0" applyFont="1" applyAlignment="1" applyProtection="1">
      <alignment horizontal="justify"/>
      <protection hidden="1"/>
    </xf>
    <xf numFmtId="0" fontId="7" fillId="0" borderId="0" xfId="0" applyFont="1" applyAlignment="1" applyProtection="1">
      <alignment horizontal="justify"/>
      <protection hidden="1"/>
    </xf>
    <xf numFmtId="0" fontId="4" fillId="0" borderId="0" xfId="0" quotePrefix="1" applyFont="1" applyAlignment="1" applyProtection="1">
      <alignment vertical="top"/>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protection hidden="1"/>
    </xf>
    <xf numFmtId="0" fontId="4" fillId="0" borderId="0" xfId="0" applyFont="1" applyBorder="1" applyProtection="1">
      <protection hidden="1"/>
    </xf>
    <xf numFmtId="0" fontId="4" fillId="0" borderId="0" xfId="0" applyFont="1" applyBorder="1" applyAlignment="1" applyProtection="1">
      <alignment vertical="top" wrapText="1"/>
      <protection hidden="1"/>
    </xf>
    <xf numFmtId="0" fontId="7" fillId="0" borderId="0" xfId="0" applyFont="1" applyBorder="1" applyAlignment="1" applyProtection="1">
      <alignment horizontal="justify" vertical="top" wrapText="1"/>
      <protection hidden="1"/>
    </xf>
    <xf numFmtId="0" fontId="4" fillId="0" borderId="0" xfId="0" applyFont="1" applyBorder="1" applyAlignment="1" applyProtection="1">
      <alignment horizontal="justify"/>
      <protection hidden="1"/>
    </xf>
    <xf numFmtId="0" fontId="7" fillId="0" borderId="0" xfId="0" applyFont="1" applyBorder="1" applyAlignment="1" applyProtection="1">
      <alignment vertical="top" wrapText="1"/>
      <protection hidden="1"/>
    </xf>
    <xf numFmtId="15" fontId="4" fillId="0" borderId="0" xfId="0" applyNumberFormat="1" applyFont="1" applyBorder="1" applyAlignment="1" applyProtection="1">
      <alignment vertical="top"/>
      <protection hidden="1"/>
    </xf>
    <xf numFmtId="0" fontId="4" fillId="0" borderId="4" xfId="0" applyFont="1" applyBorder="1" applyProtection="1">
      <protection hidden="1"/>
    </xf>
    <xf numFmtId="0" fontId="8" fillId="2" borderId="7"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indent="1"/>
      <protection hidden="1"/>
    </xf>
    <xf numFmtId="0" fontId="9" fillId="0" borderId="0" xfId="0" applyFont="1" applyAlignment="1" applyProtection="1">
      <alignment horizontal="left" vertical="center" wrapText="1" indent="1"/>
      <protection hidden="1"/>
    </xf>
    <xf numFmtId="0" fontId="8" fillId="0" borderId="0" xfId="39" applyFont="1" applyBorder="1" applyAlignment="1" applyProtection="1">
      <alignment horizontal="left" vertical="center" wrapText="1"/>
      <protection hidden="1"/>
    </xf>
    <xf numFmtId="0" fontId="4" fillId="2" borderId="28"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172" fontId="9" fillId="0" borderId="0" xfId="0" applyNumberFormat="1" applyFont="1" applyAlignment="1" applyProtection="1">
      <alignment horizontal="left" vertical="center" wrapText="1" indent="1"/>
      <protection hidden="1"/>
    </xf>
    <xf numFmtId="0" fontId="9" fillId="0" borderId="0" xfId="0" applyFont="1" applyAlignment="1">
      <alignment horizontal="left" vertical="center" wrapText="1" indent="1"/>
    </xf>
    <xf numFmtId="0" fontId="9" fillId="0" borderId="0" xfId="0" applyFont="1" applyAlignment="1" applyProtection="1">
      <alignment horizontal="left" vertical="center" wrapText="1"/>
      <protection hidden="1"/>
    </xf>
    <xf numFmtId="0" fontId="8" fillId="2" borderId="31" xfId="0" applyFont="1" applyFill="1" applyBorder="1" applyAlignment="1" applyProtection="1">
      <alignment horizontal="left" vertical="center" wrapText="1"/>
      <protection locked="0"/>
    </xf>
    <xf numFmtId="0" fontId="8" fillId="2" borderId="0" xfId="0" applyFont="1" applyFill="1" applyAlignment="1" applyProtection="1">
      <alignment vertical="center" wrapText="1"/>
      <protection locked="0"/>
    </xf>
    <xf numFmtId="0" fontId="8" fillId="2" borderId="6"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left" vertical="top" wrapText="1"/>
      <protection locked="0" hidden="1"/>
    </xf>
    <xf numFmtId="0" fontId="73" fillId="0" borderId="0" xfId="0" applyFont="1" applyFill="1" applyAlignment="1" applyProtection="1">
      <alignment vertical="center" wrapText="1"/>
      <protection hidden="1"/>
    </xf>
    <xf numFmtId="0" fontId="74" fillId="0" borderId="0" xfId="0" applyFont="1" applyAlignment="1" applyProtection="1">
      <alignment vertical="center" wrapText="1"/>
      <protection hidden="1"/>
    </xf>
    <xf numFmtId="2" fontId="0" fillId="0" borderId="0" xfId="0" applyNumberFormat="1" applyAlignment="1" applyProtection="1">
      <alignment vertical="center"/>
      <protection hidden="1"/>
    </xf>
    <xf numFmtId="0" fontId="24" fillId="0" borderId="0" xfId="0" applyFont="1" applyFill="1" applyBorder="1" applyAlignment="1" applyProtection="1">
      <alignment horizontal="left" vertical="center"/>
      <protection hidden="1"/>
    </xf>
    <xf numFmtId="0" fontId="75" fillId="0" borderId="0" xfId="0" applyFont="1" applyFill="1" applyAlignment="1" applyProtection="1">
      <alignment horizontal="justify" vertical="top"/>
      <protection hidden="1"/>
    </xf>
    <xf numFmtId="0" fontId="61" fillId="0" borderId="0" xfId="38" applyFont="1" applyProtection="1">
      <protection hidden="1"/>
    </xf>
    <xf numFmtId="0" fontId="62" fillId="0" borderId="5" xfId="38" applyFont="1" applyBorder="1" applyAlignment="1" applyProtection="1">
      <alignment horizontal="center" vertical="center"/>
      <protection hidden="1"/>
    </xf>
    <xf numFmtId="0" fontId="62" fillId="0" borderId="5" xfId="38" applyFont="1" applyBorder="1" applyAlignment="1" applyProtection="1">
      <alignment horizontal="center" vertical="top"/>
      <protection hidden="1"/>
    </xf>
    <xf numFmtId="0" fontId="62" fillId="0" borderId="26" xfId="38" applyFont="1" applyBorder="1" applyAlignment="1" applyProtection="1">
      <alignment horizontal="center" vertical="top"/>
      <protection hidden="1"/>
    </xf>
    <xf numFmtId="0" fontId="76" fillId="7" borderId="12" xfId="38" applyFont="1" applyFill="1" applyBorder="1" applyAlignment="1" applyProtection="1">
      <alignment horizontal="center" vertical="top"/>
      <protection hidden="1"/>
    </xf>
    <xf numFmtId="0" fontId="8" fillId="0" borderId="0" xfId="38" applyFont="1" applyBorder="1" applyAlignment="1" applyProtection="1">
      <alignment vertical="center"/>
      <protection hidden="1"/>
    </xf>
    <xf numFmtId="0" fontId="4" fillId="0" borderId="22" xfId="24" quotePrefix="1" applyFont="1" applyBorder="1" applyAlignment="1" applyProtection="1">
      <alignment horizontal="center" vertical="top"/>
      <protection hidden="1"/>
    </xf>
    <xf numFmtId="0" fontId="4" fillId="0" borderId="32" xfId="24" quotePrefix="1" applyFont="1" applyBorder="1" applyAlignment="1" applyProtection="1">
      <alignment horizontal="center" vertical="top"/>
      <protection hidden="1"/>
    </xf>
    <xf numFmtId="0" fontId="4" fillId="0" borderId="0" xfId="24" applyFont="1" applyProtection="1">
      <protection hidden="1"/>
    </xf>
    <xf numFmtId="0" fontId="1" fillId="0" borderId="0" xfId="24" applyFont="1" applyProtection="1">
      <protection hidden="1"/>
    </xf>
    <xf numFmtId="0" fontId="8" fillId="0" borderId="3" xfId="0" applyFont="1" applyBorder="1" applyAlignment="1" applyProtection="1">
      <alignment vertical="top" wrapText="1"/>
      <protection hidden="1"/>
    </xf>
    <xf numFmtId="0" fontId="8" fillId="0" borderId="9" xfId="0" applyFont="1" applyBorder="1" applyAlignment="1" applyProtection="1">
      <alignment vertical="top" wrapText="1"/>
      <protection hidden="1"/>
    </xf>
    <xf numFmtId="0" fontId="8" fillId="0" borderId="10" xfId="0" applyFont="1" applyBorder="1" applyAlignment="1" applyProtection="1">
      <alignment vertical="center"/>
      <protection hidden="1"/>
    </xf>
    <xf numFmtId="0" fontId="77" fillId="0" borderId="0" xfId="0" applyFont="1" applyFill="1" applyAlignment="1" applyProtection="1">
      <alignment vertical="center"/>
      <protection hidden="1"/>
    </xf>
    <xf numFmtId="0" fontId="53" fillId="0" borderId="0" xfId="0" applyFont="1" applyBorder="1" applyAlignment="1" applyProtection="1">
      <alignment vertical="center"/>
      <protection hidden="1"/>
    </xf>
    <xf numFmtId="0" fontId="53" fillId="0" borderId="0" xfId="0" applyFont="1" applyBorder="1" applyProtection="1">
      <protection hidden="1"/>
    </xf>
    <xf numFmtId="0" fontId="9" fillId="0" borderId="4" xfId="28" applyFont="1" applyBorder="1" applyAlignment="1" applyProtection="1">
      <alignment vertical="center"/>
      <protection hidden="1"/>
    </xf>
    <xf numFmtId="0" fontId="8" fillId="0" borderId="4" xfId="28" applyFont="1" applyBorder="1" applyAlignment="1" applyProtection="1">
      <alignment vertical="center"/>
      <protection hidden="1"/>
    </xf>
    <xf numFmtId="0" fontId="9" fillId="0" borderId="4" xfId="28" applyFont="1" applyBorder="1" applyAlignment="1" applyProtection="1">
      <alignment horizontal="right"/>
      <protection hidden="1"/>
    </xf>
    <xf numFmtId="0" fontId="1" fillId="0" borderId="0" xfId="28" applyAlignment="1" applyProtection="1">
      <alignment vertical="center"/>
      <protection hidden="1"/>
    </xf>
    <xf numFmtId="0" fontId="1" fillId="0" borderId="0" xfId="28" applyProtection="1">
      <protection hidden="1"/>
    </xf>
    <xf numFmtId="0" fontId="8" fillId="0" borderId="0" xfId="28" applyFont="1" applyAlignment="1" applyProtection="1">
      <alignment vertical="center"/>
      <protection hidden="1"/>
    </xf>
    <xf numFmtId="0" fontId="38" fillId="0" borderId="0" xfId="28" applyFont="1" applyAlignment="1" applyProtection="1">
      <alignment horizontal="center"/>
      <protection hidden="1"/>
    </xf>
    <xf numFmtId="0" fontId="2" fillId="0" borderId="0" xfId="28" applyFont="1" applyAlignment="1" applyProtection="1">
      <alignment vertical="center"/>
      <protection hidden="1"/>
    </xf>
    <xf numFmtId="0" fontId="11" fillId="0" borderId="0" xfId="28" applyFont="1" applyAlignment="1" applyProtection="1">
      <alignment vertical="center"/>
      <protection hidden="1"/>
    </xf>
    <xf numFmtId="0" fontId="9" fillId="0" borderId="0" xfId="28" applyFont="1" applyAlignment="1" applyProtection="1">
      <alignment horizontal="center" vertical="center"/>
      <protection hidden="1"/>
    </xf>
    <xf numFmtId="0" fontId="3" fillId="0" borderId="0" xfId="28" applyFont="1" applyAlignment="1" applyProtection="1">
      <alignment vertical="center"/>
      <protection hidden="1"/>
    </xf>
    <xf numFmtId="0" fontId="8" fillId="0" borderId="0" xfId="28" applyFont="1" applyAlignment="1" applyProtection="1">
      <alignment horizontal="justify" vertical="center"/>
      <protection hidden="1"/>
    </xf>
    <xf numFmtId="0" fontId="9" fillId="0" borderId="0" xfId="28" applyFont="1" applyAlignment="1" applyProtection="1">
      <alignment vertical="center"/>
      <protection hidden="1"/>
    </xf>
    <xf numFmtId="0" fontId="8" fillId="0" borderId="0" xfId="28" applyFont="1" applyFill="1" applyAlignment="1" applyProtection="1">
      <alignment vertical="center"/>
      <protection hidden="1"/>
    </xf>
    <xf numFmtId="0" fontId="4" fillId="0" borderId="0" xfId="28" applyFont="1" applyAlignment="1" applyProtection="1">
      <alignment vertical="center"/>
      <protection hidden="1"/>
    </xf>
    <xf numFmtId="0" fontId="8" fillId="0" borderId="6" xfId="28" applyFont="1" applyBorder="1" applyAlignment="1" applyProtection="1">
      <alignment horizontal="center" vertical="center" wrapText="1"/>
      <protection hidden="1"/>
    </xf>
    <xf numFmtId="0" fontId="8" fillId="8" borderId="6" xfId="28" applyFont="1" applyFill="1" applyBorder="1" applyAlignment="1" applyProtection="1">
      <alignment horizontal="center" vertical="top" wrapText="1"/>
      <protection locked="0"/>
    </xf>
    <xf numFmtId="0" fontId="8" fillId="2" borderId="6" xfId="28" applyFont="1" applyFill="1" applyBorder="1" applyAlignment="1" applyProtection="1">
      <alignment vertical="top" wrapText="1"/>
      <protection locked="0"/>
    </xf>
    <xf numFmtId="0" fontId="8" fillId="2" borderId="6" xfId="28" applyFont="1" applyFill="1" applyBorder="1" applyAlignment="1" applyProtection="1">
      <alignment horizontal="left" vertical="top" wrapText="1"/>
      <protection locked="0"/>
    </xf>
    <xf numFmtId="0" fontId="8" fillId="0" borderId="0" xfId="28" applyFont="1" applyFill="1" applyBorder="1" applyAlignment="1" applyProtection="1">
      <alignment horizontal="center" vertical="top" wrapText="1"/>
    </xf>
    <xf numFmtId="0" fontId="8" fillId="0" borderId="0" xfId="28" applyFont="1" applyFill="1" applyBorder="1" applyAlignment="1" applyProtection="1">
      <alignment vertical="top" wrapText="1"/>
    </xf>
    <xf numFmtId="0" fontId="8" fillId="0" borderId="0" xfId="28" applyFont="1" applyFill="1" applyBorder="1" applyAlignment="1" applyProtection="1">
      <alignment horizontal="left" vertical="top" wrapText="1"/>
    </xf>
    <xf numFmtId="0" fontId="8" fillId="0" borderId="0" xfId="28" applyFont="1" applyFill="1" applyBorder="1" applyAlignment="1" applyProtection="1">
      <alignment horizontal="center" vertical="top" wrapText="1"/>
      <protection locked="0"/>
    </xf>
    <xf numFmtId="0" fontId="8" fillId="0" borderId="0" xfId="28" applyFont="1" applyFill="1" applyBorder="1" applyAlignment="1" applyProtection="1">
      <alignment vertical="top" wrapText="1"/>
      <protection locked="0"/>
    </xf>
    <xf numFmtId="0" fontId="8" fillId="0" borderId="0" xfId="28" applyFont="1" applyFill="1" applyBorder="1" applyAlignment="1" applyProtection="1">
      <alignment horizontal="left" vertical="top" wrapText="1"/>
      <protection locked="0"/>
    </xf>
    <xf numFmtId="0" fontId="9" fillId="0" borderId="0" xfId="28" applyFont="1" applyAlignment="1" applyProtection="1">
      <alignment horizontal="right" vertical="center" indent="1"/>
      <protection hidden="1"/>
    </xf>
    <xf numFmtId="0" fontId="9" fillId="0" borderId="0" xfId="28" applyFont="1" applyAlignment="1" applyProtection="1">
      <alignment horizontal="left" vertical="center"/>
      <protection hidden="1"/>
    </xf>
    <xf numFmtId="172" fontId="9" fillId="0" borderId="0" xfId="28" applyNumberFormat="1" applyFont="1" applyAlignment="1" applyProtection="1">
      <alignment horizontal="left" vertical="center" indent="1"/>
      <protection hidden="1"/>
    </xf>
    <xf numFmtId="0" fontId="9" fillId="0" borderId="0" xfId="28" applyFont="1" applyAlignment="1" applyProtection="1">
      <alignment horizontal="left" vertical="center" wrapText="1" indent="1"/>
      <protection hidden="1"/>
    </xf>
    <xf numFmtId="0" fontId="8" fillId="0" borderId="0" xfId="28" applyFont="1" applyAlignment="1" applyProtection="1">
      <alignment horizontal="left" vertical="center" indent="1"/>
      <protection hidden="1"/>
    </xf>
    <xf numFmtId="0" fontId="8" fillId="0" borderId="6" xfId="28" applyFont="1" applyBorder="1" applyAlignment="1" applyProtection="1">
      <alignment horizontal="center" vertical="top" wrapText="1"/>
      <protection hidden="1"/>
    </xf>
    <xf numFmtId="0" fontId="8" fillId="2" borderId="6" xfId="28" applyFont="1" applyFill="1" applyBorder="1" applyAlignment="1" applyProtection="1">
      <alignment horizontal="left" vertical="top" wrapText="1"/>
      <protection hidden="1"/>
    </xf>
    <xf numFmtId="0" fontId="9" fillId="0" borderId="0" xfId="28" applyFont="1" applyBorder="1" applyAlignment="1" applyProtection="1">
      <alignment horizontal="center" vertical="center" wrapText="1"/>
      <protection hidden="1"/>
    </xf>
    <xf numFmtId="0" fontId="8" fillId="0" borderId="0" xfId="28" applyFont="1" applyAlignment="1" applyProtection="1">
      <alignment vertical="top"/>
      <protection hidden="1"/>
    </xf>
    <xf numFmtId="0" fontId="1" fillId="2" borderId="6" xfId="0" applyFont="1" applyFill="1" applyBorder="1" applyAlignment="1" applyProtection="1">
      <alignment horizontal="center" vertical="center" wrapText="1"/>
      <protection locked="0"/>
    </xf>
    <xf numFmtId="14" fontId="1" fillId="2" borderId="6" xfId="0" applyNumberFormat="1" applyFont="1" applyFill="1" applyBorder="1" applyAlignment="1" applyProtection="1">
      <alignment horizontal="center" vertical="center" wrapText="1"/>
      <protection locked="0"/>
    </xf>
    <xf numFmtId="2" fontId="8" fillId="0" borderId="6" xfId="0" applyNumberFormat="1" applyFont="1" applyFill="1" applyBorder="1" applyAlignment="1" applyProtection="1">
      <alignment horizontal="center" vertical="center" wrapText="1"/>
    </xf>
    <xf numFmtId="0" fontId="8" fillId="0" borderId="0" xfId="39" applyFont="1" applyFill="1" applyAlignment="1" applyProtection="1">
      <alignment horizontal="left" vertical="center" wrapText="1"/>
      <protection hidden="1"/>
    </xf>
    <xf numFmtId="0" fontId="64" fillId="0" borderId="6" xfId="28" applyFont="1" applyBorder="1" applyAlignment="1" applyProtection="1">
      <alignment horizontal="center" vertical="center" wrapText="1"/>
      <protection hidden="1"/>
    </xf>
    <xf numFmtId="0" fontId="63" fillId="0" borderId="7" xfId="28" applyFont="1" applyBorder="1" applyAlignment="1" applyProtection="1">
      <alignment horizontal="center" vertical="top" wrapText="1"/>
      <protection hidden="1"/>
    </xf>
    <xf numFmtId="0" fontId="63" fillId="2" borderId="7" xfId="28" applyFont="1" applyFill="1" applyBorder="1" applyAlignment="1" applyProtection="1">
      <alignment vertical="top" wrapText="1"/>
      <protection locked="0" hidden="1"/>
    </xf>
    <xf numFmtId="0" fontId="63" fillId="0" borderId="19" xfId="28" applyFont="1" applyBorder="1" applyAlignment="1" applyProtection="1">
      <alignment horizontal="center" vertical="top" wrapText="1"/>
      <protection hidden="1"/>
    </xf>
    <xf numFmtId="0" fontId="63" fillId="2" borderId="19" xfId="28" applyFont="1" applyFill="1" applyBorder="1" applyAlignment="1" applyProtection="1">
      <alignment vertical="top" wrapText="1"/>
      <protection locked="0" hidden="1"/>
    </xf>
    <xf numFmtId="0" fontId="63" fillId="0" borderId="20" xfId="28" applyFont="1" applyBorder="1" applyAlignment="1" applyProtection="1">
      <alignment horizontal="center" vertical="top" wrapText="1"/>
      <protection hidden="1"/>
    </xf>
    <xf numFmtId="0" fontId="63" fillId="2" borderId="20" xfId="28" applyFont="1" applyFill="1" applyBorder="1" applyAlignment="1" applyProtection="1">
      <alignment vertical="top" wrapText="1"/>
      <protection locked="0" hidden="1"/>
    </xf>
    <xf numFmtId="0" fontId="8" fillId="0" borderId="0" xfId="39" applyFont="1" applyFill="1" applyBorder="1" applyAlignment="1" applyProtection="1">
      <alignment horizontal="left" vertical="center" wrapText="1"/>
      <protection hidden="1"/>
    </xf>
    <xf numFmtId="0" fontId="7" fillId="0" borderId="6" xfId="28" applyFont="1" applyBorder="1" applyAlignment="1" applyProtection="1">
      <alignment horizontal="center" vertical="center" wrapText="1"/>
      <protection hidden="1"/>
    </xf>
    <xf numFmtId="0" fontId="4" fillId="0" borderId="0" xfId="28" applyFont="1" applyBorder="1" applyAlignment="1" applyProtection="1">
      <alignment vertical="center"/>
      <protection hidden="1"/>
    </xf>
    <xf numFmtId="0" fontId="7" fillId="2" borderId="0" xfId="34" applyFont="1" applyFill="1" applyAlignment="1" applyProtection="1">
      <alignment horizontal="center" vertical="center"/>
      <protection locked="0" hidden="1"/>
    </xf>
    <xf numFmtId="0" fontId="4" fillId="0" borderId="3" xfId="28" applyFont="1" applyBorder="1" applyAlignment="1" applyProtection="1">
      <alignment vertical="top"/>
      <protection hidden="1"/>
    </xf>
    <xf numFmtId="0" fontId="7" fillId="0" borderId="9" xfId="28" applyFont="1" applyBorder="1" applyAlignment="1" applyProtection="1">
      <alignment horizontal="right" vertical="top"/>
      <protection hidden="1"/>
    </xf>
    <xf numFmtId="0" fontId="4" fillId="0" borderId="13" xfId="28" applyFont="1" applyBorder="1" applyAlignment="1" applyProtection="1">
      <alignment vertical="center"/>
      <protection hidden="1"/>
    </xf>
    <xf numFmtId="0" fontId="4" fillId="0" borderId="10" xfId="28" applyFont="1" applyBorder="1" applyAlignment="1" applyProtection="1">
      <alignment vertical="center"/>
      <protection hidden="1"/>
    </xf>
    <xf numFmtId="0" fontId="4" fillId="0" borderId="13" xfId="28" applyFont="1" applyBorder="1" applyAlignment="1" applyProtection="1">
      <alignment horizontal="justify" vertical="center"/>
      <protection hidden="1"/>
    </xf>
    <xf numFmtId="0" fontId="9" fillId="0" borderId="13" xfId="0" applyFont="1" applyBorder="1" applyAlignment="1" applyProtection="1">
      <alignment vertical="center"/>
      <protection hidden="1"/>
    </xf>
    <xf numFmtId="0" fontId="8" fillId="0" borderId="0" xfId="0" applyFont="1" applyBorder="1" applyAlignment="1" applyProtection="1">
      <alignment horizontal="justify" vertical="center"/>
      <protection hidden="1"/>
    </xf>
    <xf numFmtId="0" fontId="9" fillId="0" borderId="13" xfId="39" applyFont="1" applyFill="1" applyBorder="1" applyAlignment="1" applyProtection="1">
      <alignment vertical="center"/>
      <protection hidden="1"/>
    </xf>
    <xf numFmtId="0" fontId="8" fillId="0" borderId="13" xfId="0" applyFont="1" applyBorder="1" applyAlignment="1" applyProtection="1">
      <alignment vertical="center"/>
      <protection hidden="1"/>
    </xf>
    <xf numFmtId="0" fontId="8" fillId="0" borderId="13" xfId="0" applyFont="1" applyBorder="1" applyAlignment="1" applyProtection="1">
      <alignment horizontal="justify" vertical="center"/>
      <protection hidden="1"/>
    </xf>
    <xf numFmtId="0" fontId="4" fillId="0" borderId="0" xfId="28" applyFont="1" applyFill="1" applyBorder="1" applyAlignment="1" applyProtection="1">
      <alignment vertical="center"/>
      <protection hidden="1"/>
    </xf>
    <xf numFmtId="0" fontId="7" fillId="0" borderId="0" xfId="28" applyFont="1" applyBorder="1" applyAlignment="1" applyProtection="1">
      <alignment horizontal="right" vertical="center" indent="1"/>
      <protection hidden="1"/>
    </xf>
    <xf numFmtId="0" fontId="9" fillId="0" borderId="13" xfId="0" applyFont="1" applyBorder="1" applyAlignment="1" applyProtection="1">
      <alignment horizontal="left" vertical="center"/>
      <protection hidden="1"/>
    </xf>
    <xf numFmtId="172" fontId="9" fillId="0" borderId="0" xfId="0" applyNumberFormat="1" applyFont="1" applyBorder="1" applyAlignment="1" applyProtection="1">
      <alignment horizontal="left" vertical="center" indent="1"/>
      <protection hidden="1"/>
    </xf>
    <xf numFmtId="0" fontId="9" fillId="0" borderId="0" xfId="0" applyFont="1" applyBorder="1" applyAlignment="1" applyProtection="1">
      <alignment horizontal="right" vertical="center" indent="1"/>
      <protection hidden="1"/>
    </xf>
    <xf numFmtId="0" fontId="9" fillId="0" borderId="0" xfId="0" applyFont="1" applyBorder="1" applyAlignment="1" applyProtection="1">
      <alignment horizontal="left" vertical="center" wrapText="1" indent="1"/>
      <protection hidden="1"/>
    </xf>
    <xf numFmtId="0" fontId="0" fillId="0" borderId="13" xfId="0" applyBorder="1"/>
    <xf numFmtId="0" fontId="0" fillId="0" borderId="0" xfId="0" applyBorder="1"/>
    <xf numFmtId="0" fontId="0" fillId="0" borderId="10" xfId="0" applyBorder="1"/>
    <xf numFmtId="0" fontId="0" fillId="0" borderId="14" xfId="0" applyBorder="1"/>
    <xf numFmtId="0" fontId="0" fillId="0" borderId="4" xfId="0" applyBorder="1"/>
    <xf numFmtId="0" fontId="0" fillId="0" borderId="11" xfId="0" applyBorder="1"/>
    <xf numFmtId="0" fontId="7" fillId="7" borderId="6" xfId="0" applyFont="1" applyFill="1" applyBorder="1" applyAlignment="1" applyProtection="1">
      <alignment horizontal="center" vertical="center"/>
      <protection hidden="1"/>
    </xf>
    <xf numFmtId="0" fontId="9" fillId="7" borderId="6" xfId="0" applyFont="1" applyFill="1" applyBorder="1" applyAlignment="1" applyProtection="1">
      <alignment horizontal="center" vertical="center" wrapText="1"/>
      <protection hidden="1"/>
    </xf>
    <xf numFmtId="0" fontId="9" fillId="7" borderId="6" xfId="0" applyFont="1" applyFill="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1" fillId="2" borderId="0" xfId="0" applyFont="1" applyFill="1" applyBorder="1" applyAlignment="1" applyProtection="1">
      <alignment horizontal="center" vertical="center" wrapText="1"/>
      <protection locked="0"/>
    </xf>
    <xf numFmtId="14" fontId="1" fillId="2" borderId="0" xfId="0" applyNumberFormat="1" applyFont="1" applyFill="1" applyBorder="1" applyAlignment="1" applyProtection="1">
      <alignment horizontal="center" vertical="center" wrapText="1"/>
      <protection locked="0"/>
    </xf>
    <xf numFmtId="0" fontId="63" fillId="4" borderId="0" xfId="33" applyFont="1" applyFill="1" applyAlignment="1" applyProtection="1">
      <alignment vertical="center"/>
      <protection hidden="1"/>
    </xf>
    <xf numFmtId="0" fontId="63" fillId="4" borderId="0" xfId="33" applyFont="1" applyFill="1" applyProtection="1">
      <protection hidden="1"/>
    </xf>
    <xf numFmtId="0" fontId="36" fillId="9" borderId="0" xfId="0" applyFont="1" applyFill="1" applyBorder="1" applyAlignment="1" applyProtection="1">
      <alignment vertical="center"/>
      <protection hidden="1"/>
    </xf>
    <xf numFmtId="0" fontId="8" fillId="0" borderId="0" xfId="0" applyFont="1" applyAlignment="1" applyProtection="1">
      <alignment horizontal="justify" vertical="center" wrapText="1"/>
      <protection hidden="1"/>
    </xf>
    <xf numFmtId="0" fontId="8" fillId="2" borderId="8" xfId="0" applyFont="1" applyFill="1" applyBorder="1" applyAlignment="1" applyProtection="1">
      <alignment vertical="top" wrapText="1"/>
      <protection locked="0"/>
    </xf>
    <xf numFmtId="0" fontId="8" fillId="2" borderId="6" xfId="0" applyFont="1" applyFill="1" applyBorder="1" applyAlignment="1" applyProtection="1">
      <alignment vertical="top" wrapText="1"/>
      <protection locked="0"/>
    </xf>
    <xf numFmtId="0" fontId="46" fillId="0" borderId="0" xfId="0" applyFont="1" applyAlignment="1">
      <alignment horizontal="justify" vertical="center"/>
    </xf>
    <xf numFmtId="0" fontId="44" fillId="0" borderId="0" xfId="0" applyFont="1" applyAlignment="1">
      <alignment horizontal="justify" vertical="center"/>
    </xf>
    <xf numFmtId="0" fontId="9" fillId="0" borderId="0" xfId="0" applyFont="1" applyAlignment="1" applyProtection="1">
      <alignment vertical="top"/>
      <protection hidden="1"/>
    </xf>
    <xf numFmtId="0" fontId="4" fillId="0" borderId="33" xfId="28" applyFont="1" applyBorder="1" applyAlignment="1" applyProtection="1">
      <alignment horizontal="left" vertical="center" wrapText="1"/>
      <protection hidden="1"/>
    </xf>
    <xf numFmtId="0" fontId="4" fillId="0" borderId="15" xfId="28" applyFont="1" applyBorder="1" applyAlignment="1" applyProtection="1">
      <alignment horizontal="left" vertical="center" wrapText="1"/>
      <protection hidden="1"/>
    </xf>
    <xf numFmtId="0" fontId="7" fillId="0" borderId="4" xfId="28" applyFont="1" applyBorder="1" applyAlignment="1" applyProtection="1">
      <alignment vertical="center"/>
      <protection hidden="1"/>
    </xf>
    <xf numFmtId="0" fontId="4" fillId="0" borderId="4" xfId="28" applyFont="1" applyBorder="1" applyProtection="1">
      <protection hidden="1"/>
    </xf>
    <xf numFmtId="0" fontId="7" fillId="0" borderId="4" xfId="28" applyFont="1" applyBorder="1" applyAlignment="1" applyProtection="1">
      <alignment horizontal="right"/>
      <protection hidden="1"/>
    </xf>
    <xf numFmtId="0" fontId="4" fillId="0" borderId="0" xfId="28" applyFont="1" applyProtection="1">
      <protection hidden="1"/>
    </xf>
    <xf numFmtId="0" fontId="7" fillId="0" borderId="0" xfId="28" applyFont="1" applyAlignment="1" applyProtection="1">
      <alignment vertical="center"/>
      <protection hidden="1"/>
    </xf>
    <xf numFmtId="0" fontId="7" fillId="0" borderId="0" xfId="28" applyFont="1" applyAlignment="1" applyProtection="1">
      <alignment horizontal="left" vertical="center"/>
      <protection hidden="1"/>
    </xf>
    <xf numFmtId="0" fontId="7" fillId="0" borderId="0" xfId="35" applyNumberFormat="1" applyFont="1" applyFill="1" applyBorder="1" applyAlignment="1" applyProtection="1">
      <alignment horizontal="left" vertical="center" indent="1"/>
      <protection hidden="1"/>
    </xf>
    <xf numFmtId="0" fontId="4" fillId="0" borderId="0" xfId="28" applyFont="1" applyAlignment="1" applyProtection="1">
      <alignment horizontal="left" vertical="center"/>
      <protection hidden="1"/>
    </xf>
    <xf numFmtId="0" fontId="4" fillId="0" borderId="0" xfId="35" applyNumberFormat="1" applyFont="1" applyFill="1" applyBorder="1" applyAlignment="1" applyProtection="1">
      <alignment horizontal="left" vertical="center" indent="1"/>
      <protection hidden="1"/>
    </xf>
    <xf numFmtId="0" fontId="4" fillId="0" borderId="0" xfId="28" applyFont="1" applyAlignment="1" applyProtection="1">
      <alignment horizontal="right"/>
      <protection hidden="1"/>
    </xf>
    <xf numFmtId="0" fontId="4" fillId="0" borderId="0" xfId="28" applyFont="1" applyAlignment="1" applyProtection="1">
      <alignment horizontal="left" wrapText="1"/>
      <protection hidden="1"/>
    </xf>
    <xf numFmtId="0" fontId="4" fillId="0" borderId="0" xfId="28" applyFont="1" applyAlignment="1" applyProtection="1">
      <alignment vertical="top"/>
      <protection hidden="1"/>
    </xf>
    <xf numFmtId="0" fontId="7" fillId="0" borderId="0" xfId="28" applyFont="1" applyAlignment="1" applyProtection="1">
      <alignment horizontal="left" vertical="top" indent="5"/>
      <protection hidden="1"/>
    </xf>
    <xf numFmtId="0" fontId="4" fillId="0" borderId="0" xfId="28" applyFont="1" applyAlignment="1" applyProtection="1">
      <alignment horizontal="left" vertical="top" indent="5"/>
      <protection hidden="1"/>
    </xf>
    <xf numFmtId="49" fontId="7" fillId="0" borderId="0" xfId="28" applyNumberFormat="1" applyFont="1" applyAlignment="1" applyProtection="1">
      <alignment horizontal="right" vertical="top" indent="1"/>
      <protection hidden="1"/>
    </xf>
    <xf numFmtId="0" fontId="7" fillId="0" borderId="0" xfId="28" applyFont="1" applyAlignment="1" applyProtection="1">
      <alignment vertical="top"/>
      <protection hidden="1"/>
    </xf>
    <xf numFmtId="0" fontId="7" fillId="0" borderId="0" xfId="28" applyFont="1" applyProtection="1">
      <protection hidden="1"/>
    </xf>
    <xf numFmtId="0" fontId="4" fillId="0" borderId="6" xfId="28" applyFont="1" applyBorder="1" applyAlignment="1" applyProtection="1">
      <alignment horizontal="center" vertical="top"/>
      <protection hidden="1"/>
    </xf>
    <xf numFmtId="0" fontId="4" fillId="0" borderId="6" xfId="28" applyFont="1" applyBorder="1" applyAlignment="1" applyProtection="1">
      <alignment horizontal="center"/>
      <protection hidden="1"/>
    </xf>
    <xf numFmtId="0" fontId="4" fillId="0" borderId="6" xfId="28" applyFont="1" applyBorder="1" applyAlignment="1" applyProtection="1">
      <alignment vertical="top"/>
      <protection hidden="1"/>
    </xf>
    <xf numFmtId="0" fontId="4" fillId="0" borderId="12" xfId="28" applyFont="1" applyBorder="1" applyAlignment="1" applyProtection="1">
      <alignment vertical="top"/>
      <protection hidden="1"/>
    </xf>
    <xf numFmtId="0" fontId="4" fillId="0" borderId="9" xfId="28" applyFont="1" applyBorder="1" applyAlignment="1" applyProtection="1">
      <alignment vertical="top"/>
      <protection hidden="1"/>
    </xf>
    <xf numFmtId="0" fontId="4" fillId="0" borderId="6" xfId="28" applyFont="1" applyBorder="1" applyProtection="1">
      <protection hidden="1"/>
    </xf>
    <xf numFmtId="0" fontId="4" fillId="0" borderId="9" xfId="28" applyFont="1" applyBorder="1" applyProtection="1">
      <protection hidden="1"/>
    </xf>
    <xf numFmtId="171" fontId="7" fillId="0" borderId="0" xfId="28" applyNumberFormat="1" applyFont="1" applyAlignment="1" applyProtection="1">
      <alignment horizontal="right" vertical="center" wrapText="1"/>
      <protection hidden="1"/>
    </xf>
    <xf numFmtId="49" fontId="7" fillId="0" borderId="0" xfId="28" applyNumberFormat="1" applyFont="1" applyAlignment="1" applyProtection="1">
      <alignment horizontal="right" vertical="top"/>
      <protection hidden="1"/>
    </xf>
    <xf numFmtId="0" fontId="60" fillId="0" borderId="0" xfId="28" applyFont="1" applyAlignment="1" applyProtection="1">
      <alignment horizontal="right" vertical="top"/>
      <protection hidden="1"/>
    </xf>
    <xf numFmtId="0" fontId="52" fillId="0" borderId="0" xfId="28" applyFont="1" applyAlignment="1" applyProtection="1">
      <alignment horizontal="right" vertical="top"/>
      <protection hidden="1"/>
    </xf>
    <xf numFmtId="0" fontId="4" fillId="0" borderId="0" xfId="28" applyFont="1" applyAlignment="1" applyProtection="1">
      <alignment horizontal="right" vertical="top"/>
      <protection hidden="1"/>
    </xf>
    <xf numFmtId="0" fontId="4" fillId="0" borderId="33" xfId="28" applyFont="1" applyBorder="1" applyAlignment="1" applyProtection="1">
      <alignment vertical="top"/>
      <protection hidden="1"/>
    </xf>
    <xf numFmtId="0" fontId="4" fillId="0" borderId="0" xfId="28" applyFont="1" applyFill="1" applyBorder="1" applyAlignment="1" applyProtection="1">
      <alignment horizontal="center" vertical="top"/>
      <protection hidden="1"/>
    </xf>
    <xf numFmtId="0" fontId="4" fillId="0" borderId="13" xfId="28" applyFont="1" applyBorder="1" applyAlignment="1" applyProtection="1">
      <alignment vertical="top"/>
      <protection hidden="1"/>
    </xf>
    <xf numFmtId="0" fontId="4" fillId="0" borderId="33" xfId="28" applyFont="1" applyBorder="1" applyAlignment="1" applyProtection="1">
      <alignment horizontal="left" vertical="top" indent="5"/>
      <protection hidden="1"/>
    </xf>
    <xf numFmtId="0" fontId="4" fillId="0" borderId="0" xfId="28" applyFont="1" applyFill="1" applyBorder="1" applyAlignment="1" applyProtection="1">
      <alignment horizontal="left" vertical="center"/>
      <protection hidden="1"/>
    </xf>
    <xf numFmtId="0" fontId="4" fillId="0" borderId="13" xfId="28" applyFont="1" applyBorder="1" applyAlignment="1" applyProtection="1">
      <alignment horizontal="left" vertical="center" indent="5"/>
      <protection hidden="1"/>
    </xf>
    <xf numFmtId="0" fontId="4" fillId="0" borderId="17" xfId="28" applyFont="1" applyBorder="1" applyAlignment="1" applyProtection="1">
      <alignment horizontal="left" vertical="top" indent="5"/>
      <protection hidden="1"/>
    </xf>
    <xf numFmtId="0" fontId="4" fillId="0" borderId="0" xfId="28" applyFont="1" applyBorder="1" applyProtection="1">
      <protection hidden="1"/>
    </xf>
    <xf numFmtId="0" fontId="4" fillId="0" borderId="0" xfId="28" applyFont="1" applyBorder="1" applyAlignment="1" applyProtection="1">
      <alignment horizontal="right" vertical="center"/>
      <protection hidden="1"/>
    </xf>
    <xf numFmtId="0" fontId="4" fillId="0" borderId="4" xfId="28" applyFont="1" applyBorder="1" applyAlignment="1" applyProtection="1">
      <alignment vertical="top"/>
      <protection hidden="1"/>
    </xf>
    <xf numFmtId="0" fontId="4" fillId="0" borderId="4" xfId="28" applyFont="1" applyFill="1" applyBorder="1" applyAlignment="1" applyProtection="1">
      <alignment vertical="top"/>
      <protection hidden="1"/>
    </xf>
    <xf numFmtId="0" fontId="4" fillId="0" borderId="4" xfId="28" applyFont="1" applyFill="1" applyBorder="1" applyAlignment="1" applyProtection="1">
      <alignment horizontal="right" vertical="center"/>
      <protection hidden="1"/>
    </xf>
    <xf numFmtId="0" fontId="4" fillId="0" borderId="0" xfId="28" applyFont="1" applyBorder="1" applyAlignment="1" applyProtection="1">
      <alignment vertical="top"/>
      <protection hidden="1"/>
    </xf>
    <xf numFmtId="0" fontId="4" fillId="0" borderId="17" xfId="28" applyFont="1" applyBorder="1" applyAlignment="1" applyProtection="1">
      <alignment horizontal="right" vertical="top"/>
      <protection hidden="1"/>
    </xf>
    <xf numFmtId="0" fontId="4" fillId="2" borderId="33" xfId="28" applyFont="1" applyFill="1" applyBorder="1" applyAlignment="1" applyProtection="1">
      <alignment vertical="center" wrapText="1"/>
      <protection hidden="1"/>
    </xf>
    <xf numFmtId="0" fontId="4" fillId="2" borderId="15" xfId="28" applyFont="1" applyFill="1" applyBorder="1" applyAlignment="1" applyProtection="1">
      <alignment vertical="center" wrapText="1"/>
      <protection hidden="1"/>
    </xf>
    <xf numFmtId="0" fontId="4" fillId="2" borderId="34" xfId="28" applyFont="1" applyFill="1" applyBorder="1" applyAlignment="1" applyProtection="1">
      <alignment vertical="center" wrapText="1"/>
      <protection hidden="1"/>
    </xf>
    <xf numFmtId="0" fontId="4" fillId="2" borderId="13" xfId="28" applyFont="1" applyFill="1" applyBorder="1" applyAlignment="1" applyProtection="1">
      <alignment vertical="center" wrapText="1"/>
      <protection hidden="1"/>
    </xf>
    <xf numFmtId="0" fontId="4" fillId="2" borderId="0" xfId="28" applyFont="1" applyFill="1" applyBorder="1" applyAlignment="1" applyProtection="1">
      <alignment vertical="center" wrapText="1"/>
      <protection hidden="1"/>
    </xf>
    <xf numFmtId="0" fontId="4" fillId="2" borderId="10" xfId="28" applyFont="1" applyFill="1" applyBorder="1" applyAlignment="1" applyProtection="1">
      <alignment vertical="center" wrapText="1"/>
      <protection hidden="1"/>
    </xf>
    <xf numFmtId="0" fontId="4" fillId="0" borderId="0" xfId="28" applyFont="1" applyBorder="1" applyAlignment="1" applyProtection="1">
      <alignment vertical="top" wrapText="1"/>
      <protection hidden="1"/>
    </xf>
    <xf numFmtId="0" fontId="4" fillId="0" borderId="0" xfId="28" applyFont="1" applyBorder="1" applyAlignment="1" applyProtection="1">
      <alignment horizontal="left" vertical="top" wrapText="1"/>
      <protection hidden="1"/>
    </xf>
    <xf numFmtId="0" fontId="4" fillId="0" borderId="4" xfId="28" applyFont="1" applyBorder="1" applyAlignment="1" applyProtection="1">
      <alignment horizontal="left" vertical="top" wrapText="1"/>
      <protection hidden="1"/>
    </xf>
    <xf numFmtId="0" fontId="4" fillId="0" borderId="8" xfId="28" applyFont="1" applyBorder="1" applyAlignment="1" applyProtection="1">
      <alignment horizontal="left" vertical="top" indent="5"/>
      <protection hidden="1"/>
    </xf>
    <xf numFmtId="0" fontId="4" fillId="0" borderId="0" xfId="28" applyFont="1" applyFill="1" applyBorder="1" applyAlignment="1" applyProtection="1">
      <alignment horizontal="left" vertical="center" wrapText="1"/>
      <protection hidden="1"/>
    </xf>
    <xf numFmtId="0" fontId="4" fillId="0" borderId="17" xfId="28" applyFont="1" applyBorder="1" applyAlignment="1" applyProtection="1">
      <alignment horizontal="center" vertical="top"/>
      <protection hidden="1"/>
    </xf>
    <xf numFmtId="0" fontId="4" fillId="0" borderId="0" xfId="28" applyFont="1" applyAlignment="1" applyProtection="1">
      <alignment horizontal="center" vertical="top"/>
      <protection hidden="1"/>
    </xf>
    <xf numFmtId="0" fontId="7" fillId="0" borderId="0" xfId="28" applyFont="1" applyAlignment="1" applyProtection="1">
      <alignment horizontal="right" vertical="center"/>
      <protection hidden="1"/>
    </xf>
    <xf numFmtId="0" fontId="67" fillId="0" borderId="0" xfId="28" applyFont="1" applyAlignment="1" applyProtection="1">
      <alignment horizontal="justify" vertical="top" wrapText="1"/>
      <protection hidden="1"/>
    </xf>
    <xf numFmtId="0" fontId="52" fillId="0" borderId="0" xfId="28" applyFont="1" applyAlignment="1" applyProtection="1">
      <alignment vertical="top"/>
      <protection hidden="1"/>
    </xf>
    <xf numFmtId="0" fontId="4" fillId="0" borderId="0" xfId="28" applyFont="1" applyFill="1" applyAlignment="1" applyProtection="1">
      <alignment vertical="top"/>
      <protection hidden="1"/>
    </xf>
    <xf numFmtId="0" fontId="4" fillId="0" borderId="0" xfId="28" applyFont="1" applyFill="1" applyProtection="1">
      <protection hidden="1"/>
    </xf>
    <xf numFmtId="0" fontId="8" fillId="0" borderId="0" xfId="28" applyFont="1" applyAlignment="1" applyProtection="1">
      <alignment horizontal="right" vertical="top"/>
      <protection hidden="1"/>
    </xf>
    <xf numFmtId="0" fontId="70" fillId="0" borderId="0" xfId="28" applyFont="1" applyAlignment="1" applyProtection="1">
      <alignment horizontal="left" vertical="top" wrapText="1"/>
      <protection hidden="1"/>
    </xf>
    <xf numFmtId="0" fontId="8" fillId="0" borderId="0" xfId="28" applyFont="1" applyProtection="1">
      <protection hidden="1"/>
    </xf>
    <xf numFmtId="0" fontId="70" fillId="0" borderId="0" xfId="28" applyFont="1" applyAlignment="1" applyProtection="1">
      <alignment horizontal="justify" vertical="top" wrapText="1"/>
      <protection hidden="1"/>
    </xf>
    <xf numFmtId="0" fontId="52" fillId="0" borderId="0" xfId="28" applyFont="1" applyAlignment="1">
      <alignment horizontal="left" wrapText="1"/>
    </xf>
    <xf numFmtId="171" fontId="7" fillId="0" borderId="0" xfId="28" applyNumberFormat="1" applyFont="1" applyAlignment="1" applyProtection="1">
      <alignment horizontal="right" vertical="top"/>
      <protection hidden="1"/>
    </xf>
    <xf numFmtId="0" fontId="7" fillId="0" borderId="6" xfId="28" applyFont="1" applyBorder="1" applyAlignment="1" applyProtection="1">
      <alignment horizontal="center" vertical="center"/>
      <protection hidden="1"/>
    </xf>
    <xf numFmtId="0" fontId="7" fillId="0" borderId="33" xfId="28" applyFont="1" applyBorder="1" applyAlignment="1" applyProtection="1">
      <alignment horizontal="justify" vertical="center" wrapText="1"/>
      <protection hidden="1"/>
    </xf>
    <xf numFmtId="0" fontId="7" fillId="0" borderId="34" xfId="28" applyFont="1" applyBorder="1" applyAlignment="1" applyProtection="1">
      <alignment horizontal="justify" vertical="center" wrapText="1"/>
      <protection hidden="1"/>
    </xf>
    <xf numFmtId="0" fontId="7" fillId="0" borderId="13" xfId="28" applyFont="1" applyBorder="1" applyAlignment="1" applyProtection="1">
      <alignment horizontal="center" vertical="center" wrapText="1"/>
      <protection hidden="1"/>
    </xf>
    <xf numFmtId="0" fontId="7" fillId="0" borderId="10" xfId="28" applyFont="1" applyBorder="1" applyAlignment="1" applyProtection="1">
      <alignment horizontal="center" vertical="center" wrapText="1"/>
      <protection hidden="1"/>
    </xf>
    <xf numFmtId="0" fontId="4" fillId="0" borderId="6" xfId="28" applyFont="1" applyBorder="1" applyAlignment="1" applyProtection="1">
      <alignment horizontal="right" vertical="top"/>
      <protection hidden="1"/>
    </xf>
    <xf numFmtId="0" fontId="4" fillId="2" borderId="8" xfId="28" applyFont="1" applyFill="1" applyBorder="1" applyAlignment="1" applyProtection="1">
      <alignment horizontal="center" vertical="center" wrapText="1"/>
      <protection locked="0"/>
    </xf>
    <xf numFmtId="0" fontId="4" fillId="0" borderId="15" xfId="28" applyFont="1" applyBorder="1" applyAlignment="1" applyProtection="1">
      <alignment vertical="center" wrapText="1"/>
      <protection hidden="1"/>
    </xf>
    <xf numFmtId="0" fontId="4" fillId="0" borderId="34" xfId="28" applyFont="1" applyBorder="1" applyAlignment="1" applyProtection="1">
      <alignment vertical="center" wrapText="1"/>
      <protection hidden="1"/>
    </xf>
    <xf numFmtId="0" fontId="4" fillId="0" borderId="6" xfId="28" applyFont="1" applyFill="1" applyBorder="1" applyAlignment="1" applyProtection="1">
      <alignment horizontal="right" vertical="top"/>
      <protection hidden="1"/>
    </xf>
    <xf numFmtId="0" fontId="4" fillId="2" borderId="35" xfId="28" applyFont="1" applyFill="1" applyBorder="1" applyAlignment="1" applyProtection="1">
      <alignment vertical="center" wrapText="1"/>
      <protection locked="0"/>
    </xf>
    <xf numFmtId="0" fontId="4" fillId="2" borderId="36" xfId="28" applyFont="1" applyFill="1" applyBorder="1" applyAlignment="1" applyProtection="1">
      <alignment vertical="center" wrapText="1"/>
      <protection locked="0"/>
    </xf>
    <xf numFmtId="0" fontId="4" fillId="2" borderId="37" xfId="28" applyFont="1" applyFill="1" applyBorder="1" applyAlignment="1" applyProtection="1">
      <alignment vertical="center" wrapText="1"/>
      <protection locked="0"/>
    </xf>
    <xf numFmtId="0" fontId="4" fillId="2" borderId="38" xfId="28" applyFont="1" applyFill="1" applyBorder="1" applyAlignment="1" applyProtection="1">
      <alignment vertical="center" wrapText="1"/>
      <protection locked="0"/>
    </xf>
    <xf numFmtId="0" fontId="4" fillId="0" borderId="21" xfId="28" applyFont="1" applyFill="1" applyBorder="1" applyAlignment="1" applyProtection="1">
      <alignment horizontal="left" vertical="center" wrapText="1"/>
      <protection hidden="1"/>
    </xf>
    <xf numFmtId="0" fontId="4" fillId="0" borderId="18" xfId="28" applyFont="1" applyFill="1" applyBorder="1" applyAlignment="1" applyProtection="1">
      <alignment horizontal="left" vertical="center" wrapText="1"/>
      <protection hidden="1"/>
    </xf>
    <xf numFmtId="0" fontId="4" fillId="0" borderId="0" xfId="28" applyFont="1" applyBorder="1" applyAlignment="1" applyProtection="1">
      <alignment horizontal="right" vertical="top"/>
      <protection hidden="1"/>
    </xf>
    <xf numFmtId="0" fontId="7" fillId="0" borderId="12" xfId="28" applyFont="1" applyFill="1" applyBorder="1" applyAlignment="1" applyProtection="1">
      <alignment horizontal="left" vertical="center" wrapText="1"/>
      <protection hidden="1"/>
    </xf>
    <xf numFmtId="0" fontId="7" fillId="0" borderId="3" xfId="28" applyFont="1" applyFill="1" applyBorder="1" applyAlignment="1" applyProtection="1">
      <alignment horizontal="left" vertical="center" wrapText="1"/>
      <protection hidden="1"/>
    </xf>
    <xf numFmtId="0" fontId="4" fillId="2" borderId="39" xfId="28" applyFont="1" applyFill="1" applyBorder="1" applyAlignment="1" applyProtection="1">
      <alignment vertical="center" wrapText="1"/>
      <protection locked="0"/>
    </xf>
    <xf numFmtId="0" fontId="4" fillId="2" borderId="40" xfId="28" applyFont="1" applyFill="1" applyBorder="1" applyAlignment="1" applyProtection="1">
      <alignment vertical="center" wrapText="1"/>
      <protection locked="0"/>
    </xf>
    <xf numFmtId="0" fontId="4" fillId="2" borderId="41" xfId="28" applyFont="1" applyFill="1" applyBorder="1" applyAlignment="1" applyProtection="1">
      <alignment vertical="center" wrapText="1"/>
      <protection locked="0"/>
    </xf>
    <xf numFmtId="0" fontId="4" fillId="2" borderId="42" xfId="28" applyFont="1" applyFill="1" applyBorder="1" applyAlignment="1" applyProtection="1">
      <alignment vertical="center" wrapText="1"/>
      <protection locked="0"/>
    </xf>
    <xf numFmtId="0" fontId="4" fillId="0" borderId="0" xfId="28" applyFont="1" applyFill="1" applyBorder="1" applyAlignment="1" applyProtection="1">
      <alignment horizontal="right" vertical="top"/>
      <protection hidden="1"/>
    </xf>
    <xf numFmtId="0" fontId="4" fillId="0" borderId="0" xfId="28" applyFont="1" applyFill="1" applyBorder="1" applyAlignment="1" applyProtection="1">
      <alignment horizontal="justify" vertical="top" wrapText="1"/>
      <protection hidden="1"/>
    </xf>
    <xf numFmtId="0" fontId="7" fillId="0" borderId="4" xfId="28" applyFont="1" applyBorder="1" applyAlignment="1" applyProtection="1">
      <alignment horizontal="left" vertical="center" wrapText="1"/>
      <protection hidden="1"/>
    </xf>
    <xf numFmtId="0" fontId="7" fillId="0" borderId="4" xfId="28" applyFont="1" applyFill="1" applyBorder="1" applyAlignment="1" applyProtection="1">
      <alignment horizontal="left" vertical="center" wrapText="1"/>
      <protection hidden="1"/>
    </xf>
    <xf numFmtId="0" fontId="7" fillId="0" borderId="15" xfId="28" applyFont="1" applyBorder="1" applyAlignment="1" applyProtection="1">
      <alignment horizontal="justify" vertical="center" wrapText="1"/>
      <protection hidden="1"/>
    </xf>
    <xf numFmtId="0" fontId="4" fillId="0" borderId="0" xfId="28" applyFont="1" applyFill="1" applyBorder="1" applyAlignment="1" applyProtection="1">
      <alignment horizontal="justify" vertical="center" wrapText="1"/>
      <protection hidden="1"/>
    </xf>
    <xf numFmtId="0" fontId="4" fillId="0" borderId="0" xfId="28" applyFont="1" applyFill="1" applyBorder="1" applyAlignment="1" applyProtection="1">
      <alignment horizontal="left" vertical="center" wrapText="1"/>
      <protection locked="0" hidden="1"/>
    </xf>
    <xf numFmtId="49" fontId="7" fillId="0" borderId="0" xfId="28" applyNumberFormat="1" applyFont="1" applyAlignment="1" applyProtection="1">
      <alignment horizontal="right" vertical="top" wrapText="1"/>
      <protection hidden="1"/>
    </xf>
    <xf numFmtId="0" fontId="8" fillId="0" borderId="0" xfId="28" applyFont="1" applyAlignment="1" applyProtection="1">
      <alignment horizontal="center" vertical="top"/>
      <protection hidden="1"/>
    </xf>
    <xf numFmtId="0" fontId="52" fillId="0" borderId="0" xfId="28" applyFont="1" applyAlignment="1" applyProtection="1">
      <alignment horizontal="center" vertical="top"/>
      <protection hidden="1"/>
    </xf>
    <xf numFmtId="0" fontId="7" fillId="0" borderId="0" xfId="28" applyFont="1" applyAlignment="1" applyProtection="1">
      <alignment horizontal="center" vertical="top"/>
      <protection hidden="1"/>
    </xf>
    <xf numFmtId="0" fontId="52" fillId="0" borderId="29" xfId="28" applyFont="1" applyBorder="1" applyAlignment="1" applyProtection="1">
      <alignment horizontal="right"/>
      <protection hidden="1"/>
    </xf>
    <xf numFmtId="0" fontId="52" fillId="0" borderId="0" xfId="28" applyFont="1" applyFill="1" applyBorder="1" applyAlignment="1" applyProtection="1">
      <alignment horizontal="right"/>
      <protection hidden="1"/>
    </xf>
    <xf numFmtId="0" fontId="52" fillId="0" borderId="0" xfId="28" applyFont="1" applyAlignment="1" applyProtection="1">
      <alignment horizontal="justify"/>
      <protection hidden="1"/>
    </xf>
    <xf numFmtId="0" fontId="4" fillId="5" borderId="0" xfId="28" applyFont="1" applyFill="1" applyBorder="1" applyAlignment="1" applyProtection="1">
      <alignment horizontal="left" vertical="center"/>
      <protection hidden="1"/>
    </xf>
    <xf numFmtId="0" fontId="4" fillId="4" borderId="0" xfId="28" applyFont="1" applyFill="1" applyBorder="1" applyAlignment="1" applyProtection="1">
      <alignment horizontal="left" vertical="center"/>
      <protection hidden="1"/>
    </xf>
    <xf numFmtId="0" fontId="4" fillId="5" borderId="0" xfId="28" applyFont="1" applyFill="1" applyBorder="1" applyProtection="1">
      <protection hidden="1"/>
    </xf>
    <xf numFmtId="0" fontId="4" fillId="4" borderId="0" xfId="28" applyFont="1" applyFill="1" applyBorder="1" applyProtection="1">
      <protection hidden="1"/>
    </xf>
    <xf numFmtId="0" fontId="7" fillId="0" borderId="0" xfId="28" applyFont="1" applyAlignment="1" applyProtection="1">
      <alignment horizontal="right" vertical="center" indent="1"/>
      <protection hidden="1"/>
    </xf>
    <xf numFmtId="0" fontId="9" fillId="2" borderId="7"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4" fillId="0" borderId="0" xfId="28" applyFont="1" applyAlignment="1" applyProtection="1">
      <alignment horizontal="left" vertical="top"/>
      <protection hidden="1"/>
    </xf>
    <xf numFmtId="0" fontId="52" fillId="0" borderId="0" xfId="28" applyFont="1" applyBorder="1" applyAlignment="1" applyProtection="1">
      <alignment horizontal="left" vertical="top"/>
      <protection hidden="1"/>
    </xf>
    <xf numFmtId="0" fontId="67" fillId="0" borderId="12" xfId="28" applyFont="1" applyFill="1" applyBorder="1" applyAlignment="1" applyProtection="1">
      <alignment horizontal="left" vertical="top" wrapText="1"/>
      <protection hidden="1"/>
    </xf>
    <xf numFmtId="0" fontId="67" fillId="0" borderId="3" xfId="28" applyFont="1" applyFill="1" applyBorder="1" applyAlignment="1" applyProtection="1">
      <alignment horizontal="left" vertical="top" wrapText="1"/>
      <protection hidden="1"/>
    </xf>
    <xf numFmtId="0" fontId="67" fillId="0" borderId="9" xfId="28" applyFont="1" applyFill="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4" fillId="0" borderId="6" xfId="28" applyFont="1" applyBorder="1" applyAlignment="1" applyProtection="1">
      <alignment horizontal="left" vertical="top" wrapText="1"/>
      <protection hidden="1"/>
    </xf>
    <xf numFmtId="0" fontId="4" fillId="0" borderId="16" xfId="28" applyFont="1" applyBorder="1" applyAlignment="1" applyProtection="1">
      <alignment horizontal="right" vertical="top"/>
      <protection hidden="1"/>
    </xf>
    <xf numFmtId="0" fontId="65" fillId="0" borderId="6" xfId="28" applyFont="1" applyBorder="1" applyAlignment="1" applyProtection="1">
      <alignment vertical="top" wrapText="1"/>
      <protection hidden="1"/>
    </xf>
    <xf numFmtId="0" fontId="60" fillId="0" borderId="6" xfId="28" applyFont="1" applyBorder="1" applyAlignment="1" applyProtection="1">
      <alignment vertical="top" wrapText="1"/>
      <protection hidden="1"/>
    </xf>
    <xf numFmtId="0" fontId="60" fillId="0" borderId="6" xfId="28" applyFont="1" applyBorder="1" applyAlignment="1" applyProtection="1">
      <alignment vertical="top"/>
      <protection hidden="1"/>
    </xf>
    <xf numFmtId="0" fontId="52" fillId="0" borderId="6" xfId="28" applyFont="1" applyBorder="1" applyAlignment="1" applyProtection="1">
      <alignment horizontal="right" vertical="top"/>
      <protection hidden="1"/>
    </xf>
    <xf numFmtId="0" fontId="52" fillId="0" borderId="6" xfId="28" applyFont="1" applyBorder="1" applyAlignment="1" applyProtection="1">
      <alignment vertical="top"/>
      <protection hidden="1"/>
    </xf>
    <xf numFmtId="0" fontId="52" fillId="0" borderId="6" xfId="28" applyFont="1" applyBorder="1" applyAlignment="1" applyProtection="1">
      <alignment horizontal="left" vertical="top" wrapText="1"/>
      <protection hidden="1"/>
    </xf>
    <xf numFmtId="0" fontId="4"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60" fillId="0" borderId="6" xfId="28" applyFont="1" applyFill="1" applyBorder="1" applyAlignment="1" applyProtection="1">
      <alignment vertical="top" wrapText="1"/>
      <protection hidden="1"/>
    </xf>
    <xf numFmtId="0" fontId="4" fillId="0" borderId="6" xfId="0" applyFont="1" applyBorder="1" applyAlignment="1">
      <alignment horizontal="right" vertical="top" wrapText="1"/>
    </xf>
    <xf numFmtId="0" fontId="4" fillId="0" borderId="6" xfId="0" applyFont="1" applyBorder="1" applyAlignment="1">
      <alignment horizontal="center" vertical="top" wrapText="1"/>
    </xf>
    <xf numFmtId="0" fontId="4" fillId="0" borderId="8" xfId="0" applyFont="1" applyBorder="1" applyAlignment="1">
      <alignment horizontal="right" vertical="top" wrapText="1"/>
    </xf>
    <xf numFmtId="0" fontId="4" fillId="0" borderId="16" xfId="0" applyFont="1" applyBorder="1" applyAlignment="1">
      <alignment vertical="top" wrapText="1"/>
    </xf>
    <xf numFmtId="0" fontId="4" fillId="0" borderId="6" xfId="0" applyFont="1" applyFill="1" applyBorder="1" applyAlignment="1">
      <alignment vertical="top" wrapText="1"/>
    </xf>
    <xf numFmtId="0" fontId="52" fillId="0" borderId="0" xfId="28" applyFont="1" applyAlignment="1" applyProtection="1">
      <alignment horizontal="right" vertical="top" wrapText="1"/>
      <protection hidden="1"/>
    </xf>
    <xf numFmtId="0" fontId="4" fillId="0" borderId="12" xfId="28" applyFont="1" applyFill="1" applyBorder="1" applyAlignment="1" applyProtection="1">
      <alignment horizontal="left" vertical="center" wrapText="1"/>
      <protection hidden="1"/>
    </xf>
    <xf numFmtId="0" fontId="4" fillId="0" borderId="9" xfId="28" applyFont="1" applyFill="1" applyBorder="1" applyAlignment="1" applyProtection="1">
      <alignment horizontal="left" vertical="center" wrapText="1"/>
      <protection hidden="1"/>
    </xf>
    <xf numFmtId="0" fontId="4" fillId="0" borderId="0" xfId="0" quotePrefix="1" applyFont="1" applyBorder="1" applyAlignment="1" applyProtection="1">
      <alignment horizontal="justify" vertical="top" wrapText="1"/>
      <protection hidden="1"/>
    </xf>
    <xf numFmtId="0" fontId="4" fillId="0" borderId="0" xfId="0" applyFont="1" applyAlignment="1" applyProtection="1">
      <alignment horizontal="left" vertical="top" wrapText="1"/>
      <protection hidden="1"/>
    </xf>
    <xf numFmtId="0" fontId="9" fillId="0" borderId="0" xfId="0" applyFont="1" applyFill="1" applyAlignment="1" applyProtection="1">
      <alignment horizontal="justify" vertical="center"/>
      <protection hidden="1"/>
    </xf>
    <xf numFmtId="0" fontId="1" fillId="0" borderId="0" xfId="0" applyFont="1" applyFill="1" applyProtection="1">
      <protection hidden="1"/>
    </xf>
    <xf numFmtId="0" fontId="0" fillId="0" borderId="0" xfId="0" applyFill="1" applyProtection="1">
      <protection hidden="1"/>
    </xf>
    <xf numFmtId="0" fontId="8" fillId="2" borderId="12" xfId="0" applyFont="1" applyFill="1" applyBorder="1" applyAlignment="1" applyProtection="1">
      <alignment vertical="top" wrapText="1"/>
      <protection locked="0"/>
    </xf>
    <xf numFmtId="0" fontId="8" fillId="2" borderId="3" xfId="0" applyFont="1" applyFill="1" applyBorder="1" applyAlignment="1" applyProtection="1">
      <alignment vertical="top" wrapText="1"/>
      <protection locked="0"/>
    </xf>
    <xf numFmtId="0" fontId="4" fillId="0" borderId="0" xfId="28" applyFont="1" applyBorder="1" applyAlignment="1" applyProtection="1">
      <alignment horizontal="center" vertical="top"/>
      <protection hidden="1"/>
    </xf>
    <xf numFmtId="0" fontId="4" fillId="0" borderId="12" xfId="28" applyFont="1" applyFill="1" applyBorder="1" applyAlignment="1" applyProtection="1">
      <alignment vertical="center" wrapText="1"/>
      <protection hidden="1"/>
    </xf>
    <xf numFmtId="0" fontId="4" fillId="0" borderId="9" xfId="28" applyFont="1" applyFill="1" applyBorder="1" applyAlignment="1" applyProtection="1">
      <alignment vertical="center" wrapText="1"/>
      <protection hidden="1"/>
    </xf>
    <xf numFmtId="0" fontId="4" fillId="0" borderId="0" xfId="28" applyFont="1" applyFill="1" applyBorder="1" applyAlignment="1" applyProtection="1">
      <alignment horizontal="left" vertical="center"/>
    </xf>
    <xf numFmtId="0" fontId="4" fillId="8" borderId="6" xfId="0" applyFont="1" applyFill="1" applyBorder="1" applyAlignment="1" applyProtection="1">
      <alignment horizontal="justify" vertical="top" wrapText="1"/>
      <protection locked="0"/>
    </xf>
    <xf numFmtId="0" fontId="60" fillId="8" borderId="9" xfId="28" applyFont="1" applyFill="1" applyBorder="1" applyAlignment="1" applyProtection="1">
      <alignment vertical="top" wrapText="1"/>
      <protection locked="0" hidden="1"/>
    </xf>
    <xf numFmtId="0" fontId="60" fillId="8" borderId="6" xfId="28" applyFont="1" applyFill="1" applyBorder="1" applyAlignment="1" applyProtection="1">
      <alignment vertical="top" wrapText="1"/>
      <protection locked="0" hidden="1"/>
    </xf>
    <xf numFmtId="0" fontId="7" fillId="0" borderId="6" xfId="28" applyFont="1" applyBorder="1" applyAlignment="1" applyProtection="1">
      <alignment horizontal="center" vertical="top" wrapText="1"/>
      <protection locked="0" hidden="1"/>
    </xf>
    <xf numFmtId="0" fontId="9" fillId="0" borderId="6" xfId="0" applyFont="1" applyBorder="1" applyAlignment="1" applyProtection="1">
      <alignment horizontal="center" vertical="top" wrapText="1"/>
      <protection locked="0" hidden="1"/>
    </xf>
    <xf numFmtId="0" fontId="9" fillId="0" borderId="6" xfId="0" applyFont="1" applyBorder="1" applyAlignment="1" applyProtection="1">
      <alignment horizontal="center" vertical="center"/>
      <protection locked="0" hidden="1"/>
    </xf>
    <xf numFmtId="0" fontId="8" fillId="0" borderId="6" xfId="0" applyFont="1" applyBorder="1" applyProtection="1">
      <protection locked="0" hidden="1"/>
    </xf>
    <xf numFmtId="0" fontId="52" fillId="0" borderId="0" xfId="28"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top" wrapText="1"/>
    </xf>
    <xf numFmtId="0" fontId="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vertical="top" wrapText="1"/>
    </xf>
    <xf numFmtId="0" fontId="7" fillId="0" borderId="6" xfId="0" applyFont="1" applyBorder="1" applyAlignment="1" applyProtection="1">
      <alignment horizontal="center" vertical="center" wrapText="1"/>
    </xf>
    <xf numFmtId="0" fontId="63" fillId="0" borderId="6" xfId="28" applyFont="1" applyBorder="1" applyAlignment="1" applyProtection="1">
      <alignment horizontal="center" vertical="top" wrapText="1"/>
      <protection hidden="1"/>
    </xf>
    <xf numFmtId="0" fontId="63" fillId="2" borderId="6" xfId="28" applyFont="1" applyFill="1" applyBorder="1" applyAlignment="1" applyProtection="1">
      <alignment vertical="top" wrapText="1"/>
      <protection locked="0" hidden="1"/>
    </xf>
    <xf numFmtId="0" fontId="63" fillId="2" borderId="21" xfId="28" applyFont="1" applyFill="1" applyBorder="1" applyAlignment="1" applyProtection="1">
      <alignment horizontal="center" vertical="top" wrapText="1"/>
      <protection locked="0" hidden="1"/>
    </xf>
    <xf numFmtId="0" fontId="63" fillId="2" borderId="18" xfId="28" applyFont="1" applyFill="1" applyBorder="1" applyAlignment="1" applyProtection="1">
      <alignment horizontal="center" vertical="top" wrapText="1"/>
      <protection locked="0" hidden="1"/>
    </xf>
    <xf numFmtId="0" fontId="52" fillId="0" borderId="0" xfId="28" applyFont="1" applyAlignment="1" applyProtection="1">
      <alignment horizontal="justify" vertical="top"/>
      <protection hidden="1"/>
    </xf>
    <xf numFmtId="0" fontId="78" fillId="0" borderId="0" xfId="28" applyFont="1" applyBorder="1" applyAlignment="1" applyProtection="1">
      <alignment horizontal="center" vertical="top"/>
      <protection hidden="1"/>
    </xf>
    <xf numFmtId="0" fontId="78" fillId="0" borderId="0" xfId="28" applyFont="1" applyBorder="1" applyAlignment="1" applyProtection="1">
      <alignment horizontal="left" vertical="top"/>
      <protection hidden="1"/>
    </xf>
    <xf numFmtId="0" fontId="8" fillId="0" borderId="33" xfId="0" applyFont="1" applyBorder="1" applyAlignment="1" applyProtection="1">
      <alignment horizontal="center" vertical="center" wrapText="1"/>
      <protection hidden="1"/>
    </xf>
    <xf numFmtId="2" fontId="8" fillId="0" borderId="3" xfId="0" applyNumberFormat="1" applyFont="1" applyFill="1" applyBorder="1" applyAlignment="1" applyProtection="1">
      <alignment horizontal="center" vertical="center" wrapText="1"/>
    </xf>
    <xf numFmtId="0" fontId="8" fillId="0" borderId="15" xfId="0" applyFont="1" applyBorder="1" applyAlignment="1" applyProtection="1">
      <alignment horizontal="justify" vertical="top" wrapText="1"/>
      <protection hidden="1"/>
    </xf>
    <xf numFmtId="0" fontId="8" fillId="2" borderId="15" xfId="0" applyFont="1" applyFill="1" applyBorder="1" applyAlignment="1" applyProtection="1">
      <alignment vertical="center" wrapText="1"/>
      <protection locked="0"/>
    </xf>
    <xf numFmtId="0" fontId="9" fillId="0" borderId="12" xfId="0" applyFont="1" applyBorder="1" applyAlignment="1" applyProtection="1">
      <alignment vertical="center" wrapText="1"/>
      <protection hidden="1"/>
    </xf>
    <xf numFmtId="0" fontId="8" fillId="0" borderId="6" xfId="0" applyFont="1" applyBorder="1" applyAlignment="1" applyProtection="1">
      <alignment horizontal="justify" vertical="top" wrapText="1"/>
      <protection hidden="1"/>
    </xf>
    <xf numFmtId="0" fontId="8" fillId="0" borderId="8" xfId="0" applyFont="1" applyBorder="1" applyAlignment="1" applyProtection="1">
      <alignment vertical="center" wrapText="1"/>
      <protection hidden="1"/>
    </xf>
    <xf numFmtId="0" fontId="8" fillId="2" borderId="8" xfId="0" applyFont="1" applyFill="1" applyBorder="1" applyAlignment="1" applyProtection="1">
      <alignment horizontal="center" vertical="center" wrapText="1"/>
      <protection locked="0"/>
    </xf>
    <xf numFmtId="2" fontId="8" fillId="0" borderId="6" xfId="0" applyNumberFormat="1" applyFont="1" applyBorder="1" applyAlignment="1" applyProtection="1">
      <alignment horizontal="center" vertical="center" wrapText="1"/>
      <protection hidden="1"/>
    </xf>
    <xf numFmtId="2" fontId="8" fillId="0" borderId="3" xfId="0" applyNumberFormat="1" applyFont="1" applyBorder="1" applyAlignment="1" applyProtection="1">
      <alignment horizontal="center" vertical="center" wrapText="1"/>
      <protection hidden="1"/>
    </xf>
    <xf numFmtId="0" fontId="8" fillId="2" borderId="3" xfId="0" applyFont="1" applyFill="1" applyBorder="1" applyAlignment="1" applyProtection="1">
      <alignment vertical="center" wrapText="1"/>
      <protection locked="0"/>
    </xf>
    <xf numFmtId="0" fontId="9" fillId="0" borderId="12" xfId="0" applyFont="1" applyFill="1" applyBorder="1" applyAlignment="1" applyProtection="1">
      <alignment vertical="center"/>
      <protection hidden="1"/>
    </xf>
    <xf numFmtId="0" fontId="9" fillId="6" borderId="6" xfId="0" applyFont="1" applyFill="1" applyBorder="1" applyAlignment="1" applyProtection="1">
      <alignment horizontal="center" vertical="center" wrapText="1"/>
      <protection hidden="1"/>
    </xf>
    <xf numFmtId="2" fontId="8" fillId="0" borderId="8" xfId="0" applyNumberFormat="1" applyFont="1" applyBorder="1" applyAlignment="1" applyProtection="1">
      <alignment horizontal="center" vertical="center" wrapText="1"/>
      <protection hidden="1"/>
    </xf>
    <xf numFmtId="0" fontId="8" fillId="0" borderId="15" xfId="0" applyFont="1" applyBorder="1" applyAlignment="1" applyProtection="1">
      <alignment vertical="center" wrapText="1"/>
      <protection hidden="1"/>
    </xf>
    <xf numFmtId="2" fontId="8" fillId="0" borderId="15" xfId="0" applyNumberFormat="1" applyFont="1" applyBorder="1" applyAlignment="1" applyProtection="1">
      <alignment horizontal="center" vertical="center" wrapText="1"/>
      <protection hidden="1"/>
    </xf>
    <xf numFmtId="0" fontId="8" fillId="0" borderId="15" xfId="0" applyFont="1" applyBorder="1" applyAlignment="1" applyProtection="1">
      <alignment horizontal="justify" vertical="center" wrapText="1"/>
      <protection hidden="1"/>
    </xf>
    <xf numFmtId="0" fontId="8" fillId="2" borderId="34" xfId="0" applyFont="1" applyFill="1" applyBorder="1" applyAlignment="1" applyProtection="1">
      <alignment vertical="center" wrapText="1"/>
      <protection locked="0"/>
    </xf>
    <xf numFmtId="0" fontId="9" fillId="0" borderId="3" xfId="0" applyFont="1" applyBorder="1" applyAlignment="1" applyProtection="1">
      <alignment vertical="center"/>
      <protection hidden="1"/>
    </xf>
    <xf numFmtId="0" fontId="9" fillId="0" borderId="9" xfId="0" applyFont="1" applyBorder="1" applyAlignment="1" applyProtection="1">
      <alignment vertical="center"/>
      <protection hidden="1"/>
    </xf>
    <xf numFmtId="2" fontId="8" fillId="0" borderId="8" xfId="0" applyNumberFormat="1" applyFont="1" applyFill="1" applyBorder="1" applyAlignment="1" applyProtection="1">
      <alignment horizontal="center" vertical="center" wrapText="1"/>
      <protection hidden="1"/>
    </xf>
    <xf numFmtId="0" fontId="4" fillId="0" borderId="0" xfId="28" applyFont="1" applyBorder="1" applyAlignment="1" applyProtection="1">
      <alignment horizontal="left" vertical="top"/>
      <protection hidden="1"/>
    </xf>
    <xf numFmtId="0" fontId="52" fillId="0" borderId="0" xfId="28" applyFont="1" applyBorder="1" applyAlignment="1" applyProtection="1">
      <alignment horizontal="center" vertical="top"/>
      <protection hidden="1"/>
    </xf>
    <xf numFmtId="0" fontId="52" fillId="0" borderId="0" xfId="0" applyFont="1" applyAlignment="1">
      <alignment horizontal="left" vertical="center"/>
    </xf>
    <xf numFmtId="0" fontId="9" fillId="0" borderId="12" xfId="0" applyFont="1" applyBorder="1" applyAlignment="1" applyProtection="1">
      <alignment horizontal="center" vertical="center" wrapText="1"/>
      <protection hidden="1"/>
    </xf>
    <xf numFmtId="0" fontId="9" fillId="0" borderId="0" xfId="0" applyFont="1" applyAlignment="1" applyProtection="1">
      <alignment horizontal="justify" vertical="center" wrapText="1"/>
      <protection hidden="1"/>
    </xf>
    <xf numFmtId="171" fontId="7" fillId="0" borderId="0" xfId="0" applyNumberFormat="1" applyFont="1" applyFill="1" applyAlignment="1" applyProtection="1">
      <alignment horizontal="left" vertical="center"/>
      <protection hidden="1"/>
    </xf>
    <xf numFmtId="0" fontId="8" fillId="0" borderId="9" xfId="0" applyFont="1" applyFill="1" applyBorder="1" applyAlignment="1" applyProtection="1">
      <alignment vertical="center" wrapText="1"/>
      <protection hidden="1"/>
    </xf>
    <xf numFmtId="0" fontId="9" fillId="11" borderId="6" xfId="0" applyFont="1" applyFill="1" applyBorder="1" applyAlignment="1" applyProtection="1">
      <alignment horizontal="center" vertical="center" wrapText="1"/>
      <protection hidden="1"/>
    </xf>
    <xf numFmtId="0" fontId="9" fillId="11" borderId="12" xfId="0" applyFont="1" applyFill="1" applyBorder="1" applyAlignment="1" applyProtection="1">
      <alignment vertical="center" wrapText="1"/>
      <protection hidden="1"/>
    </xf>
    <xf numFmtId="0" fontId="8" fillId="11" borderId="3" xfId="0" applyFont="1" applyFill="1" applyBorder="1" applyAlignment="1" applyProtection="1">
      <alignment vertical="center" wrapText="1"/>
      <protection hidden="1"/>
    </xf>
    <xf numFmtId="0" fontId="8" fillId="11" borderId="9" xfId="0" applyFont="1" applyFill="1" applyBorder="1" applyAlignment="1" applyProtection="1">
      <alignment vertical="center" wrapText="1"/>
      <protection hidden="1"/>
    </xf>
    <xf numFmtId="2" fontId="8" fillId="2" borderId="8" xfId="0" applyNumberFormat="1" applyFont="1" applyFill="1" applyBorder="1" applyAlignment="1" applyProtection="1">
      <alignment horizontal="center" vertical="center" wrapText="1"/>
      <protection locked="0"/>
    </xf>
    <xf numFmtId="0" fontId="8" fillId="0" borderId="33" xfId="0" applyFont="1" applyBorder="1" applyAlignment="1" applyProtection="1">
      <alignment vertical="center" wrapText="1"/>
      <protection hidden="1"/>
    </xf>
    <xf numFmtId="0" fontId="8" fillId="0" borderId="16" xfId="0" applyFont="1" applyBorder="1" applyAlignment="1" applyProtection="1">
      <alignment vertical="center" wrapText="1"/>
      <protection hidden="1"/>
    </xf>
    <xf numFmtId="0" fontId="9" fillId="0" borderId="3" xfId="0" applyFont="1" applyBorder="1" applyAlignment="1" applyProtection="1">
      <alignment vertical="center" wrapText="1"/>
      <protection hidden="1"/>
    </xf>
    <xf numFmtId="0" fontId="9" fillId="0" borderId="9" xfId="0" applyFont="1" applyBorder="1" applyAlignment="1" applyProtection="1">
      <alignment vertical="center" wrapText="1"/>
      <protection hidden="1"/>
    </xf>
    <xf numFmtId="0" fontId="8" fillId="2" borderId="16" xfId="0" applyFont="1" applyFill="1" applyBorder="1" applyAlignment="1" applyProtection="1">
      <alignment vertical="center" wrapText="1"/>
      <protection locked="0"/>
    </xf>
    <xf numFmtId="0" fontId="8" fillId="0" borderId="6" xfId="0" applyFont="1" applyBorder="1" applyAlignment="1" applyProtection="1">
      <alignment vertical="center" wrapText="1"/>
      <protection hidden="1"/>
    </xf>
    <xf numFmtId="0" fontId="4" fillId="0" borderId="33" xfId="28" applyFont="1" applyBorder="1" applyAlignment="1" applyProtection="1">
      <alignment wrapText="1"/>
      <protection hidden="1"/>
    </xf>
    <xf numFmtId="173" fontId="8" fillId="2" borderId="6" xfId="0" applyNumberFormat="1" applyFont="1" applyFill="1" applyBorder="1" applyAlignment="1" applyProtection="1">
      <alignment horizontal="left" vertical="center"/>
      <protection locked="0"/>
    </xf>
    <xf numFmtId="173" fontId="8" fillId="2" borderId="6" xfId="0" applyNumberFormat="1" applyFont="1" applyFill="1" applyBorder="1" applyAlignment="1" applyProtection="1">
      <alignment vertical="center" wrapText="1"/>
      <protection locked="0"/>
    </xf>
    <xf numFmtId="2" fontId="79" fillId="0" borderId="17" xfId="0" applyNumberFormat="1" applyFont="1" applyFill="1" applyBorder="1" applyAlignment="1" applyProtection="1">
      <alignment horizontal="center" vertical="center" wrapText="1"/>
      <protection hidden="1"/>
    </xf>
    <xf numFmtId="2" fontId="79" fillId="12" borderId="17" xfId="0" applyNumberFormat="1" applyFont="1" applyFill="1" applyBorder="1" applyAlignment="1" applyProtection="1">
      <alignment horizontal="center" vertical="center" wrapText="1"/>
      <protection hidden="1"/>
    </xf>
    <xf numFmtId="0" fontId="7" fillId="0" borderId="0" xfId="0" quotePrefix="1" applyFont="1" applyAlignment="1" applyProtection="1">
      <alignment vertical="center"/>
      <protection hidden="1"/>
    </xf>
    <xf numFmtId="0" fontId="4" fillId="0" borderId="12" xfId="28" applyFont="1" applyBorder="1" applyAlignment="1" applyProtection="1">
      <alignment horizontal="left" vertical="top" wrapText="1"/>
      <protection hidden="1"/>
    </xf>
    <xf numFmtId="0" fontId="72" fillId="2" borderId="29" xfId="20" applyFill="1" applyBorder="1" applyAlignment="1" applyProtection="1">
      <alignment horizontal="left" vertical="center" wrapText="1"/>
      <protection locked="0"/>
    </xf>
    <xf numFmtId="0" fontId="8" fillId="0" borderId="6" xfId="0" applyFont="1" applyBorder="1" applyAlignment="1" applyProtection="1">
      <alignment horizontal="justify" vertical="center" wrapText="1"/>
      <protection hidden="1"/>
    </xf>
    <xf numFmtId="0" fontId="8" fillId="0" borderId="6" xfId="0"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locked="0"/>
    </xf>
    <xf numFmtId="0" fontId="8" fillId="0" borderId="34" xfId="0" applyFont="1" applyBorder="1" applyAlignment="1" applyProtection="1">
      <alignment horizontal="left" vertical="center" wrapText="1"/>
      <protection hidden="1"/>
    </xf>
    <xf numFmtId="0" fontId="8" fillId="2" borderId="34" xfId="0" applyFont="1" applyFill="1" applyBorder="1" applyAlignment="1" applyProtection="1">
      <alignment horizontal="center" vertical="center" wrapText="1"/>
      <protection locked="0"/>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8" fillId="0" borderId="8" xfId="0" applyFont="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9" fillId="10" borderId="6" xfId="0" applyFont="1" applyFill="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8" fillId="0" borderId="6" xfId="0" applyFont="1" applyBorder="1" applyAlignment="1" applyProtection="1">
      <alignment horizontal="center" vertical="center" wrapText="1"/>
      <protection hidden="1"/>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8" fillId="0" borderId="0" xfId="0" applyFont="1" applyAlignment="1" applyProtection="1">
      <alignment horizontal="center" vertical="center"/>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justify" vertical="center"/>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8" fillId="0" borderId="8" xfId="0" applyFont="1" applyBorder="1" applyAlignment="1" applyProtection="1">
      <alignment horizontal="left" vertical="top" wrapText="1"/>
      <protection hidden="1"/>
    </xf>
    <xf numFmtId="0" fontId="8" fillId="0" borderId="12" xfId="0" applyFont="1" applyBorder="1" applyAlignment="1" applyProtection="1">
      <alignment vertical="top"/>
      <protection hidden="1"/>
    </xf>
    <xf numFmtId="0" fontId="9" fillId="0" borderId="10" xfId="0" applyFont="1" applyBorder="1" applyAlignment="1" applyProtection="1">
      <alignment horizontal="center" vertical="center"/>
      <protection hidden="1"/>
    </xf>
    <xf numFmtId="0" fontId="8" fillId="0" borderId="0" xfId="0" applyFont="1" applyAlignment="1" applyProtection="1">
      <alignment horizontal="justify" vertical="center"/>
      <protection hidden="1"/>
    </xf>
    <xf numFmtId="0" fontId="1" fillId="2" borderId="6" xfId="0" applyFont="1" applyFill="1" applyBorder="1" applyAlignment="1" applyProtection="1">
      <alignment horizontal="center" vertical="center"/>
      <protection locked="0"/>
    </xf>
    <xf numFmtId="0" fontId="8" fillId="0" borderId="0" xfId="0" applyFont="1" applyFill="1" applyBorder="1" applyAlignment="1" applyProtection="1">
      <alignment vertical="center" wrapText="1"/>
      <protection hidden="1"/>
    </xf>
    <xf numFmtId="0" fontId="24" fillId="2" borderId="6"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protection hidden="1"/>
    </xf>
    <xf numFmtId="0" fontId="1" fillId="0" borderId="9" xfId="0" applyFont="1" applyFill="1" applyBorder="1" applyAlignment="1" applyProtection="1">
      <alignment horizontal="center" vertical="center"/>
      <protection hidden="1"/>
    </xf>
    <xf numFmtId="0" fontId="1" fillId="2" borderId="6" xfId="0" applyNumberFormat="1" applyFont="1" applyFill="1" applyBorder="1" applyAlignment="1" applyProtection="1">
      <alignment horizontal="center" vertical="center"/>
      <protection locked="0"/>
    </xf>
    <xf numFmtId="0" fontId="1" fillId="2" borderId="0" xfId="0" applyFont="1" applyFill="1" applyBorder="1" applyAlignment="1" applyProtection="1">
      <alignment vertical="center" wrapText="1"/>
      <protection locked="0"/>
    </xf>
    <xf numFmtId="0" fontId="24" fillId="0" borderId="0" xfId="0" applyFont="1" applyBorder="1" applyAlignment="1" applyProtection="1">
      <alignment vertical="center" wrapText="1"/>
      <protection hidden="1"/>
    </xf>
    <xf numFmtId="0" fontId="9" fillId="0" borderId="6" xfId="28" applyFont="1" applyBorder="1" applyAlignment="1" applyProtection="1">
      <alignment horizontal="center" vertical="center" wrapText="1"/>
      <protection hidden="1"/>
    </xf>
    <xf numFmtId="0" fontId="4" fillId="0" borderId="6" xfId="28" applyFont="1" applyBorder="1" applyAlignment="1" applyProtection="1">
      <alignment horizontal="center" vertical="top" wrapText="1"/>
      <protection hidden="1"/>
    </xf>
    <xf numFmtId="0" fontId="4" fillId="2" borderId="6" xfId="28" applyFont="1" applyFill="1" applyBorder="1" applyAlignment="1" applyProtection="1">
      <alignment vertical="top" wrapText="1"/>
      <protection locked="0" hidden="1"/>
    </xf>
    <xf numFmtId="0" fontId="9" fillId="0" borderId="6" xfId="28" applyFont="1" applyBorder="1" applyAlignment="1" applyProtection="1">
      <alignment vertical="center" wrapText="1"/>
      <protection hidden="1"/>
    </xf>
    <xf numFmtId="0" fontId="1" fillId="0" borderId="0" xfId="28" applyAlignment="1" applyProtection="1">
      <alignment horizontal="center" vertical="top"/>
      <protection hidden="1"/>
    </xf>
    <xf numFmtId="0" fontId="9" fillId="0" borderId="0" xfId="0" applyFont="1" applyAlignment="1" applyProtection="1">
      <alignment horizontal="justify" vertical="center" wrapText="1"/>
      <protection hidden="1"/>
    </xf>
    <xf numFmtId="0" fontId="8" fillId="0" borderId="0" xfId="0" applyFont="1" applyAlignment="1" applyProtection="1">
      <alignment horizontal="justify" vertical="center"/>
      <protection hidden="1"/>
    </xf>
    <xf numFmtId="0" fontId="8" fillId="0" borderId="0" xfId="39" applyFont="1" applyFill="1" applyAlignment="1" applyProtection="1">
      <alignment horizontal="left" vertical="center" wrapText="1"/>
      <protection hidden="1"/>
    </xf>
    <xf numFmtId="0" fontId="46" fillId="0" borderId="6" xfId="0" applyFont="1" applyBorder="1" applyAlignment="1" applyProtection="1">
      <alignment horizontal="left" vertical="top" wrapText="1"/>
      <protection hidden="1"/>
    </xf>
    <xf numFmtId="0" fontId="8" fillId="0" borderId="6" xfId="0" applyFont="1" applyBorder="1" applyAlignment="1" applyProtection="1">
      <alignment horizontal="justify" vertical="center" wrapText="1"/>
      <protection hidden="1"/>
    </xf>
    <xf numFmtId="0" fontId="8" fillId="0" borderId="6" xfId="0" applyFont="1" applyBorder="1" applyAlignment="1" applyProtection="1">
      <alignment horizontal="center" vertical="center" wrapText="1"/>
      <protection hidden="1"/>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7" fillId="0" borderId="0" xfId="0" applyFont="1" applyAlignment="1" applyProtection="1">
      <alignment horizontal="left" vertical="center"/>
      <protection hidden="1"/>
    </xf>
    <xf numFmtId="2" fontId="8" fillId="0" borderId="6" xfId="0" applyNumberFormat="1" applyFont="1" applyFill="1" applyBorder="1" applyAlignment="1" applyProtection="1">
      <alignment horizontal="center" vertical="center" wrapText="1"/>
      <protection hidden="1"/>
    </xf>
    <xf numFmtId="0" fontId="7" fillId="0" borderId="0" xfId="0" applyFont="1" applyAlignment="1" applyProtection="1">
      <alignment horizontal="justify" vertical="center" wrapText="1"/>
      <protection hidden="1"/>
    </xf>
    <xf numFmtId="0" fontId="4" fillId="0" borderId="0" xfId="0" applyFont="1" applyAlignment="1" applyProtection="1">
      <alignment horizontal="justify" vertical="center"/>
      <protection hidden="1"/>
    </xf>
    <xf numFmtId="172" fontId="26" fillId="0" borderId="0" xfId="0" applyNumberFormat="1" applyFont="1" applyAlignment="1" applyProtection="1">
      <alignment horizontal="left" vertical="center"/>
      <protection hidden="1"/>
    </xf>
    <xf numFmtId="0" fontId="76" fillId="7" borderId="3" xfId="38" applyFont="1" applyFill="1" applyBorder="1" applyAlignment="1" applyProtection="1">
      <alignment horizontal="justify" vertical="center"/>
      <protection hidden="1"/>
    </xf>
    <xf numFmtId="0" fontId="76" fillId="7" borderId="9" xfId="38" applyFont="1" applyFill="1" applyBorder="1" applyAlignment="1" applyProtection="1">
      <alignment horizontal="justify" vertical="center"/>
      <protection hidden="1"/>
    </xf>
    <xf numFmtId="0" fontId="30" fillId="0" borderId="33" xfId="38" applyFont="1" applyBorder="1" applyAlignment="1" applyProtection="1">
      <alignment horizontal="center" vertical="center"/>
      <protection hidden="1"/>
    </xf>
    <xf numFmtId="0" fontId="30" fillId="0" borderId="15" xfId="38" applyFont="1" applyBorder="1" applyAlignment="1" applyProtection="1">
      <alignment horizontal="center" vertical="center"/>
      <protection hidden="1"/>
    </xf>
    <xf numFmtId="0" fontId="30" fillId="0" borderId="34" xfId="38" applyFont="1" applyBorder="1" applyAlignment="1" applyProtection="1">
      <alignment horizontal="center" vertical="center"/>
      <protection hidden="1"/>
    </xf>
    <xf numFmtId="0" fontId="30" fillId="0" borderId="13" xfId="38" applyFont="1" applyBorder="1" applyAlignment="1" applyProtection="1">
      <alignment horizontal="center" vertical="center"/>
      <protection hidden="1"/>
    </xf>
    <xf numFmtId="0" fontId="30" fillId="0" borderId="0" xfId="38" applyFont="1" applyBorder="1" applyAlignment="1" applyProtection="1">
      <alignment horizontal="center" vertical="center"/>
      <protection hidden="1"/>
    </xf>
    <xf numFmtId="0" fontId="30" fillId="0" borderId="10" xfId="38" applyFont="1" applyBorder="1" applyAlignment="1" applyProtection="1">
      <alignment horizontal="center" vertical="center"/>
      <protection hidden="1"/>
    </xf>
    <xf numFmtId="0" fontId="30" fillId="0" borderId="14" xfId="38" applyFont="1" applyBorder="1" applyAlignment="1" applyProtection="1">
      <alignment horizontal="center" vertical="center"/>
      <protection hidden="1"/>
    </xf>
    <xf numFmtId="0" fontId="30" fillId="0" borderId="4" xfId="38" applyFont="1" applyBorder="1" applyAlignment="1" applyProtection="1">
      <alignment horizontal="center" vertical="center"/>
      <protection hidden="1"/>
    </xf>
    <xf numFmtId="0" fontId="30" fillId="0" borderId="11" xfId="38" applyFont="1" applyBorder="1" applyAlignment="1" applyProtection="1">
      <alignment horizontal="center" vertical="center"/>
      <protection hidden="1"/>
    </xf>
    <xf numFmtId="0" fontId="49" fillId="0" borderId="8" xfId="38" applyFont="1" applyBorder="1" applyAlignment="1" applyProtection="1">
      <alignment horizontal="center" vertical="center" textRotation="180"/>
      <protection hidden="1"/>
    </xf>
    <xf numFmtId="0" fontId="49" fillId="0" borderId="17" xfId="38" applyFont="1" applyBorder="1" applyAlignment="1" applyProtection="1">
      <alignment horizontal="center" vertical="center" textRotation="180"/>
      <protection hidden="1"/>
    </xf>
    <xf numFmtId="0" fontId="49" fillId="0" borderId="16" xfId="38" applyFont="1" applyBorder="1" applyAlignment="1" applyProtection="1">
      <alignment horizontal="center" vertical="center" textRotation="180"/>
      <protection hidden="1"/>
    </xf>
    <xf numFmtId="0" fontId="49" fillId="0" borderId="8" xfId="38" applyFont="1" applyBorder="1" applyAlignment="1" applyProtection="1">
      <alignment horizontal="center" vertical="center" textRotation="90"/>
      <protection hidden="1"/>
    </xf>
    <xf numFmtId="0" fontId="49" fillId="0" borderId="17" xfId="38" applyFont="1" applyBorder="1" applyAlignment="1" applyProtection="1">
      <alignment horizontal="center" vertical="center" textRotation="90"/>
      <protection hidden="1"/>
    </xf>
    <xf numFmtId="0" fontId="49" fillId="0" borderId="16" xfId="38" applyFont="1" applyBorder="1" applyAlignment="1" applyProtection="1">
      <alignment horizontal="center" vertical="center" textRotation="90"/>
      <protection hidden="1"/>
    </xf>
    <xf numFmtId="0" fontId="63" fillId="0" borderId="0" xfId="38" applyFont="1" applyBorder="1"/>
    <xf numFmtId="0" fontId="62" fillId="0" borderId="5" xfId="38" applyFont="1" applyBorder="1" applyAlignment="1" applyProtection="1">
      <alignment horizontal="justify" vertical="center"/>
      <protection hidden="1"/>
    </xf>
    <xf numFmtId="0" fontId="62" fillId="0" borderId="26" xfId="38" applyFont="1" applyBorder="1" applyAlignment="1" applyProtection="1">
      <alignment horizontal="justify" vertical="center"/>
      <protection hidden="1"/>
    </xf>
    <xf numFmtId="0" fontId="9" fillId="3" borderId="3" xfId="38" applyFont="1" applyFill="1" applyBorder="1" applyAlignment="1" applyProtection="1">
      <alignment horizontal="center" vertical="center"/>
      <protection hidden="1"/>
    </xf>
    <xf numFmtId="0" fontId="10" fillId="0" borderId="0" xfId="38" applyFont="1" applyBorder="1" applyAlignment="1" applyProtection="1">
      <alignment horizontal="center" vertical="center" wrapText="1"/>
      <protection hidden="1"/>
    </xf>
    <xf numFmtId="0" fontId="46" fillId="0" borderId="0" xfId="38" applyFont="1" applyBorder="1" applyAlignment="1" applyProtection="1">
      <alignment horizontal="center" vertical="center"/>
      <protection hidden="1"/>
    </xf>
    <xf numFmtId="0" fontId="8" fillId="0" borderId="15"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10" fillId="0" borderId="4"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protection hidden="1"/>
    </xf>
    <xf numFmtId="0" fontId="8" fillId="0" borderId="6" xfId="0" applyFont="1" applyBorder="1" applyAlignment="1" applyProtection="1">
      <alignment horizontal="justify" vertical="center" wrapText="1"/>
      <protection hidden="1"/>
    </xf>
    <xf numFmtId="0" fontId="8" fillId="0" borderId="6" xfId="36" applyFont="1" applyBorder="1" applyAlignment="1" applyProtection="1">
      <alignment horizontal="left" vertical="top" wrapText="1"/>
      <protection hidden="1"/>
    </xf>
    <xf numFmtId="0" fontId="8" fillId="0" borderId="6" xfId="0" applyFont="1" applyBorder="1" applyAlignment="1" applyProtection="1">
      <alignment horizontal="left" vertical="center" wrapText="1"/>
      <protection hidden="1"/>
    </xf>
    <xf numFmtId="0" fontId="9" fillId="0" borderId="0" xfId="0" applyFont="1" applyAlignment="1" applyProtection="1">
      <alignment horizontal="justify" vertical="center" wrapText="1"/>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9" applyFont="1" applyFill="1" applyBorder="1" applyAlignment="1" applyProtection="1">
      <alignment horizontal="left" vertical="center" wrapText="1"/>
      <protection hidden="1"/>
    </xf>
    <xf numFmtId="0" fontId="9" fillId="0" borderId="0" xfId="39" applyFont="1" applyFill="1" applyBorder="1" applyAlignment="1" applyProtection="1">
      <alignment horizontal="left" vertical="center"/>
      <protection hidden="1"/>
    </xf>
    <xf numFmtId="0" fontId="4" fillId="0" borderId="22" xfId="28" applyFont="1" applyBorder="1" applyAlignment="1" applyProtection="1">
      <alignment horizontal="left" vertical="center" wrapText="1"/>
      <protection hidden="1"/>
    </xf>
    <xf numFmtId="0" fontId="4" fillId="0" borderId="23" xfId="28" applyFont="1" applyBorder="1" applyAlignment="1" applyProtection="1">
      <alignment horizontal="left" vertical="center" wrapText="1"/>
      <protection hidden="1"/>
    </xf>
    <xf numFmtId="0" fontId="7" fillId="0" borderId="12" xfId="28" applyFont="1" applyBorder="1" applyAlignment="1" applyProtection="1">
      <alignment horizontal="left" vertical="center" wrapText="1"/>
      <protection hidden="1"/>
    </xf>
    <xf numFmtId="0" fontId="7" fillId="0" borderId="9" xfId="28" applyFont="1" applyBorder="1" applyAlignment="1" applyProtection="1">
      <alignment horizontal="left" vertical="center" wrapText="1"/>
      <protection hidden="1"/>
    </xf>
    <xf numFmtId="0" fontId="7" fillId="0" borderId="32" xfId="28" applyFont="1" applyFill="1" applyBorder="1" applyAlignment="1" applyProtection="1">
      <alignment horizontal="center" vertical="center" wrapText="1"/>
      <protection hidden="1"/>
    </xf>
    <xf numFmtId="0" fontId="7" fillId="0" borderId="46" xfId="28" applyFont="1" applyFill="1" applyBorder="1" applyAlignment="1" applyProtection="1">
      <alignment horizontal="center" vertical="center" wrapText="1"/>
      <protection hidden="1"/>
    </xf>
    <xf numFmtId="0" fontId="7" fillId="0" borderId="3" xfId="28" applyFont="1" applyBorder="1" applyAlignment="1" applyProtection="1">
      <alignment horizontal="left" vertical="center" wrapText="1"/>
      <protection hidden="1"/>
    </xf>
    <xf numFmtId="0" fontId="7" fillId="0" borderId="21" xfId="28" applyFont="1" applyBorder="1" applyAlignment="1" applyProtection="1">
      <alignment horizontal="center" vertical="center" wrapText="1"/>
      <protection hidden="1"/>
    </xf>
    <xf numFmtId="0" fontId="7" fillId="0" borderId="18" xfId="28" applyFont="1" applyBorder="1" applyAlignment="1" applyProtection="1">
      <alignment horizontal="center" vertical="center" wrapText="1"/>
      <protection hidden="1"/>
    </xf>
    <xf numFmtId="0" fontId="7" fillId="0" borderId="33" xfId="28" applyFont="1" applyBorder="1" applyAlignment="1" applyProtection="1">
      <alignment horizontal="center" vertical="center" wrapText="1"/>
      <protection hidden="1"/>
    </xf>
    <xf numFmtId="0" fontId="7" fillId="0" borderId="47" xfId="28" applyFont="1" applyBorder="1" applyAlignment="1" applyProtection="1">
      <alignment horizontal="center" vertical="center" wrapText="1"/>
      <protection hidden="1"/>
    </xf>
    <xf numFmtId="0" fontId="7" fillId="0" borderId="34" xfId="28" applyFont="1" applyBorder="1" applyAlignment="1" applyProtection="1">
      <alignment horizontal="center" vertical="center" wrapText="1"/>
      <protection hidden="1"/>
    </xf>
    <xf numFmtId="0" fontId="7" fillId="0" borderId="48" xfId="28" applyFont="1" applyBorder="1" applyAlignment="1" applyProtection="1">
      <alignment horizontal="center" vertical="center" wrapText="1"/>
      <protection hidden="1"/>
    </xf>
    <xf numFmtId="0" fontId="4" fillId="0" borderId="21" xfId="28" applyFont="1" applyFill="1" applyBorder="1" applyAlignment="1" applyProtection="1">
      <alignment horizontal="left" vertical="center" wrapText="1"/>
      <protection hidden="1"/>
    </xf>
    <xf numFmtId="0" fontId="4" fillId="0" borderId="18" xfId="28" applyFont="1" applyFill="1" applyBorder="1" applyAlignment="1" applyProtection="1">
      <alignment horizontal="left" vertical="center" wrapText="1"/>
      <protection hidden="1"/>
    </xf>
    <xf numFmtId="0" fontId="52" fillId="0" borderId="0" xfId="28" applyFont="1" applyAlignment="1" applyProtection="1">
      <alignment horizontal="justify" vertical="top" wrapText="1"/>
      <protection hidden="1"/>
    </xf>
    <xf numFmtId="0" fontId="7" fillId="0" borderId="43" xfId="28" applyFont="1" applyBorder="1" applyAlignment="1" applyProtection="1">
      <alignment horizontal="left" vertical="top"/>
      <protection hidden="1"/>
    </xf>
    <xf numFmtId="0" fontId="52" fillId="2" borderId="29" xfId="28" applyFont="1" applyFill="1" applyBorder="1" applyAlignment="1" applyProtection="1">
      <alignment horizontal="left" vertical="center" wrapText="1"/>
      <protection locked="0"/>
    </xf>
    <xf numFmtId="0" fontId="4" fillId="2" borderId="12" xfId="28" applyFont="1" applyFill="1" applyBorder="1" applyAlignment="1" applyProtection="1">
      <alignment horizontal="left" vertical="center" wrapText="1"/>
      <protection locked="0"/>
    </xf>
    <xf numFmtId="0" fontId="4" fillId="2" borderId="9" xfId="28" applyFont="1" applyFill="1" applyBorder="1" applyAlignment="1" applyProtection="1">
      <alignment horizontal="left" vertical="center" wrapText="1"/>
      <protection locked="0"/>
    </xf>
    <xf numFmtId="0" fontId="4" fillId="0" borderId="32" xfId="28" applyFont="1" applyBorder="1" applyAlignment="1" applyProtection="1">
      <alignment horizontal="justify" vertical="top" wrapText="1"/>
      <protection hidden="1"/>
    </xf>
    <xf numFmtId="0" fontId="4" fillId="0" borderId="46" xfId="28" applyFont="1" applyBorder="1" applyAlignment="1" applyProtection="1">
      <alignment horizontal="justify" vertical="top" wrapText="1"/>
      <protection hidden="1"/>
    </xf>
    <xf numFmtId="0" fontId="4" fillId="8" borderId="32" xfId="28" applyFont="1" applyFill="1" applyBorder="1" applyAlignment="1" applyProtection="1">
      <alignment horizontal="left" vertical="center" wrapText="1"/>
      <protection locked="0"/>
    </xf>
    <xf numFmtId="0" fontId="4" fillId="8" borderId="46" xfId="28" applyFont="1" applyFill="1" applyBorder="1" applyAlignment="1" applyProtection="1">
      <alignment horizontal="left" vertical="center" wrapText="1"/>
      <protection locked="0"/>
    </xf>
    <xf numFmtId="0" fontId="52" fillId="0" borderId="15" xfId="28" applyFont="1" applyFill="1" applyBorder="1" applyAlignment="1" applyProtection="1">
      <alignment horizontal="left" vertical="top" wrapText="1"/>
      <protection hidden="1"/>
    </xf>
    <xf numFmtId="0" fontId="52" fillId="0" borderId="34" xfId="28" applyFont="1" applyFill="1" applyBorder="1" applyAlignment="1" applyProtection="1">
      <alignment horizontal="left" vertical="top" wrapText="1"/>
      <protection hidden="1"/>
    </xf>
    <xf numFmtId="0" fontId="4" fillId="0" borderId="21" xfId="28" applyFont="1" applyFill="1" applyBorder="1" applyAlignment="1" applyProtection="1">
      <alignment horizontal="center" vertical="center" wrapText="1"/>
      <protection hidden="1"/>
    </xf>
    <xf numFmtId="0" fontId="4" fillId="0" borderId="18" xfId="28" applyFont="1" applyFill="1" applyBorder="1" applyAlignment="1" applyProtection="1">
      <alignment horizontal="center" vertical="center" wrapText="1"/>
      <protection hidden="1"/>
    </xf>
    <xf numFmtId="0" fontId="4" fillId="2" borderId="22" xfId="28" applyFont="1" applyFill="1" applyBorder="1" applyAlignment="1" applyProtection="1">
      <alignment horizontal="left" vertical="center" wrapText="1"/>
      <protection locked="0"/>
    </xf>
    <xf numFmtId="0" fontId="4" fillId="2" borderId="23" xfId="28" applyFont="1" applyFill="1" applyBorder="1" applyAlignment="1" applyProtection="1">
      <alignment horizontal="left" vertical="center" wrapText="1"/>
      <protection locked="0"/>
    </xf>
    <xf numFmtId="0" fontId="52" fillId="0" borderId="0" xfId="28" applyFont="1" applyAlignment="1" applyProtection="1">
      <alignment horizontal="justify" vertical="top"/>
      <protection hidden="1"/>
    </xf>
    <xf numFmtId="0" fontId="4" fillId="2" borderId="6" xfId="28" applyFont="1" applyFill="1" applyBorder="1" applyAlignment="1" applyProtection="1">
      <alignment horizontal="center" vertical="top" wrapText="1"/>
      <protection locked="0"/>
    </xf>
    <xf numFmtId="0" fontId="4" fillId="2" borderId="6" xfId="28" applyFont="1" applyFill="1" applyBorder="1" applyAlignment="1" applyProtection="1">
      <alignment horizontal="center" vertical="top"/>
      <protection locked="0"/>
    </xf>
    <xf numFmtId="0" fontId="4" fillId="0" borderId="12" xfId="28" applyFont="1" applyBorder="1" applyAlignment="1" applyProtection="1">
      <alignment horizontal="left" vertical="center" wrapText="1"/>
      <protection hidden="1"/>
    </xf>
    <xf numFmtId="0" fontId="4" fillId="0" borderId="3"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9" fillId="0" borderId="12" xfId="28" applyFont="1" applyBorder="1" applyAlignment="1" applyProtection="1">
      <alignment horizontal="left" vertical="center" wrapText="1"/>
      <protection hidden="1"/>
    </xf>
    <xf numFmtId="0" fontId="9" fillId="0" borderId="3" xfId="28" applyFont="1" applyBorder="1" applyAlignment="1" applyProtection="1">
      <alignment horizontal="left" vertical="center" wrapText="1"/>
      <protection hidden="1"/>
    </xf>
    <xf numFmtId="0" fontId="9" fillId="0" borderId="9" xfId="28" applyFont="1" applyBorder="1" applyAlignment="1" applyProtection="1">
      <alignment horizontal="left" vertical="center" wrapText="1"/>
      <protection hidden="1"/>
    </xf>
    <xf numFmtId="0" fontId="4" fillId="0" borderId="12" xfId="28" applyFont="1" applyBorder="1" applyAlignment="1" applyProtection="1">
      <alignment horizontal="justify" vertical="center" wrapText="1"/>
      <protection hidden="1"/>
    </xf>
    <xf numFmtId="0" fontId="4" fillId="0" borderId="9" xfId="28" applyFont="1" applyBorder="1" applyAlignment="1" applyProtection="1">
      <alignment horizontal="justify" vertical="center" wrapText="1"/>
      <protection hidden="1"/>
    </xf>
    <xf numFmtId="0" fontId="4" fillId="0" borderId="0" xfId="28" applyFont="1" applyBorder="1" applyAlignment="1" applyProtection="1">
      <alignment horizontal="justify" vertical="top" wrapText="1"/>
      <protection hidden="1"/>
    </xf>
    <xf numFmtId="0" fontId="52" fillId="0" borderId="0" xfId="28" applyFont="1" applyFill="1" applyAlignment="1" applyProtection="1">
      <alignment horizontal="justify" vertical="top" wrapText="1"/>
      <protection hidden="1"/>
    </xf>
    <xf numFmtId="0" fontId="4" fillId="0" borderId="0" xfId="28" applyFont="1" applyAlignment="1" applyProtection="1">
      <alignment horizontal="justify" vertical="top" wrapText="1"/>
      <protection hidden="1"/>
    </xf>
    <xf numFmtId="0" fontId="4" fillId="0" borderId="12" xfId="28" applyFont="1" applyFill="1" applyBorder="1" applyAlignment="1" applyProtection="1">
      <alignment horizontal="left" vertical="center" wrapText="1"/>
      <protection hidden="1"/>
    </xf>
    <xf numFmtId="0" fontId="4" fillId="0" borderId="9" xfId="28" applyFont="1" applyFill="1" applyBorder="1" applyAlignment="1" applyProtection="1">
      <alignment horizontal="left" vertical="center" wrapText="1"/>
      <protection hidden="1"/>
    </xf>
    <xf numFmtId="0" fontId="4" fillId="2" borderId="3" xfId="28" applyFont="1" applyFill="1" applyBorder="1" applyAlignment="1" applyProtection="1">
      <alignment horizontal="center" vertical="top" wrapText="1"/>
      <protection locked="0"/>
    </xf>
    <xf numFmtId="0" fontId="4" fillId="2" borderId="9" xfId="28" applyFont="1" applyFill="1" applyBorder="1" applyAlignment="1" applyProtection="1">
      <alignment horizontal="center" vertical="top" wrapText="1"/>
      <protection locked="0"/>
    </xf>
    <xf numFmtId="0" fontId="4" fillId="0" borderId="12"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4" fillId="2" borderId="12" xfId="28" applyFont="1" applyFill="1" applyBorder="1" applyAlignment="1" applyProtection="1">
      <alignment horizontal="center" vertical="top" wrapText="1"/>
    </xf>
    <xf numFmtId="0" fontId="4" fillId="2" borderId="9" xfId="28" applyFont="1" applyFill="1" applyBorder="1" applyAlignment="1" applyProtection="1">
      <alignment horizontal="center" vertical="top" wrapText="1"/>
    </xf>
    <xf numFmtId="0" fontId="4" fillId="0" borderId="15" xfId="28" applyFont="1" applyBorder="1" applyAlignment="1" applyProtection="1">
      <alignment horizontal="left" vertical="top"/>
      <protection hidden="1"/>
    </xf>
    <xf numFmtId="0" fontId="52" fillId="2" borderId="44" xfId="28" applyFont="1" applyFill="1" applyBorder="1" applyAlignment="1" applyProtection="1">
      <alignment horizontal="left" vertical="center" wrapText="1"/>
      <protection locked="0"/>
    </xf>
    <xf numFmtId="0" fontId="52" fillId="2" borderId="5" xfId="28" applyFont="1" applyFill="1" applyBorder="1" applyAlignment="1" applyProtection="1">
      <alignment horizontal="left" vertical="center" wrapText="1"/>
      <protection locked="0"/>
    </xf>
    <xf numFmtId="0" fontId="52" fillId="2" borderId="45" xfId="28" applyFont="1" applyFill="1" applyBorder="1" applyAlignment="1" applyProtection="1">
      <alignment horizontal="left" vertical="center" wrapText="1"/>
      <protection locked="0"/>
    </xf>
    <xf numFmtId="0" fontId="7" fillId="0" borderId="0" xfId="28" applyFont="1" applyAlignment="1" applyProtection="1">
      <alignment vertical="top" wrapText="1"/>
      <protection hidden="1"/>
    </xf>
    <xf numFmtId="0" fontId="52" fillId="0" borderId="3" xfId="28" applyFont="1" applyFill="1" applyBorder="1" applyAlignment="1" applyProtection="1">
      <alignment horizontal="left" vertical="top" wrapText="1"/>
      <protection hidden="1"/>
    </xf>
    <xf numFmtId="0" fontId="52" fillId="0" borderId="9" xfId="28" applyFont="1" applyFill="1" applyBorder="1" applyAlignment="1" applyProtection="1">
      <alignment horizontal="left" vertical="top" wrapText="1"/>
      <protection hidden="1"/>
    </xf>
    <xf numFmtId="0" fontId="4" fillId="0" borderId="13" xfId="0" applyFont="1" applyBorder="1" applyAlignment="1">
      <alignment horizontal="left" vertical="top" wrapText="1"/>
    </xf>
    <xf numFmtId="0" fontId="4" fillId="0" borderId="0" xfId="0" applyFont="1" applyBorder="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4"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8" borderId="12" xfId="28" applyFont="1" applyFill="1" applyBorder="1" applyAlignment="1" applyProtection="1">
      <alignment horizontal="left" vertical="top" wrapText="1"/>
      <protection locked="0" hidden="1"/>
    </xf>
    <xf numFmtId="0" fontId="4" fillId="8" borderId="3" xfId="28" applyFont="1" applyFill="1" applyBorder="1" applyAlignment="1" applyProtection="1">
      <alignment horizontal="left" vertical="top" wrapText="1"/>
      <protection locked="0" hidden="1"/>
    </xf>
    <xf numFmtId="0" fontId="4" fillId="8" borderId="9" xfId="28" applyFont="1" applyFill="1" applyBorder="1" applyAlignment="1" applyProtection="1">
      <alignment horizontal="left" vertical="top" wrapText="1"/>
      <protection locked="0" hidden="1"/>
    </xf>
    <xf numFmtId="0" fontId="4" fillId="0" borderId="12" xfId="0" applyFont="1" applyBorder="1" applyAlignment="1">
      <alignment horizontal="left" vertical="top" wrapText="1"/>
    </xf>
    <xf numFmtId="0" fontId="4" fillId="0" borderId="3" xfId="0" applyFont="1" applyBorder="1" applyAlignment="1">
      <alignment horizontal="left" vertical="top" wrapText="1"/>
    </xf>
    <xf numFmtId="0" fontId="4" fillId="0" borderId="9" xfId="0" applyFont="1" applyBorder="1" applyAlignment="1">
      <alignment horizontal="left" vertical="top" wrapText="1"/>
    </xf>
    <xf numFmtId="0" fontId="4" fillId="0" borderId="0" xfId="28" applyFont="1" applyBorder="1" applyAlignment="1" applyProtection="1">
      <alignment horizontal="center" vertical="top"/>
      <protection hidden="1"/>
    </xf>
    <xf numFmtId="0" fontId="7" fillId="0" borderId="12" xfId="28" applyFont="1" applyBorder="1" applyAlignment="1" applyProtection="1">
      <alignment horizontal="left" vertical="top"/>
      <protection hidden="1"/>
    </xf>
    <xf numFmtId="0" fontId="7" fillId="0" borderId="3" xfId="28" applyFont="1" applyBorder="1" applyAlignment="1" applyProtection="1">
      <alignment horizontal="left" vertical="top"/>
      <protection hidden="1"/>
    </xf>
    <xf numFmtId="0" fontId="7" fillId="0" borderId="9" xfId="28" applyFont="1" applyBorder="1" applyAlignment="1" applyProtection="1">
      <alignment horizontal="left" vertical="top"/>
      <protection hidden="1"/>
    </xf>
    <xf numFmtId="0" fontId="4" fillId="0" borderId="6" xfId="0" applyFont="1" applyBorder="1" applyAlignment="1">
      <alignment horizontal="right" vertical="top" wrapText="1"/>
    </xf>
    <xf numFmtId="0" fontId="60" fillId="0" borderId="12" xfId="28" applyFont="1" applyBorder="1" applyAlignment="1" applyProtection="1">
      <alignment horizontal="left" vertical="top" wrapText="1"/>
      <protection hidden="1"/>
    </xf>
    <xf numFmtId="0" fontId="60" fillId="0" borderId="3" xfId="28" applyFont="1" applyBorder="1" applyAlignment="1" applyProtection="1">
      <alignment horizontal="left" vertical="top" wrapText="1"/>
      <protection hidden="1"/>
    </xf>
    <xf numFmtId="0" fontId="60" fillId="0" borderId="9" xfId="28" applyFont="1" applyBorder="1" applyAlignment="1" applyProtection="1">
      <alignment horizontal="left" vertical="top" wrapText="1"/>
      <protection hidden="1"/>
    </xf>
    <xf numFmtId="0" fontId="52" fillId="0" borderId="12" xfId="28" applyFont="1" applyBorder="1" applyAlignment="1" applyProtection="1">
      <alignment horizontal="left" vertical="top" wrapText="1"/>
      <protection hidden="1"/>
    </xf>
    <xf numFmtId="0" fontId="52" fillId="0" borderId="3" xfId="28" applyFont="1" applyBorder="1" applyAlignment="1" applyProtection="1">
      <alignment horizontal="left" vertical="top" wrapText="1"/>
      <protection hidden="1"/>
    </xf>
    <xf numFmtId="0" fontId="52" fillId="0" borderId="9" xfId="28" applyFont="1" applyBorder="1" applyAlignment="1" applyProtection="1">
      <alignment horizontal="left" vertical="top" wrapText="1"/>
      <protection hidden="1"/>
    </xf>
    <xf numFmtId="0" fontId="69" fillId="0" borderId="12" xfId="28" applyFont="1" applyBorder="1" applyAlignment="1" applyProtection="1">
      <alignment horizontal="left" vertical="top" wrapText="1"/>
      <protection hidden="1"/>
    </xf>
    <xf numFmtId="0" fontId="69" fillId="0" borderId="3" xfId="28" applyFont="1" applyBorder="1" applyAlignment="1" applyProtection="1">
      <alignment horizontal="left" vertical="top" wrapText="1"/>
      <protection hidden="1"/>
    </xf>
    <xf numFmtId="0" fontId="69" fillId="0" borderId="9" xfId="28" applyFont="1" applyBorder="1" applyAlignment="1" applyProtection="1">
      <alignment horizontal="left" vertical="top" wrapText="1"/>
      <protection hidden="1"/>
    </xf>
    <xf numFmtId="0" fontId="4" fillId="0" borderId="8" xfId="28" applyFont="1" applyBorder="1" applyAlignment="1" applyProtection="1">
      <alignment horizontal="center" vertical="top"/>
      <protection hidden="1"/>
    </xf>
    <xf numFmtId="0" fontId="4" fillId="0" borderId="17" xfId="28" applyFont="1" applyBorder="1" applyAlignment="1" applyProtection="1">
      <alignment horizontal="center" vertical="top"/>
      <protection hidden="1"/>
    </xf>
    <xf numFmtId="0" fontId="4" fillId="0" borderId="16" xfId="28" applyFont="1" applyBorder="1" applyAlignment="1" applyProtection="1">
      <alignment horizontal="center" vertical="top"/>
      <protection hidden="1"/>
    </xf>
    <xf numFmtId="0" fontId="4" fillId="0" borderId="3" xfId="28" applyFont="1" applyFill="1" applyBorder="1" applyAlignment="1" applyProtection="1">
      <alignment horizontal="center" vertical="top" wrapText="1"/>
    </xf>
    <xf numFmtId="0" fontId="4" fillId="0" borderId="9" xfId="28" applyFont="1" applyFill="1" applyBorder="1" applyAlignment="1" applyProtection="1">
      <alignment horizontal="center" vertical="top" wrapText="1"/>
    </xf>
    <xf numFmtId="0" fontId="4" fillId="0" borderId="12" xfId="28" applyFont="1" applyFill="1" applyBorder="1" applyAlignment="1" applyProtection="1">
      <alignment horizontal="center" vertical="top" wrapText="1"/>
    </xf>
    <xf numFmtId="0" fontId="4" fillId="0" borderId="12" xfId="28" applyFont="1" applyBorder="1" applyAlignment="1" applyProtection="1">
      <alignment horizontal="center" vertical="top"/>
      <protection hidden="1"/>
    </xf>
    <xf numFmtId="0" fontId="4" fillId="0" borderId="3" xfId="28" applyFont="1" applyBorder="1" applyAlignment="1" applyProtection="1">
      <alignment horizontal="center" vertical="top"/>
      <protection hidden="1"/>
    </xf>
    <xf numFmtId="0" fontId="4" fillId="0" borderId="9" xfId="28" applyFont="1" applyBorder="1" applyAlignment="1" applyProtection="1">
      <alignment horizontal="center" vertical="top"/>
      <protection hidden="1"/>
    </xf>
    <xf numFmtId="0" fontId="7" fillId="2" borderId="13" xfId="28" applyFont="1" applyFill="1" applyBorder="1" applyAlignment="1" applyProtection="1">
      <alignment horizontal="left" vertical="center" wrapText="1"/>
      <protection hidden="1"/>
    </xf>
    <xf numFmtId="0" fontId="7" fillId="2" borderId="10" xfId="28" applyFont="1" applyFill="1" applyBorder="1" applyAlignment="1" applyProtection="1">
      <alignment horizontal="left" vertical="center" wrapText="1"/>
      <protection hidden="1"/>
    </xf>
    <xf numFmtId="0" fontId="4" fillId="2" borderId="6" xfId="28" applyFont="1" applyFill="1" applyBorder="1" applyAlignment="1" applyProtection="1">
      <alignment vertical="center" wrapText="1"/>
      <protection locked="0"/>
    </xf>
    <xf numFmtId="0" fontId="4" fillId="0" borderId="13" xfId="28" applyFont="1" applyBorder="1" applyAlignment="1" applyProtection="1">
      <alignment horizontal="left" vertical="top" wrapText="1"/>
      <protection hidden="1"/>
    </xf>
    <xf numFmtId="0" fontId="4" fillId="0" borderId="0" xfId="28" applyFont="1" applyBorder="1" applyAlignment="1" applyProtection="1">
      <alignment horizontal="left" vertical="top" wrapText="1"/>
      <protection hidden="1"/>
    </xf>
    <xf numFmtId="0" fontId="4" fillId="0" borderId="10" xfId="28" applyFont="1" applyBorder="1" applyAlignment="1" applyProtection="1">
      <alignment horizontal="left" vertical="top" wrapText="1"/>
      <protection hidden="1"/>
    </xf>
    <xf numFmtId="0" fontId="4" fillId="0" borderId="0" xfId="28" applyFont="1" applyAlignment="1" applyProtection="1">
      <alignment horizontal="left"/>
      <protection hidden="1"/>
    </xf>
    <xf numFmtId="0" fontId="52" fillId="0" borderId="0" xfId="28" applyFont="1" applyAlignment="1" applyProtection="1">
      <alignment horizontal="left" vertical="top"/>
      <protection hidden="1"/>
    </xf>
    <xf numFmtId="0" fontId="52" fillId="0" borderId="15" xfId="28" applyFont="1" applyBorder="1" applyAlignment="1" applyProtection="1">
      <alignment horizontal="left" vertical="top" wrapText="1"/>
      <protection hidden="1"/>
    </xf>
    <xf numFmtId="0" fontId="67" fillId="0" borderId="12" xfId="28" applyFont="1" applyFill="1" applyBorder="1" applyAlignment="1" applyProtection="1">
      <alignment horizontal="left" vertical="top" wrapText="1"/>
      <protection hidden="1"/>
    </xf>
    <xf numFmtId="0" fontId="67" fillId="0" borderId="3" xfId="28" applyFont="1" applyFill="1" applyBorder="1" applyAlignment="1" applyProtection="1">
      <alignment horizontal="left" vertical="top" wrapText="1"/>
      <protection hidden="1"/>
    </xf>
    <xf numFmtId="0" fontId="67" fillId="0" borderId="9" xfId="28" applyFont="1" applyFill="1" applyBorder="1" applyAlignment="1" applyProtection="1">
      <alignment horizontal="left" vertical="top" wrapText="1"/>
      <protection hidden="1"/>
    </xf>
    <xf numFmtId="0" fontId="4" fillId="2" borderId="14" xfId="28" applyFont="1" applyFill="1" applyBorder="1" applyAlignment="1" applyProtection="1">
      <alignment horizontal="left" vertical="top" wrapText="1"/>
      <protection hidden="1"/>
    </xf>
    <xf numFmtId="0" fontId="4" fillId="2" borderId="11" xfId="28" applyFont="1" applyFill="1" applyBorder="1" applyAlignment="1" applyProtection="1">
      <alignment horizontal="left" vertical="top" wrapText="1"/>
      <protection hidden="1"/>
    </xf>
    <xf numFmtId="0" fontId="4" fillId="2" borderId="13" xfId="28" applyFont="1" applyFill="1" applyBorder="1" applyAlignment="1" applyProtection="1">
      <alignment horizontal="left" vertical="top" wrapText="1"/>
      <protection hidden="1"/>
    </xf>
    <xf numFmtId="0" fontId="4" fillId="2" borderId="10" xfId="28" applyFont="1" applyFill="1" applyBorder="1" applyAlignment="1" applyProtection="1">
      <alignment horizontal="left" vertical="top" wrapText="1"/>
      <protection hidden="1"/>
    </xf>
    <xf numFmtId="0" fontId="4" fillId="0" borderId="12" xfId="28" applyFont="1" applyFill="1" applyBorder="1" applyAlignment="1" applyProtection="1">
      <alignment horizontal="center"/>
      <protection hidden="1"/>
    </xf>
    <xf numFmtId="0" fontId="4" fillId="0" borderId="3" xfId="28" applyFont="1" applyFill="1" applyBorder="1" applyAlignment="1" applyProtection="1">
      <alignment horizontal="center"/>
      <protection hidden="1"/>
    </xf>
    <xf numFmtId="0" fontId="4" fillId="0" borderId="9" xfId="28" applyFont="1" applyFill="1" applyBorder="1" applyAlignment="1" applyProtection="1">
      <alignment horizontal="center"/>
      <protection hidden="1"/>
    </xf>
    <xf numFmtId="0" fontId="4" fillId="0" borderId="6" xfId="28" applyFont="1" applyFill="1" applyBorder="1" applyAlignment="1" applyProtection="1">
      <alignment horizontal="left" vertical="top" wrapText="1"/>
      <protection hidden="1"/>
    </xf>
    <xf numFmtId="0" fontId="4" fillId="0" borderId="12" xfId="28" applyFont="1" applyFill="1" applyBorder="1" applyAlignment="1" applyProtection="1">
      <alignment horizontal="center" vertical="center" wrapText="1"/>
      <protection hidden="1"/>
    </xf>
    <xf numFmtId="0" fontId="4" fillId="0" borderId="3" xfId="28" applyFont="1" applyFill="1" applyBorder="1" applyAlignment="1" applyProtection="1">
      <alignment horizontal="center" vertical="center" wrapText="1"/>
      <protection hidden="1"/>
    </xf>
    <xf numFmtId="0" fontId="4" fillId="0" borderId="9" xfId="28" applyFont="1" applyFill="1" applyBorder="1" applyAlignment="1" applyProtection="1">
      <alignment horizontal="center" vertical="center" wrapText="1"/>
      <protection hidden="1"/>
    </xf>
    <xf numFmtId="0" fontId="4" fillId="2" borderId="6" xfId="28" applyFont="1" applyFill="1" applyBorder="1" applyAlignment="1" applyProtection="1">
      <alignment horizontal="left" vertical="center" wrapText="1"/>
      <protection locked="0"/>
    </xf>
    <xf numFmtId="0" fontId="60" fillId="0" borderId="6" xfId="28" applyFont="1" applyFill="1" applyBorder="1" applyAlignment="1" applyProtection="1">
      <alignment horizontal="center" vertical="center" wrapText="1"/>
      <protection hidden="1"/>
    </xf>
    <xf numFmtId="172" fontId="7" fillId="0" borderId="0" xfId="28" applyNumberFormat="1" applyFont="1" applyAlignment="1" applyProtection="1">
      <alignment horizontal="left" vertical="center"/>
      <protection hidden="1"/>
    </xf>
    <xf numFmtId="0" fontId="7" fillId="0" borderId="0" xfId="28" applyFont="1" applyAlignment="1" applyProtection="1">
      <alignment horizontal="left" vertical="center"/>
      <protection hidden="1"/>
    </xf>
    <xf numFmtId="0" fontId="4" fillId="0" borderId="32" xfId="28" applyFont="1" applyFill="1" applyBorder="1" applyAlignment="1" applyProtection="1">
      <alignment horizontal="left" vertical="center" wrapText="1"/>
      <protection hidden="1"/>
    </xf>
    <xf numFmtId="0" fontId="4" fillId="0" borderId="46" xfId="28" applyFont="1" applyFill="1" applyBorder="1" applyAlignment="1" applyProtection="1">
      <alignment horizontal="left" vertical="center" wrapText="1"/>
      <protection hidden="1"/>
    </xf>
    <xf numFmtId="0" fontId="4" fillId="2" borderId="21" xfId="28" applyFont="1" applyFill="1" applyBorder="1" applyAlignment="1" applyProtection="1">
      <alignment horizontal="left" vertical="center" wrapText="1"/>
      <protection locked="0"/>
    </xf>
    <xf numFmtId="0" fontId="4" fillId="2" borderId="18" xfId="28" applyFont="1" applyFill="1" applyBorder="1" applyAlignment="1" applyProtection="1">
      <alignment horizontal="left" vertical="center" wrapText="1"/>
      <protection locked="0"/>
    </xf>
    <xf numFmtId="0" fontId="4" fillId="0" borderId="0" xfId="28" applyFont="1" applyBorder="1" applyAlignment="1" applyProtection="1">
      <alignment horizontal="left" vertical="top"/>
      <protection hidden="1"/>
    </xf>
    <xf numFmtId="0" fontId="7" fillId="0" borderId="0" xfId="28" applyFont="1" applyBorder="1" applyAlignment="1" applyProtection="1">
      <alignment horizontal="center" vertical="top" wrapText="1"/>
      <protection hidden="1"/>
    </xf>
    <xf numFmtId="0" fontId="4" fillId="0" borderId="0" xfId="28" applyFont="1" applyAlignment="1" applyProtection="1">
      <alignment horizontal="left" vertical="top" wrapText="1"/>
      <protection hidden="1"/>
    </xf>
    <xf numFmtId="0" fontId="4" fillId="0" borderId="15" xfId="28" applyFont="1" applyBorder="1" applyAlignment="1" applyProtection="1">
      <alignment horizontal="left" vertical="top" wrapText="1"/>
      <protection hidden="1"/>
    </xf>
    <xf numFmtId="0" fontId="4" fillId="0" borderId="34" xfId="28" applyFont="1" applyBorder="1" applyAlignment="1" applyProtection="1">
      <alignment horizontal="left" vertical="top" wrapText="1"/>
      <protection hidden="1"/>
    </xf>
    <xf numFmtId="0" fontId="4" fillId="8" borderId="6" xfId="28" applyFont="1" applyFill="1" applyBorder="1" applyAlignment="1" applyProtection="1">
      <alignment horizontal="left" vertical="top" wrapText="1"/>
      <protection locked="0" hidden="1"/>
    </xf>
    <xf numFmtId="0" fontId="4" fillId="8" borderId="6" xfId="28" applyFont="1" applyFill="1" applyBorder="1" applyAlignment="1" applyProtection="1">
      <alignment horizontal="center" vertical="top" wrapText="1"/>
      <protection locked="0" hidden="1"/>
    </xf>
    <xf numFmtId="0" fontId="9" fillId="0" borderId="6" xfId="28" applyFont="1" applyBorder="1" applyAlignment="1" applyProtection="1">
      <alignment horizontal="center" vertical="center" wrapText="1"/>
      <protection hidden="1"/>
    </xf>
    <xf numFmtId="0" fontId="7" fillId="0" borderId="12" xfId="28" applyFont="1" applyFill="1" applyBorder="1" applyAlignment="1" applyProtection="1">
      <alignment horizontal="left" vertical="center" wrapText="1"/>
      <protection hidden="1"/>
    </xf>
    <xf numFmtId="0" fontId="7" fillId="0" borderId="3" xfId="28" applyFont="1" applyFill="1" applyBorder="1" applyAlignment="1" applyProtection="1">
      <alignment horizontal="left" vertical="center" wrapText="1"/>
      <protection hidden="1"/>
    </xf>
    <xf numFmtId="0" fontId="7" fillId="0" borderId="9" xfId="28" applyFont="1" applyFill="1" applyBorder="1" applyAlignment="1" applyProtection="1">
      <alignment horizontal="left" vertical="center" wrapText="1"/>
      <protection hidden="1"/>
    </xf>
    <xf numFmtId="0" fontId="52" fillId="0" borderId="12" xfId="28" applyFont="1" applyFill="1" applyBorder="1" applyAlignment="1" applyProtection="1">
      <alignment horizontal="left" vertical="top" wrapText="1"/>
      <protection hidden="1"/>
    </xf>
    <xf numFmtId="0" fontId="4" fillId="0" borderId="10" xfId="28" applyFont="1" applyBorder="1" applyAlignment="1" applyProtection="1">
      <alignment horizontal="left" vertical="center" wrapText="1"/>
      <protection hidden="1"/>
    </xf>
    <xf numFmtId="0" fontId="4" fillId="0" borderId="17" xfId="28" applyFont="1" applyBorder="1" applyAlignment="1" applyProtection="1">
      <alignment horizontal="left" vertical="center" wrapText="1"/>
      <protection hidden="1"/>
    </xf>
    <xf numFmtId="0" fontId="4" fillId="0" borderId="49" xfId="28" applyFont="1" applyFill="1" applyBorder="1" applyAlignment="1" applyProtection="1">
      <alignment horizontal="left" vertical="center" wrapText="1"/>
      <protection hidden="1"/>
    </xf>
    <xf numFmtId="0" fontId="4" fillId="0" borderId="50" xfId="28" applyFont="1" applyFill="1" applyBorder="1" applyAlignment="1" applyProtection="1">
      <alignment horizontal="left" vertical="center" wrapText="1"/>
      <protection hidden="1"/>
    </xf>
    <xf numFmtId="0" fontId="7" fillId="0" borderId="6" xfId="28" applyFont="1" applyBorder="1" applyAlignment="1" applyProtection="1">
      <alignment horizontal="left" vertical="center" wrapText="1"/>
      <protection hidden="1"/>
    </xf>
    <xf numFmtId="0" fontId="4" fillId="0" borderId="35" xfId="28" applyFont="1" applyFill="1" applyBorder="1" applyAlignment="1" applyProtection="1">
      <alignment horizontal="center" vertical="center" wrapText="1"/>
      <protection hidden="1"/>
    </xf>
    <xf numFmtId="0" fontId="4" fillId="0" borderId="36" xfId="28" applyFont="1" applyFill="1" applyBorder="1" applyAlignment="1" applyProtection="1">
      <alignment horizontal="center" vertical="center" wrapText="1"/>
      <protection hidden="1"/>
    </xf>
    <xf numFmtId="0" fontId="7" fillId="0" borderId="24" xfId="28" applyFont="1" applyFill="1" applyBorder="1" applyAlignment="1" applyProtection="1">
      <alignment horizontal="center" vertical="center" wrapText="1"/>
      <protection hidden="1"/>
    </xf>
    <xf numFmtId="0" fontId="7" fillId="0" borderId="25" xfId="28" applyFont="1" applyFill="1" applyBorder="1" applyAlignment="1" applyProtection="1">
      <alignment horizontal="center" vertical="center" wrapText="1"/>
      <protection hidden="1"/>
    </xf>
    <xf numFmtId="0" fontId="4" fillId="2" borderId="37" xfId="28" applyFont="1" applyFill="1" applyBorder="1" applyAlignment="1" applyProtection="1">
      <alignment horizontal="left" vertical="center" wrapText="1"/>
      <protection locked="0"/>
    </xf>
    <xf numFmtId="0" fontId="4" fillId="2" borderId="38" xfId="28" applyFont="1" applyFill="1" applyBorder="1" applyAlignment="1" applyProtection="1">
      <alignment horizontal="left" vertical="center" wrapText="1"/>
      <protection locked="0"/>
    </xf>
    <xf numFmtId="0" fontId="4" fillId="8" borderId="41" xfId="28" applyFont="1" applyFill="1" applyBorder="1" applyAlignment="1" applyProtection="1">
      <alignment horizontal="left" vertical="center" wrapText="1"/>
      <protection locked="0"/>
    </xf>
    <xf numFmtId="0" fontId="4" fillId="2" borderId="42" xfId="28" applyFont="1" applyFill="1" applyBorder="1" applyAlignment="1" applyProtection="1">
      <alignment horizontal="left" vertical="center" wrapText="1"/>
      <protection locked="0"/>
    </xf>
    <xf numFmtId="0" fontId="4" fillId="2" borderId="35" xfId="28" applyFont="1" applyFill="1" applyBorder="1" applyAlignment="1" applyProtection="1">
      <alignment horizontal="left" vertical="center" wrapText="1"/>
      <protection locked="0"/>
    </xf>
    <xf numFmtId="0" fontId="4" fillId="2" borderId="36" xfId="28" applyFont="1" applyFill="1" applyBorder="1" applyAlignment="1" applyProtection="1">
      <alignment horizontal="left" vertical="center" wrapText="1"/>
      <protection locked="0"/>
    </xf>
    <xf numFmtId="0" fontId="7" fillId="0" borderId="4" xfId="28" applyFont="1" applyBorder="1" applyAlignment="1" applyProtection="1">
      <alignment horizontal="left" vertical="center" wrapText="1"/>
      <protection hidden="1"/>
    </xf>
    <xf numFmtId="0" fontId="7" fillId="0" borderId="15" xfId="28" applyFont="1" applyBorder="1" applyAlignment="1" applyProtection="1">
      <alignment horizontal="center" vertical="center" wrapText="1"/>
      <protection hidden="1"/>
    </xf>
    <xf numFmtId="0" fontId="7" fillId="0" borderId="43" xfId="28" applyFont="1" applyBorder="1" applyAlignment="1" applyProtection="1">
      <alignment horizontal="center" vertical="center" wrapText="1"/>
      <protection hidden="1"/>
    </xf>
    <xf numFmtId="0" fontId="7" fillId="0" borderId="22" xfId="28" applyFont="1" applyBorder="1" applyAlignment="1" applyProtection="1">
      <alignment horizontal="center" vertical="center" wrapText="1"/>
      <protection hidden="1"/>
    </xf>
    <xf numFmtId="0" fontId="7" fillId="0" borderId="23" xfId="28" applyFont="1" applyBorder="1" applyAlignment="1" applyProtection="1">
      <alignment horizontal="center" vertical="center" wrapText="1"/>
      <protection hidden="1"/>
    </xf>
    <xf numFmtId="0" fontId="4" fillId="0" borderId="39" xfId="28" applyFont="1" applyFill="1" applyBorder="1" applyAlignment="1" applyProtection="1">
      <alignment horizontal="left" vertical="center" wrapText="1"/>
      <protection hidden="1"/>
    </xf>
    <xf numFmtId="0" fontId="4" fillId="0" borderId="40" xfId="28" applyFont="1" applyFill="1" applyBorder="1" applyAlignment="1" applyProtection="1">
      <alignment horizontal="left" vertical="center" wrapText="1"/>
      <protection hidden="1"/>
    </xf>
    <xf numFmtId="0" fontId="4" fillId="0" borderId="34" xfId="28" applyFont="1" applyBorder="1" applyAlignment="1" applyProtection="1">
      <alignment horizontal="left" vertical="center" wrapText="1"/>
      <protection hidden="1"/>
    </xf>
    <xf numFmtId="0" fontId="4" fillId="0" borderId="8" xfId="28" applyFont="1" applyBorder="1" applyAlignment="1" applyProtection="1">
      <alignment horizontal="left" vertical="center" wrapText="1"/>
      <protection hidden="1"/>
    </xf>
    <xf numFmtId="0" fontId="4" fillId="2" borderId="12" xfId="28" applyFont="1" applyFill="1" applyBorder="1" applyAlignment="1" applyProtection="1">
      <alignment horizontal="right" vertical="center" wrapText="1"/>
      <protection locked="0"/>
    </xf>
    <xf numFmtId="0" fontId="4" fillId="2" borderId="3" xfId="28" applyFont="1" applyFill="1" applyBorder="1" applyAlignment="1" applyProtection="1">
      <alignment horizontal="right" vertical="center" wrapText="1"/>
      <protection locked="0"/>
    </xf>
    <xf numFmtId="0" fontId="4" fillId="2" borderId="9" xfId="28" applyFont="1" applyFill="1" applyBorder="1" applyAlignment="1" applyProtection="1">
      <alignment horizontal="right" vertical="center" wrapText="1"/>
      <protection locked="0"/>
    </xf>
    <xf numFmtId="0" fontId="4" fillId="0" borderId="51" xfId="28" applyFont="1" applyBorder="1" applyAlignment="1" applyProtection="1">
      <alignment horizontal="justify" vertical="top" wrapText="1"/>
      <protection hidden="1"/>
    </xf>
    <xf numFmtId="0" fontId="52" fillId="0" borderId="0" xfId="28" applyFont="1" applyFill="1" applyBorder="1" applyAlignment="1" applyProtection="1">
      <alignment horizontal="left" vertical="top" wrapText="1"/>
      <protection hidden="1"/>
    </xf>
    <xf numFmtId="0" fontId="52" fillId="0" borderId="10" xfId="28" applyFont="1" applyFill="1" applyBorder="1" applyAlignment="1" applyProtection="1">
      <alignment horizontal="left" vertical="top" wrapText="1"/>
      <protection hidden="1"/>
    </xf>
    <xf numFmtId="0" fontId="4" fillId="2" borderId="22" xfId="28" applyFont="1" applyFill="1" applyBorder="1" applyAlignment="1" applyProtection="1">
      <alignment horizontal="center" vertical="center" wrapText="1"/>
      <protection locked="0"/>
    </xf>
    <xf numFmtId="0" fontId="4" fillId="2" borderId="23" xfId="28" applyFont="1" applyFill="1" applyBorder="1" applyAlignment="1" applyProtection="1">
      <alignment horizontal="center" vertical="center" wrapText="1"/>
      <protection locked="0"/>
    </xf>
    <xf numFmtId="0" fontId="52" fillId="0" borderId="4" xfId="28" applyFont="1" applyFill="1" applyBorder="1" applyAlignment="1" applyProtection="1">
      <alignment horizontal="left" vertical="top" wrapText="1"/>
      <protection hidden="1"/>
    </xf>
    <xf numFmtId="0" fontId="60" fillId="0" borderId="0" xfId="28" applyFont="1" applyAlignment="1" applyProtection="1">
      <alignment horizontal="justify" vertical="top" wrapText="1"/>
      <protection hidden="1"/>
    </xf>
    <xf numFmtId="0" fontId="52" fillId="0" borderId="0" xfId="28" applyFont="1" applyAlignment="1" applyProtection="1">
      <alignment horizontal="left" vertical="top" wrapText="1"/>
      <protection hidden="1"/>
    </xf>
    <xf numFmtId="0" fontId="4" fillId="0" borderId="12" xfId="28" applyFont="1" applyBorder="1" applyAlignment="1" applyProtection="1">
      <alignment horizontal="left" vertical="top"/>
      <protection hidden="1"/>
    </xf>
    <xf numFmtId="0" fontId="4" fillId="0" borderId="3" xfId="28" applyFont="1" applyBorder="1" applyAlignment="1" applyProtection="1">
      <alignment horizontal="left" vertical="top"/>
      <protection hidden="1"/>
    </xf>
    <xf numFmtId="0" fontId="4" fillId="0" borderId="9" xfId="28" applyFont="1" applyBorder="1" applyAlignment="1" applyProtection="1">
      <alignment horizontal="left" vertical="top"/>
      <protection hidden="1"/>
    </xf>
    <xf numFmtId="0" fontId="60" fillId="0" borderId="15" xfId="0" applyFont="1" applyBorder="1" applyAlignment="1">
      <alignment horizontal="left" vertical="top"/>
    </xf>
    <xf numFmtId="0" fontId="52" fillId="0" borderId="0" xfId="28" applyFont="1" applyAlignment="1" applyProtection="1">
      <alignment horizontal="justify" vertical="center"/>
      <protection hidden="1"/>
    </xf>
    <xf numFmtId="0" fontId="60" fillId="0" borderId="0" xfId="28" applyFont="1" applyFill="1" applyAlignment="1" applyProtection="1">
      <alignment horizontal="justify" vertical="top" wrapText="1"/>
      <protection hidden="1"/>
    </xf>
    <xf numFmtId="0" fontId="60" fillId="0" borderId="0" xfId="28" applyFont="1" applyFill="1" applyAlignment="1" applyProtection="1">
      <alignment horizontal="justify" vertical="top"/>
      <protection hidden="1"/>
    </xf>
    <xf numFmtId="0" fontId="7" fillId="0" borderId="0" xfId="28" applyFont="1" applyAlignment="1" applyProtection="1">
      <alignment vertical="top"/>
      <protection hidden="1"/>
    </xf>
    <xf numFmtId="0" fontId="4" fillId="0" borderId="6" xfId="28" applyFont="1" applyFill="1" applyBorder="1" applyAlignment="1" applyProtection="1">
      <alignment vertical="center" wrapText="1"/>
      <protection hidden="1"/>
    </xf>
    <xf numFmtId="0" fontId="7" fillId="0" borderId="0" xfId="28" applyFont="1" applyAlignment="1" applyProtection="1">
      <alignment vertical="center" wrapText="1"/>
      <protection hidden="1"/>
    </xf>
    <xf numFmtId="0" fontId="67" fillId="0" borderId="6" xfId="28" applyFont="1" applyFill="1" applyBorder="1" applyAlignment="1" applyProtection="1">
      <alignment horizontal="justify" vertical="top" wrapText="1"/>
      <protection hidden="1"/>
    </xf>
    <xf numFmtId="0" fontId="4" fillId="0" borderId="12" xfId="28" applyFont="1" applyBorder="1" applyAlignment="1" applyProtection="1">
      <alignment horizontal="center"/>
      <protection hidden="1"/>
    </xf>
    <xf numFmtId="0" fontId="4" fillId="0" borderId="3" xfId="28" applyFont="1" applyBorder="1" applyAlignment="1" applyProtection="1">
      <alignment horizontal="center"/>
      <protection hidden="1"/>
    </xf>
    <xf numFmtId="0" fontId="4" fillId="0" borderId="9" xfId="28" applyFont="1" applyBorder="1" applyAlignment="1" applyProtection="1">
      <alignment horizontal="center"/>
      <protection hidden="1"/>
    </xf>
    <xf numFmtId="0" fontId="69" fillId="0" borderId="12" xfId="28" applyFont="1" applyBorder="1" applyAlignment="1" applyProtection="1">
      <alignment horizontal="left" vertical="center" wrapText="1"/>
      <protection hidden="1"/>
    </xf>
    <xf numFmtId="0" fontId="69" fillId="0" borderId="3" xfId="28" applyFont="1" applyBorder="1" applyAlignment="1" applyProtection="1">
      <alignment horizontal="left" vertical="center" wrapText="1"/>
      <protection hidden="1"/>
    </xf>
    <xf numFmtId="0" fontId="69" fillId="0" borderId="9" xfId="28" applyFont="1" applyBorder="1" applyAlignment="1" applyProtection="1">
      <alignment horizontal="left" vertical="center" wrapText="1"/>
      <protection hidden="1"/>
    </xf>
    <xf numFmtId="0" fontId="7" fillId="0" borderId="6" xfId="28" applyFont="1" applyBorder="1" applyAlignment="1" applyProtection="1">
      <alignment horizontal="justify" vertical="top" wrapText="1"/>
      <protection hidden="1"/>
    </xf>
    <xf numFmtId="0" fontId="7" fillId="0" borderId="6" xfId="28" applyFont="1" applyBorder="1" applyAlignment="1" applyProtection="1">
      <alignment vertical="center" wrapText="1"/>
      <protection hidden="1"/>
    </xf>
    <xf numFmtId="0" fontId="4" fillId="0" borderId="6" xfId="28" applyFont="1" applyBorder="1" applyAlignment="1" applyProtection="1">
      <alignment horizontal="left" vertical="top" indent="5"/>
      <protection hidden="1"/>
    </xf>
    <xf numFmtId="0" fontId="4" fillId="8" borderId="45" xfId="28" applyFont="1" applyFill="1" applyBorder="1" applyAlignment="1" applyProtection="1">
      <alignment horizontal="left" vertical="center" wrapText="1"/>
      <protection locked="0"/>
    </xf>
    <xf numFmtId="0" fontId="4" fillId="8" borderId="29" xfId="28" applyFont="1" applyFill="1" applyBorder="1" applyAlignment="1" applyProtection="1">
      <alignment horizontal="left" vertical="center" wrapText="1"/>
      <protection locked="0"/>
    </xf>
    <xf numFmtId="0" fontId="4" fillId="8" borderId="30" xfId="28" applyFont="1" applyFill="1" applyBorder="1" applyAlignment="1" applyProtection="1">
      <alignment horizontal="left" vertical="center" wrapText="1"/>
      <protection locked="0"/>
    </xf>
    <xf numFmtId="0" fontId="7" fillId="0" borderId="6" xfId="28" applyFont="1" applyFill="1" applyBorder="1" applyAlignment="1" applyProtection="1">
      <alignment horizontal="center" vertical="center" wrapText="1"/>
      <protection hidden="1"/>
    </xf>
    <xf numFmtId="0" fontId="4" fillId="0" borderId="6" xfId="28" applyFont="1" applyBorder="1" applyAlignment="1" applyProtection="1">
      <alignment horizontal="left" vertical="center" wrapText="1"/>
      <protection hidden="1"/>
    </xf>
    <xf numFmtId="0" fontId="4" fillId="0" borderId="8" xfId="28" applyFont="1" applyBorder="1" applyAlignment="1" applyProtection="1">
      <alignment horizontal="center" vertical="center"/>
      <protection hidden="1"/>
    </xf>
    <xf numFmtId="0" fontId="4" fillId="0" borderId="17" xfId="28" applyFont="1" applyBorder="1" applyAlignment="1" applyProtection="1">
      <alignment horizontal="center" vertical="center"/>
      <protection hidden="1"/>
    </xf>
    <xf numFmtId="0" fontId="4" fillId="0" borderId="16" xfId="28" applyFont="1" applyBorder="1" applyAlignment="1" applyProtection="1">
      <alignment horizontal="center" vertical="center"/>
      <protection hidden="1"/>
    </xf>
    <xf numFmtId="0" fontId="4" fillId="0" borderId="33" xfId="28" applyFont="1" applyBorder="1" applyAlignment="1" applyProtection="1">
      <alignment horizontal="left" vertical="center" wrapText="1"/>
      <protection hidden="1"/>
    </xf>
    <xf numFmtId="0" fontId="4" fillId="0" borderId="13" xfId="28" applyFont="1" applyBorder="1" applyAlignment="1" applyProtection="1">
      <alignment horizontal="left" vertical="center" wrapText="1"/>
      <protection hidden="1"/>
    </xf>
    <xf numFmtId="0" fontId="4" fillId="0" borderId="14" xfId="28" applyFont="1" applyBorder="1" applyAlignment="1" applyProtection="1">
      <alignment horizontal="left" vertical="center" wrapText="1"/>
      <protection hidden="1"/>
    </xf>
    <xf numFmtId="0" fontId="4" fillId="0" borderId="11" xfId="28" applyFont="1" applyBorder="1" applyAlignment="1" applyProtection="1">
      <alignment horizontal="left" vertical="center" wrapText="1"/>
      <protection hidden="1"/>
    </xf>
    <xf numFmtId="0" fontId="4" fillId="8" borderId="52" xfId="28" applyFont="1" applyFill="1" applyBorder="1" applyAlignment="1" applyProtection="1">
      <alignment horizontal="left" vertical="center" wrapText="1"/>
      <protection locked="0"/>
    </xf>
    <xf numFmtId="0" fontId="4" fillId="8" borderId="53" xfId="28" applyFont="1" applyFill="1" applyBorder="1" applyAlignment="1" applyProtection="1">
      <alignment horizontal="left" vertical="center" wrapText="1"/>
      <protection locked="0"/>
    </xf>
    <xf numFmtId="0" fontId="4" fillId="0" borderId="0" xfId="28" applyFont="1" applyFill="1" applyAlignment="1" applyProtection="1">
      <alignment horizontal="justify" vertical="top" wrapText="1"/>
      <protection hidden="1"/>
    </xf>
    <xf numFmtId="0" fontId="4" fillId="0" borderId="0" xfId="28" applyFont="1" applyAlignment="1" applyProtection="1">
      <alignment vertical="top"/>
      <protection hidden="1"/>
    </xf>
    <xf numFmtId="0" fontId="4" fillId="0" borderId="6" xfId="28" applyFont="1" applyFill="1" applyBorder="1" applyAlignment="1" applyProtection="1">
      <alignment horizontal="left" vertical="center" wrapText="1"/>
      <protection hidden="1"/>
    </xf>
    <xf numFmtId="0" fontId="7" fillId="9" borderId="12" xfId="28" applyFont="1" applyFill="1" applyBorder="1" applyAlignment="1" applyProtection="1">
      <alignment horizontal="left" vertical="center" wrapText="1"/>
      <protection hidden="1"/>
    </xf>
    <xf numFmtId="0" fontId="7" fillId="9" borderId="9" xfId="28" applyFont="1" applyFill="1" applyBorder="1" applyAlignment="1" applyProtection="1">
      <alignment horizontal="left" vertical="center" wrapText="1"/>
      <protection hidden="1"/>
    </xf>
    <xf numFmtId="0" fontId="7" fillId="0" borderId="8" xfId="28" applyFont="1" applyBorder="1" applyAlignment="1" applyProtection="1">
      <alignment horizontal="center" vertical="center" wrapText="1"/>
      <protection hidden="1"/>
    </xf>
    <xf numFmtId="0" fontId="7" fillId="0" borderId="16" xfId="28" applyFont="1" applyBorder="1" applyAlignment="1" applyProtection="1">
      <alignment horizontal="center" vertical="center" wrapText="1"/>
      <protection hidden="1"/>
    </xf>
    <xf numFmtId="0" fontId="7" fillId="0" borderId="14" xfId="28" applyFont="1" applyBorder="1" applyAlignment="1" applyProtection="1">
      <alignment horizontal="center" vertical="center" wrapText="1"/>
      <protection hidden="1"/>
    </xf>
    <xf numFmtId="0" fontId="7" fillId="0" borderId="4" xfId="28" applyFont="1" applyBorder="1" applyAlignment="1" applyProtection="1">
      <alignment horizontal="center" vertical="center" wrapText="1"/>
      <protection hidden="1"/>
    </xf>
    <xf numFmtId="0" fontId="7" fillId="0" borderId="11" xfId="28" applyFont="1" applyBorder="1" applyAlignment="1" applyProtection="1">
      <alignment horizontal="center" vertical="center" wrapText="1"/>
      <protection hidden="1"/>
    </xf>
    <xf numFmtId="0" fontId="7" fillId="0" borderId="0" xfId="28" applyFont="1" applyAlignment="1" applyProtection="1">
      <alignment horizontal="center" vertical="center"/>
      <protection hidden="1"/>
    </xf>
    <xf numFmtId="0" fontId="7" fillId="0" borderId="0" xfId="28" applyFont="1" applyAlignment="1" applyProtection="1">
      <alignment horizontal="left" vertical="top" wrapText="1"/>
      <protection hidden="1"/>
    </xf>
    <xf numFmtId="0" fontId="7" fillId="0" borderId="0" xfId="28" applyFont="1" applyAlignment="1" applyProtection="1">
      <alignment horizontal="left" vertical="center" wrapText="1"/>
      <protection hidden="1"/>
    </xf>
    <xf numFmtId="0" fontId="4" fillId="0" borderId="0" xfId="28" applyFont="1" applyAlignment="1" applyProtection="1">
      <alignment horizontal="left" vertical="center" wrapText="1"/>
      <protection hidden="1"/>
    </xf>
    <xf numFmtId="0" fontId="52" fillId="0" borderId="0" xfId="0" applyFont="1" applyAlignment="1">
      <alignment horizontal="left" vertical="center"/>
    </xf>
    <xf numFmtId="0" fontId="67" fillId="0" borderId="0" xfId="28" applyFont="1" applyAlignment="1" applyProtection="1">
      <alignment horizontal="justify" vertical="top" wrapText="1"/>
      <protection hidden="1"/>
    </xf>
    <xf numFmtId="0" fontId="68" fillId="0" borderId="0" xfId="28" applyFont="1" applyFill="1" applyAlignment="1" applyProtection="1">
      <alignment horizontal="justify" vertical="top" wrapText="1"/>
      <protection hidden="1"/>
    </xf>
    <xf numFmtId="0" fontId="7" fillId="0" borderId="4" xfId="28" applyFont="1" applyBorder="1" applyAlignment="1" applyProtection="1">
      <alignment horizontal="left" vertical="top" wrapText="1"/>
      <protection hidden="1"/>
    </xf>
    <xf numFmtId="0" fontId="4" fillId="0" borderId="0" xfId="28" applyFont="1" applyFill="1" applyAlignment="1" applyProtection="1">
      <alignment vertical="top" wrapText="1"/>
      <protection hidden="1"/>
    </xf>
    <xf numFmtId="0" fontId="4" fillId="0" borderId="0" xfId="28" applyFont="1" applyFill="1" applyAlignment="1" applyProtection="1">
      <alignment vertical="top"/>
      <protection hidden="1"/>
    </xf>
    <xf numFmtId="0" fontId="4" fillId="0" borderId="0" xfId="28" applyFont="1" applyAlignment="1" applyProtection="1">
      <alignment horizontal="center" vertical="top" wrapText="1"/>
      <protection hidden="1"/>
    </xf>
    <xf numFmtId="0" fontId="71" fillId="0" borderId="0" xfId="28" applyFont="1" applyAlignment="1" applyProtection="1">
      <alignment horizontal="center" vertical="top" wrapText="1"/>
      <protection hidden="1"/>
    </xf>
    <xf numFmtId="0" fontId="71" fillId="0" borderId="10" xfId="28" applyFont="1" applyBorder="1" applyAlignment="1" applyProtection="1">
      <alignment horizontal="center" vertical="top" wrapText="1"/>
      <protection hidden="1"/>
    </xf>
    <xf numFmtId="0" fontId="4" fillId="0" borderId="0" xfId="0" applyFont="1" applyBorder="1" applyAlignment="1" applyProtection="1">
      <alignment horizontal="justify" vertical="center" wrapText="1"/>
      <protection hidden="1"/>
    </xf>
    <xf numFmtId="0" fontId="8" fillId="0" borderId="0" xfId="39" applyFont="1" applyFill="1" applyAlignment="1" applyProtection="1">
      <alignment horizontal="left" vertical="center" wrapText="1"/>
      <protection hidden="1"/>
    </xf>
    <xf numFmtId="0" fontId="4" fillId="0" borderId="0" xfId="0" applyFont="1" applyBorder="1" applyAlignment="1" applyProtection="1">
      <alignment horizontal="justify" vertical="top" wrapText="1"/>
      <protection hidden="1"/>
    </xf>
    <xf numFmtId="0" fontId="4" fillId="0" borderId="0" xfId="0" applyFont="1" applyBorder="1" applyAlignment="1" applyProtection="1">
      <alignment horizontal="justify" vertical="center"/>
      <protection hidden="1"/>
    </xf>
    <xf numFmtId="0" fontId="4" fillId="2" borderId="5" xfId="0" applyFont="1" applyFill="1" applyBorder="1" applyAlignment="1" applyProtection="1">
      <alignment horizontal="justify" vertical="center" wrapText="1"/>
      <protection locked="0"/>
    </xf>
    <xf numFmtId="0" fontId="63" fillId="0" borderId="33" xfId="28" applyFont="1" applyBorder="1" applyAlignment="1" applyProtection="1">
      <alignment horizontal="left" vertical="top" wrapText="1"/>
      <protection hidden="1"/>
    </xf>
    <xf numFmtId="0" fontId="63" fillId="0" borderId="15" xfId="28" applyFont="1" applyBorder="1" applyAlignment="1" applyProtection="1">
      <alignment horizontal="left" vertical="top" wrapText="1"/>
      <protection hidden="1"/>
    </xf>
    <xf numFmtId="0" fontId="63" fillId="0" borderId="34" xfId="28" applyFont="1" applyBorder="1" applyAlignment="1" applyProtection="1">
      <alignment horizontal="left" vertical="top" wrapText="1"/>
      <protection hidden="1"/>
    </xf>
    <xf numFmtId="0" fontId="63" fillId="0" borderId="13" xfId="28" applyFont="1" applyBorder="1" applyAlignment="1" applyProtection="1">
      <alignment horizontal="left" vertical="top" wrapText="1"/>
      <protection hidden="1"/>
    </xf>
    <xf numFmtId="0" fontId="63" fillId="0" borderId="0" xfId="28" applyFont="1" applyBorder="1" applyAlignment="1" applyProtection="1">
      <alignment horizontal="left" vertical="top" wrapText="1"/>
      <protection hidden="1"/>
    </xf>
    <xf numFmtId="0" fontId="63" fillId="0" borderId="10" xfId="28" applyFont="1" applyBorder="1" applyAlignment="1" applyProtection="1">
      <alignment horizontal="left" vertical="top" wrapText="1"/>
      <protection hidden="1"/>
    </xf>
    <xf numFmtId="0" fontId="63" fillId="0" borderId="0" xfId="28" applyFont="1" applyAlignment="1" applyProtection="1">
      <alignment horizontal="justify" vertical="center"/>
      <protection hidden="1"/>
    </xf>
    <xf numFmtId="0" fontId="64" fillId="0" borderId="8" xfId="28" applyFont="1" applyBorder="1" applyAlignment="1" applyProtection="1">
      <alignment horizontal="center" vertical="center" wrapText="1"/>
      <protection hidden="1"/>
    </xf>
    <xf numFmtId="0" fontId="64" fillId="0" borderId="16" xfId="28" applyFont="1" applyBorder="1" applyAlignment="1" applyProtection="1">
      <alignment horizontal="center" vertical="center" wrapText="1"/>
      <protection hidden="1"/>
    </xf>
    <xf numFmtId="0" fontId="64" fillId="0" borderId="12" xfId="28" applyFont="1" applyBorder="1" applyAlignment="1" applyProtection="1">
      <alignment horizontal="center" vertical="center" wrapText="1"/>
      <protection hidden="1"/>
    </xf>
    <xf numFmtId="0" fontId="64" fillId="0" borderId="9" xfId="28" applyFont="1" applyBorder="1" applyAlignment="1" applyProtection="1">
      <alignment horizontal="center" vertical="center" wrapText="1"/>
      <protection hidden="1"/>
    </xf>
    <xf numFmtId="0" fontId="4" fillId="0" borderId="15" xfId="28" applyFont="1" applyBorder="1" applyAlignment="1" applyProtection="1">
      <alignment horizontal="left" vertical="center" wrapText="1"/>
      <protection hidden="1"/>
    </xf>
    <xf numFmtId="0" fontId="4" fillId="0" borderId="13" xfId="28" applyFont="1" applyBorder="1" applyAlignment="1" applyProtection="1">
      <alignment horizontal="justify" vertical="center"/>
      <protection hidden="1"/>
    </xf>
    <xf numFmtId="0" fontId="4" fillId="0" borderId="0" xfId="28" applyFont="1" applyBorder="1" applyAlignment="1" applyProtection="1">
      <alignment horizontal="justify" vertical="center"/>
      <protection hidden="1"/>
    </xf>
    <xf numFmtId="0" fontId="4" fillId="0" borderId="10" xfId="28" applyFont="1" applyBorder="1" applyAlignment="1" applyProtection="1">
      <alignment horizontal="justify" vertical="center"/>
      <protection hidden="1"/>
    </xf>
    <xf numFmtId="0" fontId="9" fillId="0" borderId="6" xfId="0" applyFont="1" applyBorder="1" applyAlignment="1">
      <alignment horizontal="left" vertical="top" wrapText="1" indent="2"/>
    </xf>
    <xf numFmtId="0" fontId="9" fillId="0" borderId="6" xfId="0" applyFont="1" applyBorder="1" applyAlignment="1">
      <alignment horizontal="justify" vertical="top" wrapText="1"/>
    </xf>
    <xf numFmtId="0" fontId="7" fillId="0" borderId="6" xfId="28" applyFont="1" applyBorder="1" applyAlignment="1" applyProtection="1">
      <alignment horizontal="center" vertical="center" wrapText="1"/>
      <protection hidden="1"/>
    </xf>
    <xf numFmtId="0" fontId="9" fillId="0" borderId="13" xfId="0" applyFont="1" applyBorder="1" applyAlignment="1" applyProtection="1">
      <alignment horizontal="justify" vertical="center" wrapText="1"/>
      <protection hidden="1"/>
    </xf>
    <xf numFmtId="0" fontId="9" fillId="0" borderId="0" xfId="0" applyFont="1" applyBorder="1" applyAlignment="1" applyProtection="1">
      <alignment horizontal="justify" vertical="center" wrapText="1"/>
      <protection hidden="1"/>
    </xf>
    <xf numFmtId="0" fontId="7" fillId="0" borderId="13" xfId="28" applyFont="1" applyFill="1" applyBorder="1" applyAlignment="1" applyProtection="1">
      <alignment horizontal="center" vertical="center" wrapText="1"/>
      <protection hidden="1"/>
    </xf>
    <xf numFmtId="0" fontId="7" fillId="0" borderId="0" xfId="28" applyFont="1" applyFill="1" applyBorder="1" applyAlignment="1" applyProtection="1">
      <alignment horizontal="center" vertical="center" wrapText="1"/>
      <protection hidden="1"/>
    </xf>
    <xf numFmtId="0" fontId="7" fillId="0" borderId="10" xfId="28" applyFont="1" applyFill="1" applyBorder="1" applyAlignment="1" applyProtection="1">
      <alignment horizontal="center" vertical="center" wrapText="1"/>
      <protection hidden="1"/>
    </xf>
    <xf numFmtId="0" fontId="63" fillId="2" borderId="21" xfId="28" applyFont="1" applyFill="1" applyBorder="1" applyAlignment="1" applyProtection="1">
      <alignment horizontal="center" vertical="top" wrapText="1"/>
      <protection locked="0" hidden="1"/>
    </xf>
    <xf numFmtId="0" fontId="63" fillId="2" borderId="18" xfId="28" applyFont="1" applyFill="1" applyBorder="1" applyAlignment="1" applyProtection="1">
      <alignment horizontal="center" vertical="top" wrapText="1"/>
      <protection locked="0" hidden="1"/>
    </xf>
    <xf numFmtId="0" fontId="7" fillId="0" borderId="13" xfId="28" applyFont="1" applyFill="1" applyBorder="1" applyAlignment="1" applyProtection="1">
      <alignment horizontal="center" vertical="center"/>
      <protection hidden="1"/>
    </xf>
    <xf numFmtId="0" fontId="7" fillId="0" borderId="0" xfId="28" applyFont="1" applyFill="1" applyBorder="1" applyAlignment="1" applyProtection="1">
      <alignment horizontal="center" vertical="center"/>
      <protection hidden="1"/>
    </xf>
    <xf numFmtId="0" fontId="7" fillId="0" borderId="10" xfId="28" applyFont="1" applyFill="1" applyBorder="1" applyAlignment="1" applyProtection="1">
      <alignment horizontal="center" vertical="center"/>
      <protection hidden="1"/>
    </xf>
    <xf numFmtId="0" fontId="78" fillId="0" borderId="13" xfId="28" applyFont="1" applyBorder="1" applyAlignment="1" applyProtection="1">
      <alignment horizontal="justify" vertical="center" wrapText="1"/>
      <protection hidden="1"/>
    </xf>
    <xf numFmtId="0" fontId="78" fillId="0" borderId="0" xfId="28" applyFont="1" applyBorder="1" applyAlignment="1" applyProtection="1">
      <alignment horizontal="justify" vertical="center"/>
      <protection hidden="1"/>
    </xf>
    <xf numFmtId="0" fontId="78" fillId="0" borderId="10" xfId="28" applyFont="1" applyBorder="1" applyAlignment="1" applyProtection="1">
      <alignment horizontal="justify" vertical="center"/>
      <protection hidden="1"/>
    </xf>
    <xf numFmtId="0" fontId="64" fillId="0" borderId="33" xfId="28" applyFont="1" applyBorder="1" applyAlignment="1" applyProtection="1">
      <alignment horizontal="center" vertical="center" wrapText="1"/>
      <protection hidden="1"/>
    </xf>
    <xf numFmtId="0" fontId="64" fillId="0" borderId="34" xfId="28" applyFont="1" applyBorder="1" applyAlignment="1" applyProtection="1">
      <alignment horizontal="center" vertical="center" wrapText="1"/>
      <protection hidden="1"/>
    </xf>
    <xf numFmtId="0" fontId="64" fillId="0" borderId="14" xfId="28" applyFont="1" applyBorder="1" applyAlignment="1" applyProtection="1">
      <alignment horizontal="center" vertical="center" wrapText="1"/>
      <protection hidden="1"/>
    </xf>
    <xf numFmtId="0" fontId="64" fillId="0" borderId="11" xfId="28"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4" fillId="0" borderId="21" xfId="0" applyFont="1" applyBorder="1" applyAlignment="1" applyProtection="1">
      <alignment horizontal="center" vertical="top" wrapText="1"/>
      <protection hidden="1"/>
    </xf>
    <xf numFmtId="0" fontId="4" fillId="0" borderId="18" xfId="0" applyFont="1" applyBorder="1" applyAlignment="1" applyProtection="1">
      <alignment horizontal="center" vertical="top" wrapText="1"/>
      <protection hidden="1"/>
    </xf>
    <xf numFmtId="0" fontId="9" fillId="0" borderId="33"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4" fillId="2" borderId="32" xfId="0" applyFont="1" applyFill="1" applyBorder="1" applyAlignment="1" applyProtection="1">
      <alignment horizontal="center" vertical="top" wrapText="1"/>
      <protection locked="0"/>
    </xf>
    <xf numFmtId="0" fontId="4" fillId="2" borderId="46" xfId="0" applyFont="1" applyFill="1" applyBorder="1" applyAlignment="1" applyProtection="1">
      <alignment horizontal="center" vertical="top" wrapText="1"/>
      <protection locked="0"/>
    </xf>
    <xf numFmtId="0" fontId="4" fillId="2" borderId="12" xfId="0" applyFont="1" applyFill="1" applyBorder="1" applyAlignment="1" applyProtection="1">
      <alignment horizontal="center" vertical="top" wrapText="1"/>
      <protection locked="0"/>
    </xf>
    <xf numFmtId="0" fontId="4" fillId="2" borderId="9" xfId="0" applyFont="1" applyFill="1" applyBorder="1" applyAlignment="1" applyProtection="1">
      <alignment horizontal="center" vertical="top" wrapText="1"/>
      <protection locked="0"/>
    </xf>
    <xf numFmtId="0" fontId="4" fillId="2" borderId="22" xfId="0" applyFont="1" applyFill="1" applyBorder="1" applyAlignment="1" applyProtection="1">
      <alignment horizontal="center" vertical="top" wrapText="1"/>
      <protection locked="0"/>
    </xf>
    <xf numFmtId="0" fontId="4" fillId="2" borderId="23" xfId="0" applyFont="1" applyFill="1" applyBorder="1" applyAlignment="1" applyProtection="1">
      <alignment horizontal="center" vertical="top" wrapText="1"/>
      <protection locked="0"/>
    </xf>
    <xf numFmtId="0" fontId="4" fillId="0" borderId="19" xfId="0" applyFont="1" applyBorder="1" applyAlignment="1" applyProtection="1">
      <alignment horizontal="left" vertical="top" wrapText="1"/>
      <protection hidden="1"/>
    </xf>
    <xf numFmtId="0" fontId="4" fillId="0" borderId="7" xfId="0" applyFont="1" applyBorder="1" applyAlignment="1" applyProtection="1">
      <alignment horizontal="left" vertical="top" wrapText="1"/>
      <protection hidden="1"/>
    </xf>
    <xf numFmtId="0" fontId="4" fillId="0" borderId="20" xfId="0" applyFont="1" applyBorder="1" applyAlignment="1" applyProtection="1">
      <alignment horizontal="left" vertical="top" wrapText="1"/>
      <protection hidden="1"/>
    </xf>
    <xf numFmtId="0" fontId="4" fillId="0" borderId="6" xfId="0" applyFont="1" applyBorder="1" applyAlignment="1" applyProtection="1">
      <alignment horizontal="left" vertical="top" wrapText="1"/>
      <protection hidden="1"/>
    </xf>
    <xf numFmtId="0" fontId="47" fillId="0" borderId="15" xfId="0" applyFont="1" applyBorder="1" applyAlignment="1" applyProtection="1">
      <alignment horizontal="center" vertical="center" wrapText="1"/>
      <protection hidden="1"/>
    </xf>
    <xf numFmtId="0" fontId="4" fillId="0" borderId="6" xfId="0" applyFont="1" applyBorder="1" applyAlignment="1" applyProtection="1">
      <alignment horizontal="center" vertical="top" wrapText="1"/>
      <protection hidden="1"/>
    </xf>
    <xf numFmtId="0" fontId="9" fillId="0" borderId="8"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0" xfId="0" applyFont="1" applyAlignment="1">
      <alignment horizontal="justify" vertical="center" wrapText="1"/>
    </xf>
    <xf numFmtId="0" fontId="8" fillId="4" borderId="0" xfId="33" applyFont="1" applyFill="1" applyBorder="1" applyAlignment="1" applyProtection="1">
      <alignment horizontal="left" vertical="top" wrapText="1"/>
      <protection hidden="1"/>
    </xf>
    <xf numFmtId="0" fontId="10"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pplyProtection="1">
      <alignment horizontal="justify" vertical="center" wrapText="1"/>
      <protection hidden="1"/>
    </xf>
    <xf numFmtId="0" fontId="8" fillId="2" borderId="6" xfId="0" applyFont="1" applyFill="1" applyBorder="1" applyAlignment="1" applyProtection="1">
      <alignment horizontal="left" vertical="top" wrapText="1"/>
      <protection locked="0"/>
    </xf>
    <xf numFmtId="0" fontId="8" fillId="0" borderId="0" xfId="0" applyFont="1" applyAlignment="1" applyProtection="1">
      <alignment horizontal="left" vertical="center"/>
      <protection hidden="1"/>
    </xf>
    <xf numFmtId="0" fontId="8" fillId="2" borderId="6" xfId="0" applyFont="1" applyFill="1" applyBorder="1" applyAlignment="1" applyProtection="1">
      <alignment horizontal="left" vertical="top" wrapText="1"/>
      <protection locked="0" hidden="1"/>
    </xf>
    <xf numFmtId="0" fontId="9" fillId="10" borderId="12" xfId="0" applyFont="1" applyFill="1" applyBorder="1" applyAlignment="1" applyProtection="1">
      <alignment horizontal="left" vertical="center" wrapText="1"/>
      <protection hidden="1"/>
    </xf>
    <xf numFmtId="0" fontId="9" fillId="10" borderId="3" xfId="0" applyFont="1" applyFill="1" applyBorder="1" applyAlignment="1" applyProtection="1">
      <alignment horizontal="left" vertical="center" wrapText="1"/>
      <protection hidden="1"/>
    </xf>
    <xf numFmtId="0" fontId="9" fillId="10" borderId="9" xfId="0" applyFont="1" applyFill="1" applyBorder="1" applyAlignment="1" applyProtection="1">
      <alignment horizontal="left" vertical="center" wrapText="1"/>
      <protection hidden="1"/>
    </xf>
    <xf numFmtId="0" fontId="84" fillId="0" borderId="12" xfId="0" applyFont="1" applyBorder="1" applyAlignment="1" applyProtection="1">
      <alignment horizontal="justify" vertical="center" wrapText="1"/>
      <protection hidden="1"/>
    </xf>
    <xf numFmtId="0" fontId="84" fillId="0" borderId="3" xfId="0" applyFont="1" applyBorder="1" applyAlignment="1" applyProtection="1">
      <alignment horizontal="justify" vertical="center" wrapText="1"/>
      <protection hidden="1"/>
    </xf>
    <xf numFmtId="0" fontId="84" fillId="0" borderId="9" xfId="0" applyFont="1" applyBorder="1" applyAlignment="1" applyProtection="1">
      <alignment horizontal="justify" vertical="center" wrapText="1"/>
      <protection hidden="1"/>
    </xf>
    <xf numFmtId="0" fontId="8" fillId="0" borderId="12" xfId="0" applyFont="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8" fillId="0" borderId="9" xfId="0" applyFont="1" applyBorder="1" applyAlignment="1" applyProtection="1">
      <alignment horizontal="justify" vertical="center" wrapText="1"/>
      <protection hidden="1"/>
    </xf>
    <xf numFmtId="0" fontId="8" fillId="0" borderId="12"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9" fillId="0" borderId="12" xfId="0" applyFont="1" applyBorder="1" applyAlignment="1" applyProtection="1">
      <alignment horizontal="left" vertical="center"/>
      <protection hidden="1"/>
    </xf>
    <xf numFmtId="0" fontId="9" fillId="0" borderId="3" xfId="0" applyFont="1" applyBorder="1" applyAlignment="1" applyProtection="1">
      <alignment horizontal="left" vertical="center"/>
      <protection hidden="1"/>
    </xf>
    <xf numFmtId="0" fontId="8" fillId="0" borderId="1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9" fillId="11" borderId="12" xfId="0" applyFont="1" applyFill="1" applyBorder="1" applyAlignment="1" applyProtection="1">
      <alignment horizontal="left" vertical="center" wrapText="1"/>
      <protection hidden="1"/>
    </xf>
    <xf numFmtId="0" fontId="9" fillId="11" borderId="3" xfId="0" applyFont="1" applyFill="1" applyBorder="1" applyAlignment="1" applyProtection="1">
      <alignment horizontal="left" vertical="center" wrapText="1"/>
      <protection hidden="1"/>
    </xf>
    <xf numFmtId="0" fontId="9" fillId="11" borderId="9" xfId="0" applyFont="1" applyFill="1" applyBorder="1" applyAlignment="1" applyProtection="1">
      <alignment horizontal="left" vertical="center" wrapText="1"/>
      <protection hidden="1"/>
    </xf>
    <xf numFmtId="0" fontId="9" fillId="0" borderId="12" xfId="0" applyFont="1" applyBorder="1" applyAlignment="1" applyProtection="1">
      <alignment horizontal="justify" vertical="center" wrapText="1"/>
      <protection hidden="1"/>
    </xf>
    <xf numFmtId="0" fontId="9" fillId="0" borderId="3" xfId="0" applyFont="1" applyBorder="1" applyAlignment="1" applyProtection="1">
      <alignment horizontal="justify" vertical="center" wrapText="1"/>
      <protection hidden="1"/>
    </xf>
    <xf numFmtId="0" fontId="9" fillId="0" borderId="9" xfId="0" applyFont="1" applyBorder="1" applyAlignment="1" applyProtection="1">
      <alignment horizontal="justify" vertical="center" wrapText="1"/>
      <protection hidden="1"/>
    </xf>
    <xf numFmtId="0" fontId="8" fillId="0" borderId="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80" fillId="0" borderId="12" xfId="0" applyFont="1" applyBorder="1" applyAlignment="1" applyProtection="1">
      <alignment horizontal="justify" vertical="center" wrapText="1"/>
      <protection hidden="1"/>
    </xf>
    <xf numFmtId="0" fontId="80" fillId="0" borderId="3" xfId="0" applyFont="1" applyBorder="1" applyAlignment="1" applyProtection="1">
      <alignment horizontal="justify" vertical="center" wrapText="1"/>
      <protection hidden="1"/>
    </xf>
    <xf numFmtId="0" fontId="80" fillId="0" borderId="9" xfId="0" applyFont="1" applyBorder="1" applyAlignment="1" applyProtection="1">
      <alignment horizontal="justify" vertical="center" wrapText="1"/>
      <protection hidden="1"/>
    </xf>
    <xf numFmtId="0" fontId="7" fillId="0" borderId="12"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84" fillId="0" borderId="4" xfId="0" applyFont="1" applyBorder="1" applyAlignment="1" applyProtection="1">
      <alignment horizontal="justify" vertical="center" wrapText="1"/>
      <protection hidden="1"/>
    </xf>
    <xf numFmtId="0" fontId="8" fillId="0" borderId="0" xfId="0" applyFont="1" applyAlignment="1" applyProtection="1">
      <alignment horizontal="center" vertical="center"/>
      <protection hidden="1"/>
    </xf>
    <xf numFmtId="0" fontId="81" fillId="0" borderId="21" xfId="24" applyFont="1" applyBorder="1" applyAlignment="1" applyProtection="1">
      <alignment horizontal="center" vertical="center"/>
      <protection hidden="1"/>
    </xf>
    <xf numFmtId="0" fontId="81" fillId="0" borderId="54" xfId="24" applyFont="1" applyBorder="1" applyAlignment="1" applyProtection="1">
      <alignment horizontal="center" vertical="center"/>
      <protection hidden="1"/>
    </xf>
    <xf numFmtId="0" fontId="81" fillId="0" borderId="18" xfId="24" applyFont="1" applyBorder="1" applyAlignment="1" applyProtection="1">
      <alignment horizontal="center" vertical="center"/>
      <protection hidden="1"/>
    </xf>
    <xf numFmtId="0" fontId="4" fillId="0" borderId="5" xfId="24" applyFont="1" applyBorder="1" applyAlignment="1" applyProtection="1">
      <alignment horizontal="justify" vertical="top" wrapText="1"/>
      <protection hidden="1"/>
    </xf>
    <xf numFmtId="0" fontId="4" fillId="0" borderId="23" xfId="24" applyFont="1" applyBorder="1" applyAlignment="1" applyProtection="1">
      <alignment horizontal="justify" vertical="top" wrapText="1"/>
      <protection hidden="1"/>
    </xf>
    <xf numFmtId="0" fontId="4" fillId="0" borderId="51" xfId="24" applyFont="1" applyBorder="1" applyAlignment="1" applyProtection="1">
      <alignment horizontal="justify" vertical="top" wrapText="1"/>
      <protection hidden="1"/>
    </xf>
    <xf numFmtId="0" fontId="4" fillId="0" borderId="46" xfId="24"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4" fillId="0" borderId="0" xfId="0" applyFont="1" applyAlignment="1" applyProtection="1">
      <alignment horizontal="justify" vertical="top"/>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center" vertical="top"/>
      <protection hidden="1"/>
    </xf>
    <xf numFmtId="0" fontId="3" fillId="6" borderId="0" xfId="0" applyFont="1" applyFill="1" applyBorder="1" applyAlignment="1" applyProtection="1">
      <alignment horizontal="center" vertical="top"/>
      <protection hidden="1"/>
    </xf>
    <xf numFmtId="0" fontId="4" fillId="0" borderId="0" xfId="0" applyFont="1" applyAlignment="1" applyProtection="1">
      <alignment horizontal="center" vertical="top" wrapText="1"/>
      <protection hidden="1"/>
    </xf>
    <xf numFmtId="0" fontId="7" fillId="0" borderId="0" xfId="0" applyFont="1" applyAlignment="1" applyProtection="1">
      <alignment horizontal="justify"/>
      <protection hidden="1"/>
    </xf>
    <xf numFmtId="0" fontId="4" fillId="0" borderId="0" xfId="0" applyFont="1" applyAlignment="1" applyProtection="1">
      <alignment horizontal="justify" vertical="top" wrapText="1"/>
      <protection hidden="1"/>
    </xf>
    <xf numFmtId="0" fontId="4" fillId="0" borderId="0" xfId="0" applyFont="1" applyBorder="1" applyAlignment="1" applyProtection="1">
      <alignment horizontal="left" vertical="top" wrapText="1" indent="5"/>
      <protection hidden="1"/>
    </xf>
    <xf numFmtId="0" fontId="4" fillId="0" borderId="4" xfId="0" applyFont="1" applyBorder="1" applyAlignment="1" applyProtection="1">
      <alignment horizontal="justify" vertical="top" wrapText="1"/>
      <protection hidden="1"/>
    </xf>
    <xf numFmtId="0" fontId="4" fillId="0" borderId="4" xfId="0" applyFont="1" applyBorder="1" applyAlignment="1" applyProtection="1">
      <alignment horizontal="left" vertical="top" wrapText="1" indent="5"/>
      <protection hidden="1"/>
    </xf>
    <xf numFmtId="0" fontId="4" fillId="0" borderId="0" xfId="0" applyFont="1" applyAlignment="1" applyProtection="1">
      <alignment horizontal="justify"/>
      <protection hidden="1"/>
    </xf>
    <xf numFmtId="0" fontId="4" fillId="0" borderId="0" xfId="0" applyFont="1" applyBorder="1" applyAlignment="1" applyProtection="1">
      <alignment horizontal="left" vertical="top" wrapText="1"/>
      <protection hidden="1"/>
    </xf>
    <xf numFmtId="0" fontId="52" fillId="0" borderId="0" xfId="0" applyFont="1" applyAlignment="1" applyProtection="1">
      <alignment horizontal="justify" vertical="top"/>
      <protection hidden="1"/>
    </xf>
    <xf numFmtId="0" fontId="7" fillId="0" borderId="0" xfId="0" applyFont="1" applyBorder="1" applyAlignment="1" applyProtection="1">
      <alignment horizontal="justify" vertical="top" wrapText="1"/>
      <protection hidden="1"/>
    </xf>
    <xf numFmtId="0" fontId="4" fillId="0" borderId="0" xfId="0" applyFont="1" applyBorder="1" applyAlignment="1" applyProtection="1">
      <alignment vertical="top" wrapText="1"/>
      <protection hidden="1"/>
    </xf>
    <xf numFmtId="0" fontId="0" fillId="0" borderId="0" xfId="0" applyAlignment="1">
      <alignment vertical="top" wrapText="1"/>
    </xf>
    <xf numFmtId="0" fontId="9" fillId="0" borderId="0" xfId="0" applyFont="1" applyAlignment="1">
      <alignment horizontal="left" vertical="top" wrapText="1"/>
    </xf>
    <xf numFmtId="0" fontId="46" fillId="0" borderId="0" xfId="0" applyFont="1" applyAlignment="1">
      <alignment horizontal="left" vertical="top" wrapText="1"/>
    </xf>
    <xf numFmtId="0" fontId="9" fillId="0" borderId="6" xfId="0" applyFont="1" applyBorder="1" applyAlignment="1">
      <alignment horizontal="left" vertical="center" wrapText="1"/>
    </xf>
    <xf numFmtId="0" fontId="9" fillId="0" borderId="12"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9" fillId="0" borderId="0" xfId="0" applyFont="1" applyAlignment="1">
      <alignment horizontal="left" vertical="center"/>
    </xf>
    <xf numFmtId="0" fontId="8" fillId="0" borderId="19" xfId="0" applyFont="1" applyBorder="1" applyAlignment="1" applyProtection="1">
      <alignment horizontal="left" vertical="center" wrapText="1"/>
      <protection hidden="1"/>
    </xf>
    <xf numFmtId="0" fontId="8" fillId="0" borderId="21" xfId="0" applyFont="1" applyBorder="1" applyAlignment="1" applyProtection="1">
      <alignment horizontal="left" vertical="center"/>
      <protection hidden="1"/>
    </xf>
    <xf numFmtId="0" fontId="8" fillId="0" borderId="54" xfId="0" applyFont="1" applyBorder="1" applyAlignment="1" applyProtection="1">
      <alignment horizontal="left" vertical="center"/>
      <protection hidden="1"/>
    </xf>
    <xf numFmtId="0" fontId="8" fillId="0" borderId="18" xfId="0" applyFont="1" applyBorder="1" applyAlignment="1" applyProtection="1">
      <alignment horizontal="left" vertical="center"/>
      <protection hidden="1"/>
    </xf>
    <xf numFmtId="0" fontId="8" fillId="2" borderId="3" xfId="0" applyFont="1" applyFill="1" applyBorder="1" applyAlignment="1" applyProtection="1">
      <alignment horizontal="center" vertical="center" wrapText="1"/>
      <protection locked="0"/>
    </xf>
    <xf numFmtId="0" fontId="8" fillId="0" borderId="20" xfId="0" applyFont="1" applyBorder="1" applyAlignment="1" applyProtection="1">
      <alignment horizontal="left" vertical="center" wrapText="1"/>
      <protection hidden="1"/>
    </xf>
    <xf numFmtId="0" fontId="8" fillId="0" borderId="32" xfId="0" applyFont="1" applyBorder="1" applyAlignment="1" applyProtection="1">
      <alignment horizontal="left" vertical="center" wrapText="1"/>
      <protection hidden="1"/>
    </xf>
    <xf numFmtId="0" fontId="8" fillId="0" borderId="51" xfId="0" applyFont="1" applyBorder="1" applyAlignment="1" applyProtection="1">
      <alignment horizontal="left" vertical="center" wrapText="1"/>
      <protection hidden="1"/>
    </xf>
    <xf numFmtId="0" fontId="8" fillId="0" borderId="46" xfId="0" applyFont="1" applyBorder="1" applyAlignment="1" applyProtection="1">
      <alignment horizontal="left" vertical="center" wrapText="1"/>
      <protection hidden="1"/>
    </xf>
    <xf numFmtId="0" fontId="8" fillId="0" borderId="6" xfId="0" applyFont="1" applyBorder="1" applyAlignment="1" applyProtection="1">
      <alignment horizontal="left" vertical="top" wrapText="1"/>
      <protection hidden="1"/>
    </xf>
    <xf numFmtId="0" fontId="8" fillId="0" borderId="1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9" xfId="0" applyFont="1" applyBorder="1" applyAlignment="1" applyProtection="1">
      <alignment horizontal="left" vertical="center" wrapText="1"/>
      <protection hidden="1"/>
    </xf>
    <xf numFmtId="0" fontId="8" fillId="2" borderId="8"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0" borderId="14" xfId="0" applyFont="1" applyBorder="1" applyAlignment="1" applyProtection="1">
      <alignment horizontal="justify" vertical="top" wrapText="1"/>
      <protection hidden="1"/>
    </xf>
    <xf numFmtId="0" fontId="8" fillId="0" borderId="4" xfId="0" applyFont="1" applyBorder="1" applyAlignment="1" applyProtection="1">
      <alignment horizontal="justify" vertical="top" wrapText="1"/>
      <protection hidden="1"/>
    </xf>
    <xf numFmtId="0" fontId="8" fillId="0" borderId="11" xfId="0" applyFont="1" applyBorder="1" applyAlignment="1" applyProtection="1">
      <alignment horizontal="justify" vertical="top" wrapText="1"/>
      <protection hidden="1"/>
    </xf>
    <xf numFmtId="0" fontId="8" fillId="0" borderId="8" xfId="0" applyFont="1" applyBorder="1" applyAlignment="1" applyProtection="1">
      <alignment horizontal="left" vertical="center" wrapText="1"/>
      <protection hidden="1"/>
    </xf>
    <xf numFmtId="0" fontId="8" fillId="0" borderId="0" xfId="0" applyFont="1" applyAlignment="1" applyProtection="1">
      <alignment horizontal="left" vertical="top" wrapText="1"/>
      <protection hidden="1"/>
    </xf>
    <xf numFmtId="0" fontId="46" fillId="0" borderId="0" xfId="0" applyFont="1" applyAlignment="1" applyProtection="1">
      <alignment horizontal="left" vertical="top" wrapText="1"/>
      <protection hidden="1"/>
    </xf>
    <xf numFmtId="0" fontId="8" fillId="0" borderId="0" xfId="0" applyFont="1" applyAlignment="1" applyProtection="1">
      <alignment vertical="top" wrapText="1"/>
      <protection hidden="1"/>
    </xf>
    <xf numFmtId="0" fontId="8" fillId="0" borderId="12" xfId="0" applyFont="1" applyBorder="1" applyAlignment="1" applyProtection="1">
      <alignment horizontal="left" vertical="top"/>
      <protection hidden="1"/>
    </xf>
    <xf numFmtId="0" fontId="8" fillId="0" borderId="3" xfId="0" applyFont="1" applyBorder="1" applyAlignment="1" applyProtection="1">
      <alignment horizontal="left" vertical="top"/>
      <protection hidden="1"/>
    </xf>
    <xf numFmtId="0" fontId="8" fillId="0" borderId="9" xfId="0" applyFont="1" applyBorder="1" applyAlignment="1" applyProtection="1">
      <alignment horizontal="left" vertical="top"/>
      <protection hidden="1"/>
    </xf>
    <xf numFmtId="0" fontId="9" fillId="0" borderId="0" xfId="0" applyFont="1" applyAlignment="1" applyProtection="1">
      <alignment horizontal="center" vertical="justify" wrapText="1"/>
      <protection hidden="1"/>
    </xf>
    <xf numFmtId="0" fontId="8" fillId="0" borderId="0" xfId="39" applyFont="1" applyFill="1" applyAlignment="1" applyProtection="1">
      <alignment horizontal="left" vertical="center"/>
      <protection hidden="1"/>
    </xf>
    <xf numFmtId="0" fontId="21" fillId="0" borderId="0" xfId="0" applyFont="1" applyAlignment="1" applyProtection="1">
      <alignment horizontal="justify" vertical="center" wrapText="1"/>
      <protection hidden="1"/>
    </xf>
    <xf numFmtId="0" fontId="9" fillId="0" borderId="0" xfId="0" applyFont="1" applyFill="1" applyBorder="1" applyAlignment="1" applyProtection="1">
      <alignment horizontal="left" vertical="top" wrapText="1"/>
    </xf>
    <xf numFmtId="0" fontId="7" fillId="0" borderId="6" xfId="0" applyFont="1" applyBorder="1" applyAlignment="1" applyProtection="1">
      <alignment horizontal="center" vertical="center" wrapText="1"/>
    </xf>
    <xf numFmtId="0" fontId="8" fillId="2" borderId="12"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9"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top" wrapText="1"/>
      <protection locked="0"/>
    </xf>
    <xf numFmtId="0" fontId="9" fillId="0" borderId="0" xfId="0" applyFont="1" applyAlignment="1" applyProtection="1">
      <alignment horizontal="left" vertical="center" wrapText="1"/>
      <protection hidden="1"/>
    </xf>
    <xf numFmtId="0" fontId="9" fillId="0" borderId="0" xfId="0" applyFont="1" applyAlignment="1" applyProtection="1">
      <alignment vertical="center" wrapText="1"/>
      <protection hidden="1"/>
    </xf>
    <xf numFmtId="0" fontId="0" fillId="0" borderId="0" xfId="0" applyAlignment="1">
      <alignment wrapText="1"/>
    </xf>
    <xf numFmtId="172" fontId="9" fillId="0" borderId="0" xfId="0" applyNumberFormat="1" applyFont="1" applyAlignment="1" applyProtection="1">
      <alignment horizontal="left" vertical="center"/>
      <protection hidden="1"/>
    </xf>
    <xf numFmtId="0" fontId="8" fillId="2" borderId="6" xfId="0" applyFont="1" applyFill="1" applyBorder="1" applyAlignment="1" applyProtection="1">
      <alignment horizontal="right" vertical="top" wrapText="1"/>
      <protection locked="0"/>
    </xf>
    <xf numFmtId="0" fontId="8" fillId="0" borderId="0" xfId="0" applyFont="1" applyBorder="1" applyAlignment="1" applyProtection="1">
      <alignment horizontal="left"/>
      <protection hidden="1"/>
    </xf>
    <xf numFmtId="0" fontId="8" fillId="0" borderId="6" xfId="0" applyFont="1" applyBorder="1" applyAlignment="1" applyProtection="1">
      <alignment horizontal="center" vertical="top" wrapText="1"/>
      <protection hidden="1"/>
    </xf>
    <xf numFmtId="0" fontId="34" fillId="2" borderId="6" xfId="0" applyFont="1" applyFill="1" applyBorder="1" applyAlignment="1" applyProtection="1">
      <alignment horizontal="left" vertical="center" wrapText="1"/>
      <protection locked="0"/>
    </xf>
    <xf numFmtId="0" fontId="21" fillId="0" borderId="0" xfId="0" applyFont="1" applyAlignment="1" applyProtection="1">
      <alignment horizontal="justify" vertical="top" wrapText="1"/>
      <protection hidden="1"/>
    </xf>
    <xf numFmtId="0" fontId="21" fillId="0" borderId="4" xfId="0" applyFont="1" applyBorder="1" applyAlignment="1" applyProtection="1">
      <alignment horizontal="justify" vertical="top" wrapText="1"/>
      <protection hidden="1"/>
    </xf>
    <xf numFmtId="0" fontId="8" fillId="2" borderId="20" xfId="0" applyFont="1" applyFill="1" applyBorder="1" applyAlignment="1" applyProtection="1">
      <alignment horizontal="left" vertical="top" wrapText="1"/>
      <protection locked="0"/>
    </xf>
    <xf numFmtId="0" fontId="34" fillId="0" borderId="6" xfId="0" applyFont="1" applyFill="1" applyBorder="1" applyAlignment="1" applyProtection="1">
      <alignment horizontal="left" vertical="center" wrapText="1"/>
      <protection hidden="1"/>
    </xf>
    <xf numFmtId="0" fontId="8" fillId="2" borderId="19"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10" fillId="0" borderId="0" xfId="28" applyFont="1" applyAlignment="1" applyProtection="1">
      <alignment horizontal="center" vertical="center" wrapText="1"/>
      <protection hidden="1"/>
    </xf>
    <xf numFmtId="0" fontId="9" fillId="0" borderId="0" xfId="28" applyFont="1" applyAlignment="1" applyProtection="1">
      <alignment horizontal="center" vertical="center"/>
      <protection hidden="1"/>
    </xf>
    <xf numFmtId="0" fontId="9" fillId="0" borderId="0" xfId="28" applyFont="1" applyAlignment="1" applyProtection="1">
      <alignment horizontal="justify" vertical="center" wrapText="1"/>
      <protection hidden="1"/>
    </xf>
    <xf numFmtId="0" fontId="8" fillId="0" borderId="0" xfId="28" applyFont="1" applyAlignment="1" applyProtection="1">
      <alignment horizontal="justify" vertical="top"/>
      <protection hidden="1"/>
    </xf>
    <xf numFmtId="0" fontId="21" fillId="0" borderId="0" xfId="28" applyFont="1" applyAlignment="1" applyProtection="1">
      <alignment horizontal="left" vertical="center" wrapText="1"/>
      <protection hidden="1"/>
    </xf>
    <xf numFmtId="0" fontId="8" fillId="0" borderId="0" xfId="28" applyFont="1" applyAlignment="1" applyProtection="1">
      <alignment horizontal="justify" vertical="center"/>
      <protection hidden="1"/>
    </xf>
    <xf numFmtId="0" fontId="8" fillId="2" borderId="6" xfId="28" applyFont="1" applyFill="1" applyBorder="1" applyAlignment="1" applyProtection="1">
      <alignment horizontal="left" vertical="top" wrapText="1"/>
      <protection hidden="1"/>
    </xf>
    <xf numFmtId="0" fontId="8" fillId="0" borderId="6" xfId="28" applyFont="1" applyBorder="1" applyAlignment="1" applyProtection="1">
      <alignment horizontal="center" vertical="center" wrapText="1"/>
      <protection hidden="1"/>
    </xf>
    <xf numFmtId="0" fontId="9" fillId="0" borderId="0" xfId="39" applyFont="1" applyFill="1" applyAlignment="1" applyProtection="1">
      <alignment horizontal="left" vertical="center" wrapText="1"/>
      <protection hidden="1"/>
    </xf>
    <xf numFmtId="0" fontId="8" fillId="0" borderId="0" xfId="0" applyFont="1" applyAlignment="1" applyProtection="1">
      <alignment horizontal="justify" vertical="top" wrapText="1"/>
      <protection hidden="1"/>
    </xf>
    <xf numFmtId="0" fontId="7" fillId="7" borderId="6" xfId="0" applyFont="1" applyFill="1" applyBorder="1" applyAlignment="1" applyProtection="1">
      <alignment horizontal="center" vertical="center"/>
      <protection hidden="1"/>
    </xf>
    <xf numFmtId="0" fontId="8" fillId="0" borderId="13"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82" fillId="0" borderId="0" xfId="0" applyFont="1" applyAlignment="1" applyProtection="1">
      <alignment horizontal="left" vertical="center" wrapText="1"/>
      <protection hidden="1"/>
    </xf>
    <xf numFmtId="0" fontId="9" fillId="7" borderId="6" xfId="0" applyFont="1" applyFill="1" applyBorder="1" applyAlignment="1" applyProtection="1">
      <alignment horizontal="center" vertical="center" wrapText="1"/>
      <protection hidden="1"/>
    </xf>
    <xf numFmtId="0" fontId="8" fillId="0" borderId="6" xfId="0" applyFont="1" applyFill="1" applyBorder="1" applyAlignment="1" applyProtection="1">
      <alignment horizontal="center" vertical="center"/>
      <protection hidden="1"/>
    </xf>
    <xf numFmtId="174" fontId="8" fillId="0" borderId="0" xfId="0" applyNumberFormat="1" applyFont="1" applyFill="1" applyBorder="1" applyAlignment="1" applyProtection="1">
      <alignment horizontal="justify" vertical="top" wrapText="1"/>
      <protection hidden="1"/>
    </xf>
    <xf numFmtId="171" fontId="8" fillId="0" borderId="0" xfId="0" applyNumberFormat="1" applyFont="1" applyBorder="1" applyAlignment="1" applyProtection="1">
      <alignment horizontal="left" vertical="top" wrapText="1"/>
      <protection hidden="1"/>
    </xf>
    <xf numFmtId="171" fontId="8" fillId="0" borderId="0" xfId="0" applyNumberFormat="1" applyFont="1" applyBorder="1" applyAlignment="1" applyProtection="1">
      <alignment horizontal="justify" vertical="top" wrapText="1"/>
      <protection hidden="1"/>
    </xf>
    <xf numFmtId="0" fontId="58" fillId="0" borderId="0" xfId="0" applyFont="1" applyFill="1" applyBorder="1" applyAlignment="1" applyProtection="1">
      <alignment horizontal="left" vertical="top" wrapText="1" indent="1"/>
      <protection hidden="1"/>
    </xf>
    <xf numFmtId="0" fontId="8" fillId="2" borderId="0" xfId="0" applyFont="1" applyFill="1" applyAlignment="1" applyProtection="1">
      <alignment horizontal="left" vertical="center" wrapText="1"/>
      <protection locked="0"/>
    </xf>
    <xf numFmtId="172" fontId="8" fillId="0" borderId="0" xfId="0" applyNumberFormat="1" applyFont="1" applyFill="1" applyAlignment="1" applyProtection="1">
      <alignment horizontal="left" vertical="center"/>
      <protection hidden="1"/>
    </xf>
    <xf numFmtId="0" fontId="9" fillId="0" borderId="0" xfId="0" applyFont="1" applyAlignment="1" applyProtection="1">
      <alignment horizontal="justify" vertical="top" wrapText="1"/>
      <protection hidden="1"/>
    </xf>
    <xf numFmtId="0" fontId="8" fillId="4" borderId="0" xfId="0" applyFont="1" applyFill="1" applyBorder="1" applyAlignment="1" applyProtection="1">
      <alignment horizontal="justify" vertical="top" wrapText="1"/>
      <protection hidden="1"/>
    </xf>
    <xf numFmtId="0" fontId="0" fillId="0" borderId="0" xfId="0" applyAlignment="1">
      <alignment horizontal="justify" vertical="top" wrapText="1"/>
    </xf>
    <xf numFmtId="0" fontId="4" fillId="0" borderId="0" xfId="34" applyFont="1" applyFill="1" applyAlignment="1" applyProtection="1">
      <alignment horizontal="left" vertical="top"/>
      <protection hidden="1"/>
    </xf>
    <xf numFmtId="0" fontId="8" fillId="0" borderId="0" xfId="0" applyFont="1" applyAlignment="1" applyProtection="1">
      <alignment horizontal="justify" vertical="top"/>
      <protection hidden="1"/>
    </xf>
    <xf numFmtId="0" fontId="9" fillId="0" borderId="0" xfId="0" applyFont="1" applyAlignment="1" applyProtection="1">
      <alignment horizontal="left" vertical="center"/>
      <protection hidden="1"/>
    </xf>
    <xf numFmtId="0" fontId="8" fillId="0" borderId="26" xfId="0" applyFont="1" applyBorder="1" applyAlignment="1" applyProtection="1">
      <alignment horizontal="left" vertical="center" indent="2"/>
      <protection hidden="1"/>
    </xf>
    <xf numFmtId="0" fontId="8" fillId="0" borderId="0" xfId="0" applyFont="1" applyAlignment="1" applyProtection="1">
      <alignment horizontal="center" vertical="center" wrapText="1"/>
      <protection hidden="1"/>
    </xf>
    <xf numFmtId="0" fontId="8" fillId="2" borderId="0" xfId="0" applyFont="1" applyFill="1" applyAlignment="1" applyProtection="1">
      <alignment horizontal="center" vertical="center" wrapText="1"/>
      <protection locked="0"/>
    </xf>
    <xf numFmtId="0" fontId="8" fillId="0" borderId="0" xfId="0" applyFont="1" applyBorder="1" applyAlignment="1" applyProtection="1">
      <alignment horizontal="justify" vertical="center" wrapText="1"/>
      <protection hidden="1"/>
    </xf>
    <xf numFmtId="0" fontId="8" fillId="0" borderId="5" xfId="0" applyFont="1" applyBorder="1" applyAlignment="1" applyProtection="1">
      <alignment horizontal="left" vertical="center" indent="2"/>
      <protection hidden="1"/>
    </xf>
    <xf numFmtId="0" fontId="8" fillId="2" borderId="5" xfId="0" applyFont="1" applyFill="1" applyBorder="1" applyAlignment="1" applyProtection="1">
      <alignment horizontal="left" vertical="center" wrapText="1"/>
      <protection locked="0"/>
    </xf>
    <xf numFmtId="0" fontId="8" fillId="0" borderId="0" xfId="0" applyFont="1" applyBorder="1" applyAlignment="1" applyProtection="1">
      <alignment horizontal="left" vertical="center" indent="2"/>
      <protection hidden="1"/>
    </xf>
    <xf numFmtId="0" fontId="8" fillId="0" borderId="43" xfId="0" applyFont="1" applyBorder="1" applyAlignment="1" applyProtection="1">
      <alignment horizontal="left" vertical="center" indent="2"/>
      <protection hidden="1"/>
    </xf>
    <xf numFmtId="0" fontId="8" fillId="2" borderId="6" xfId="0" applyFont="1" applyFill="1" applyBorder="1" applyAlignment="1" applyProtection="1">
      <alignment horizontal="left" vertical="center" wrapText="1"/>
      <protection locked="0"/>
    </xf>
    <xf numFmtId="0" fontId="4" fillId="0" borderId="0" xfId="34" applyFont="1" applyFill="1" applyAlignment="1" applyProtection="1">
      <alignment horizontal="left" vertical="top" wrapText="1"/>
      <protection hidden="1"/>
    </xf>
    <xf numFmtId="0" fontId="8" fillId="0" borderId="0" xfId="0" applyFont="1" applyAlignment="1" applyProtection="1">
      <alignment horizontal="left" vertical="center" wrapText="1" indent="2"/>
      <protection hidden="1"/>
    </xf>
    <xf numFmtId="2" fontId="29" fillId="0" borderId="0" xfId="37" applyNumberFormat="1" applyFont="1" applyFill="1" applyBorder="1" applyAlignment="1" applyProtection="1">
      <alignment horizontal="left" vertical="center"/>
      <protection hidden="1"/>
    </xf>
  </cellXfs>
  <cellStyles count="4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Comma 3"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 2" xfId="24" xr:uid="{00000000-0005-0000-0000-000018000000}"/>
    <cellStyle name="Normal 2 2" xfId="25" xr:uid="{00000000-0005-0000-0000-000019000000}"/>
    <cellStyle name="Normal 2 3" xfId="26" xr:uid="{00000000-0005-0000-0000-00001A000000}"/>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5" xfId="33" xr:uid="{00000000-0005-0000-0000-000021000000}"/>
    <cellStyle name="Normal_Annexures TW 04 2" xfId="34" xr:uid="{00000000-0005-0000-0000-000022000000}"/>
    <cellStyle name="Normal_Attach 3(JV)" xfId="35" xr:uid="{00000000-0005-0000-0000-000023000000}"/>
    <cellStyle name="Normal_Attacments TW 04" xfId="36" xr:uid="{00000000-0005-0000-0000-000024000000}"/>
    <cellStyle name="Normal_Entertainment Form" xfId="37" xr:uid="{00000000-0005-0000-0000-000025000000}"/>
    <cellStyle name="Normal_Price_Schedules for Insulator Package Rev-01" xfId="38" xr:uid="{00000000-0005-0000-0000-000026000000}"/>
    <cellStyle name="Normal_PRICE-SCHE Bihar-Rev-2-corrections" xfId="39" xr:uid="{00000000-0005-0000-0000-000027000000}"/>
    <cellStyle name="Normal_Sheet1" xfId="40" xr:uid="{00000000-0005-0000-0000-000028000000}"/>
    <cellStyle name="Popis" xfId="41" xr:uid="{00000000-0005-0000-0000-000029000000}"/>
    <cellStyle name="Sledovaný hypertextový odkaz" xfId="42" xr:uid="{00000000-0005-0000-0000-00002A000000}"/>
    <cellStyle name="Standard_BS14" xfId="43" xr:uid="{00000000-0005-0000-0000-00002B000000}"/>
  </cellStyles>
  <dxfs count="58">
    <dxf>
      <font>
        <strike/>
      </font>
    </dxf>
    <dxf>
      <font>
        <color theme="0"/>
      </font>
      <fill>
        <patternFill patternType="none">
          <bgColor indexed="65"/>
        </patternFill>
      </fill>
    </dxf>
    <dxf>
      <font>
        <strike/>
      </font>
    </dxf>
    <dxf>
      <font>
        <strike/>
        <condense val="0"/>
        <extend val="0"/>
      </font>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rgb="FFFFFFFF"/>
      </font>
    </dxf>
    <dxf>
      <font>
        <condense val="0"/>
        <extend val="0"/>
        <color indexed="9"/>
      </font>
    </dxf>
    <dxf>
      <font>
        <color theme="0"/>
      </font>
    </dxf>
    <dxf>
      <font>
        <color theme="0"/>
      </font>
    </dxf>
    <dxf>
      <font>
        <color theme="0"/>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lor theme="0"/>
      </font>
    </dxf>
    <dxf>
      <font>
        <color theme="0"/>
      </font>
    </dxf>
    <dxf>
      <font>
        <color theme="0"/>
      </font>
    </dxf>
    <dxf>
      <font>
        <color theme="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lor theme="0"/>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strike/>
      </font>
    </dxf>
    <dxf>
      <font>
        <color indexed="9"/>
      </font>
      <fill>
        <patternFill patternType="none">
          <bgColor indexed="65"/>
        </patternFill>
      </fill>
    </dxf>
    <dxf>
      <font>
        <color theme="0"/>
        <name val="Cambria"/>
        <scheme val="none"/>
      </font>
      <fill>
        <patternFill patternType="solid">
          <bgColor theme="0"/>
        </patternFill>
      </fill>
    </dxf>
    <dxf>
      <font>
        <color theme="0"/>
        <name val="Cambria"/>
        <scheme val="none"/>
      </font>
      <fill>
        <patternFill patternType="none">
          <bgColor indexed="65"/>
        </patternFill>
      </fill>
    </dxf>
    <dxf>
      <font>
        <condense val="0"/>
        <extend val="0"/>
        <color indexed="9"/>
      </font>
    </dxf>
    <dxf>
      <font>
        <condense val="0"/>
        <extend val="0"/>
        <color indexed="9"/>
      </font>
    </dxf>
    <dxf>
      <font>
        <strike/>
        <condense val="0"/>
        <extend val="0"/>
        <color auto="1"/>
      </font>
      <fill>
        <patternFill patternType="none">
          <bgColor indexed="65"/>
        </patternFill>
      </fill>
    </dxf>
    <dxf>
      <font>
        <color theme="0"/>
        <name val="Cambria"/>
        <scheme val="none"/>
      </font>
      <fill>
        <patternFill patternType="none">
          <bgColor indexed="65"/>
        </patternFill>
      </fill>
    </dxf>
    <dxf>
      <font>
        <condense val="0"/>
        <extend val="0"/>
        <color auto="1"/>
      </font>
      <fill>
        <patternFill patternType="none">
          <bgColor indexed="65"/>
        </patternFill>
      </fill>
    </dxf>
    <dxf>
      <font>
        <color indexed="9"/>
      </font>
      <fill>
        <patternFill patternType="none">
          <bgColor indexed="65"/>
        </patternFill>
      </fill>
    </dxf>
    <dxf>
      <font>
        <color theme="0"/>
      </font>
    </dxf>
    <dxf>
      <font>
        <strike/>
        <condense val="0"/>
        <extend val="0"/>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usernames" Target="revisions/userNames.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checked="Checked" fmlaLink="$H$20" lockText="1" noThreeD="1"/>
</file>

<file path=xl/ctrlProps/ctrlProp23.xml><?xml version="1.0" encoding="utf-8"?>
<formControlPr xmlns="http://schemas.microsoft.com/office/spreadsheetml/2009/9/main" objectType="Radio" firstButton="1" fmlaLink="$H$68" lockText="1" noThreeD="1"/>
</file>

<file path=xl/ctrlProps/ctrlProp2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7'!A1"/></Relationships>
</file>

<file path=xl/drawings/_rels/drawing12.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15240</xdr:rowOff>
    </xdr:from>
    <xdr:to>
      <xdr:col>5</xdr:col>
      <xdr:colOff>0</xdr:colOff>
      <xdr:row>14</xdr:row>
      <xdr:rowOff>19234</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485775</xdr:colOff>
      <xdr:row>15</xdr:row>
      <xdr:rowOff>57150</xdr:rowOff>
    </xdr:from>
    <xdr:to>
      <xdr:col>2</xdr:col>
      <xdr:colOff>2343150</xdr:colOff>
      <xdr:row>17</xdr:row>
      <xdr:rowOff>276225</xdr:rowOff>
    </xdr:to>
    <xdr:pic>
      <xdr:nvPicPr>
        <xdr:cNvPr id="1842" name="Picture 9">
          <a:extLst>
            <a:ext uri="{FF2B5EF4-FFF2-40B4-BE49-F238E27FC236}">
              <a16:creationId xmlns:a16="http://schemas.microsoft.com/office/drawing/2014/main" id="{00000000-0008-0000-0100-00003207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5295900"/>
          <a:ext cx="24479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2600325</xdr:colOff>
      <xdr:row>15</xdr:row>
      <xdr:rowOff>95250</xdr:rowOff>
    </xdr:from>
    <xdr:to>
      <xdr:col>4</xdr:col>
      <xdr:colOff>714375</xdr:colOff>
      <xdr:row>18</xdr:row>
      <xdr:rowOff>47625</xdr:rowOff>
    </xdr:to>
    <xdr:pic>
      <xdr:nvPicPr>
        <xdr:cNvPr id="1843" name="Picture 10">
          <a:extLst>
            <a:ext uri="{FF2B5EF4-FFF2-40B4-BE49-F238E27FC236}">
              <a16:creationId xmlns:a16="http://schemas.microsoft.com/office/drawing/2014/main" id="{00000000-0008-0000-0100-00003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105275" y="5334000"/>
          <a:ext cx="40005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47625</xdr:rowOff>
    </xdr:from>
    <xdr:to>
      <xdr:col>6</xdr:col>
      <xdr:colOff>66675</xdr:colOff>
      <xdr:row>1</xdr:row>
      <xdr:rowOff>238125</xdr:rowOff>
    </xdr:to>
    <xdr:grpSp>
      <xdr:nvGrpSpPr>
        <xdr:cNvPr id="100468" name="Group 12">
          <a:hlinkClick xmlns:r="http://schemas.openxmlformats.org/officeDocument/2006/relationships" r:id="rId1" tooltip="Click for Next Attachment"/>
          <a:extLst>
            <a:ext uri="{FF2B5EF4-FFF2-40B4-BE49-F238E27FC236}">
              <a16:creationId xmlns:a16="http://schemas.microsoft.com/office/drawing/2014/main" id="{00000000-0008-0000-0200-000074880100}"/>
            </a:ext>
          </a:extLst>
        </xdr:cNvPr>
        <xdr:cNvGrpSpPr>
          <a:grpSpLocks/>
        </xdr:cNvGrpSpPr>
      </xdr:nvGrpSpPr>
      <xdr:grpSpPr bwMode="auto">
        <a:xfrm>
          <a:off x="8056245" y="47625"/>
          <a:ext cx="561975" cy="1600200"/>
          <a:chOff x="738" y="5"/>
          <a:chExt cx="116" cy="73"/>
        </a:xfrm>
      </xdr:grpSpPr>
      <xdr:sp macro="" textlink="">
        <xdr:nvSpPr>
          <xdr:cNvPr id="100469" name="AutoShape 13">
            <a:extLst>
              <a:ext uri="{FF2B5EF4-FFF2-40B4-BE49-F238E27FC236}">
                <a16:creationId xmlns:a16="http://schemas.microsoft.com/office/drawing/2014/main" id="{00000000-0008-0000-0200-00007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9470" name="Text Box 14">
            <a:extLst>
              <a:ext uri="{FF2B5EF4-FFF2-40B4-BE49-F238E27FC236}">
                <a16:creationId xmlns:a16="http://schemas.microsoft.com/office/drawing/2014/main" id="{00000000-0008-0000-0200-00000E4C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04538" name="Group 3">
          <a:hlinkClick xmlns:r="http://schemas.openxmlformats.org/officeDocument/2006/relationships" r:id="rId1" tooltip="Click for Next Attachment"/>
          <a:extLst>
            <a:ext uri="{FF2B5EF4-FFF2-40B4-BE49-F238E27FC236}">
              <a16:creationId xmlns:a16="http://schemas.microsoft.com/office/drawing/2014/main" id="{00000000-0008-0000-0300-00005A980100}"/>
            </a:ext>
          </a:extLst>
        </xdr:cNvPr>
        <xdr:cNvGrpSpPr>
          <a:grpSpLocks/>
        </xdr:cNvGrpSpPr>
      </xdr:nvGrpSpPr>
      <xdr:grpSpPr bwMode="auto">
        <a:xfrm>
          <a:off x="6667500" y="47625"/>
          <a:ext cx="428625" cy="651510"/>
          <a:chOff x="738" y="5"/>
          <a:chExt cx="116" cy="73"/>
        </a:xfrm>
      </xdr:grpSpPr>
      <xdr:sp macro="" textlink="">
        <xdr:nvSpPr>
          <xdr:cNvPr id="104539" name="AutoShape 1">
            <a:extLst>
              <a:ext uri="{FF2B5EF4-FFF2-40B4-BE49-F238E27FC236}">
                <a16:creationId xmlns:a16="http://schemas.microsoft.com/office/drawing/2014/main" id="{00000000-0008-0000-0300-00005B9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119822" name="Group 1">
          <a:hlinkClick xmlns:r="http://schemas.openxmlformats.org/officeDocument/2006/relationships" r:id="rId1" tooltip="Click for Next Attachment"/>
          <a:extLst>
            <a:ext uri="{FF2B5EF4-FFF2-40B4-BE49-F238E27FC236}">
              <a16:creationId xmlns:a16="http://schemas.microsoft.com/office/drawing/2014/main" id="{00000000-0008-0000-0400-00000ED40100}"/>
            </a:ext>
          </a:extLst>
        </xdr:cNvPr>
        <xdr:cNvGrpSpPr>
          <a:grpSpLocks/>
        </xdr:cNvGrpSpPr>
      </xdr:nvGrpSpPr>
      <xdr:grpSpPr bwMode="auto">
        <a:xfrm>
          <a:off x="10071735" y="200025"/>
          <a:ext cx="2423160" cy="874395"/>
          <a:chOff x="738" y="5"/>
          <a:chExt cx="116" cy="73"/>
        </a:xfrm>
      </xdr:grpSpPr>
      <xdr:sp macro="" textlink="">
        <xdr:nvSpPr>
          <xdr:cNvPr id="119829" name="AutoShape 2">
            <a:extLst>
              <a:ext uri="{FF2B5EF4-FFF2-40B4-BE49-F238E27FC236}">
                <a16:creationId xmlns:a16="http://schemas.microsoft.com/office/drawing/2014/main" id="{00000000-0008-0000-0400-000015D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753" y="23"/>
            <a:ext cx="104"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19050</xdr:colOff>
          <xdr:row>75</xdr:row>
          <xdr:rowOff>57150</xdr:rowOff>
        </xdr:from>
        <xdr:to>
          <xdr:col>6</xdr:col>
          <xdr:colOff>962025</xdr:colOff>
          <xdr:row>77</xdr:row>
          <xdr:rowOff>123825</xdr:rowOff>
        </xdr:to>
        <xdr:grpSp>
          <xdr:nvGrpSpPr>
            <xdr:cNvPr id="119823" name="Group 4">
              <a:extLst>
                <a:ext uri="{FF2B5EF4-FFF2-40B4-BE49-F238E27FC236}">
                  <a16:creationId xmlns:a16="http://schemas.microsoft.com/office/drawing/2014/main" id="{00000000-0008-0000-0400-00000FD40100}"/>
                </a:ext>
              </a:extLst>
            </xdr:cNvPr>
            <xdr:cNvGrpSpPr>
              <a:grpSpLocks/>
            </xdr:cNvGrpSpPr>
          </xdr:nvGrpSpPr>
          <xdr:grpSpPr bwMode="auto">
            <a:xfrm>
              <a:off x="4651689" y="25982531"/>
              <a:ext cx="2008043" cy="837095"/>
              <a:chOff x="4648220" y="32468343"/>
              <a:chExt cx="2001985" cy="834397"/>
            </a:xfrm>
          </xdr:grpSpPr>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4656514" y="32468343"/>
                <a:ext cx="1690602" cy="3246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FOUNDATION</a:t>
                </a:r>
              </a:p>
            </xdr:txBody>
          </xdr:sp>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4648716" y="32732867"/>
                <a:ext cx="933021" cy="31507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ERECTION</a:t>
                </a:r>
              </a:p>
            </xdr:txBody>
          </xdr:sp>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4648220" y="33026744"/>
                <a:ext cx="2001985" cy="275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75</xdr:row>
          <xdr:rowOff>47625</xdr:rowOff>
        </xdr:from>
        <xdr:to>
          <xdr:col>8</xdr:col>
          <xdr:colOff>1085850</xdr:colOff>
          <xdr:row>77</xdr:row>
          <xdr:rowOff>114300</xdr:rowOff>
        </xdr:to>
        <xdr:grpSp>
          <xdr:nvGrpSpPr>
            <xdr:cNvPr id="119824" name="Group 43">
              <a:extLst>
                <a:ext uri="{FF2B5EF4-FFF2-40B4-BE49-F238E27FC236}">
                  <a16:creationId xmlns:a16="http://schemas.microsoft.com/office/drawing/2014/main" id="{00000000-0008-0000-0400-000010D40100}"/>
                </a:ext>
              </a:extLst>
            </xdr:cNvPr>
            <xdr:cNvGrpSpPr>
              <a:grpSpLocks/>
            </xdr:cNvGrpSpPr>
          </xdr:nvGrpSpPr>
          <xdr:grpSpPr bwMode="auto">
            <a:xfrm>
              <a:off x="6823398" y="25973006"/>
              <a:ext cx="2055668" cy="837095"/>
              <a:chOff x="4648238" y="32468343"/>
              <a:chExt cx="2001985" cy="834397"/>
            </a:xfrm>
          </xdr:grpSpPr>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400-000022C40000}"/>
                  </a:ext>
                </a:extLst>
              </xdr:cNvPr>
              <xdr:cNvSpPr/>
            </xdr:nvSpPr>
            <xdr:spPr bwMode="auto">
              <a:xfrm>
                <a:off x="4656514" y="32468343"/>
                <a:ext cx="1690602" cy="3246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FOUNDATION</a:t>
                </a:r>
              </a:p>
            </xdr:txBody>
          </xdr:sp>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400-000023C40000}"/>
                  </a:ext>
                </a:extLst>
              </xdr:cNvPr>
              <xdr:cNvSpPr/>
            </xdr:nvSpPr>
            <xdr:spPr bwMode="auto">
              <a:xfrm>
                <a:off x="4648716" y="32732867"/>
                <a:ext cx="933021" cy="31507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ERECTION</a:t>
                </a:r>
              </a:p>
            </xdr:txBody>
          </xdr:sp>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400-000024C40000}"/>
                  </a:ext>
                </a:extLst>
              </xdr:cNvPr>
              <xdr:cNvSpPr/>
            </xdr:nvSpPr>
            <xdr:spPr bwMode="auto">
              <a:xfrm>
                <a:off x="4648238" y="33026744"/>
                <a:ext cx="2001985" cy="275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86</xdr:row>
          <xdr:rowOff>114300</xdr:rowOff>
        </xdr:from>
        <xdr:to>
          <xdr:col>6</xdr:col>
          <xdr:colOff>323850</xdr:colOff>
          <xdr:row>86</xdr:row>
          <xdr:rowOff>1019175</xdr:rowOff>
        </xdr:to>
        <xdr:grpSp>
          <xdr:nvGrpSpPr>
            <xdr:cNvPr id="119825" name="Group 6">
              <a:extLst>
                <a:ext uri="{FF2B5EF4-FFF2-40B4-BE49-F238E27FC236}">
                  <a16:creationId xmlns:a16="http://schemas.microsoft.com/office/drawing/2014/main" id="{00000000-0008-0000-0400-000011D40100}"/>
                </a:ext>
              </a:extLst>
            </xdr:cNvPr>
            <xdr:cNvGrpSpPr>
              <a:grpSpLocks/>
            </xdr:cNvGrpSpPr>
          </xdr:nvGrpSpPr>
          <xdr:grpSpPr bwMode="auto">
            <a:xfrm>
              <a:off x="4737358" y="28602768"/>
              <a:ext cx="1284143" cy="904757"/>
              <a:chOff x="4640901" y="35277198"/>
              <a:chExt cx="1289277" cy="973061"/>
            </a:xfrm>
          </xdr:grpSpPr>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400-000027C40000}"/>
                  </a:ext>
                </a:extLst>
              </xdr:cNvPr>
              <xdr:cNvSpPr/>
            </xdr:nvSpPr>
            <xdr:spPr bwMode="auto">
              <a:xfrm>
                <a:off x="4640901" y="35277198"/>
                <a:ext cx="1289277" cy="26884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400-000028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SUB CONTRACTOR</a:t>
                </a:r>
              </a:p>
            </xdr:txBody>
          </xdr:sp>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400-000029C40000}"/>
                  </a:ext>
                </a:extLst>
              </xdr:cNvPr>
              <xdr:cNvSpPr/>
            </xdr:nvSpPr>
            <xdr:spPr bwMode="auto">
              <a:xfrm>
                <a:off x="4680124" y="36006967"/>
                <a:ext cx="1052194" cy="2432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86</xdr:row>
          <xdr:rowOff>28575</xdr:rowOff>
        </xdr:from>
        <xdr:to>
          <xdr:col>8</xdr:col>
          <xdr:colOff>323850</xdr:colOff>
          <xdr:row>86</xdr:row>
          <xdr:rowOff>962025</xdr:rowOff>
        </xdr:to>
        <xdr:grpSp>
          <xdr:nvGrpSpPr>
            <xdr:cNvPr id="119826" name="Group 53">
              <a:extLst>
                <a:ext uri="{FF2B5EF4-FFF2-40B4-BE49-F238E27FC236}">
                  <a16:creationId xmlns:a16="http://schemas.microsoft.com/office/drawing/2014/main" id="{00000000-0008-0000-0400-000012D40100}"/>
                </a:ext>
              </a:extLst>
            </xdr:cNvPr>
            <xdr:cNvGrpSpPr>
              <a:grpSpLocks/>
            </xdr:cNvGrpSpPr>
          </xdr:nvGrpSpPr>
          <xdr:grpSpPr bwMode="auto">
            <a:xfrm>
              <a:off x="6823388" y="28516984"/>
              <a:ext cx="1293668" cy="933503"/>
              <a:chOff x="4640957" y="35277113"/>
              <a:chExt cx="1289276" cy="973174"/>
            </a:xfrm>
          </xdr:grpSpPr>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400-00002CC40000}"/>
                  </a:ext>
                </a:extLst>
              </xdr:cNvPr>
              <xdr:cNvSpPr/>
            </xdr:nvSpPr>
            <xdr:spPr bwMode="auto">
              <a:xfrm>
                <a:off x="4640957" y="35277113"/>
                <a:ext cx="1289276" cy="2688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400-00002D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SUB CONTRACTOR</a:t>
                </a:r>
              </a:p>
            </xdr:txBody>
          </xdr:sp>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400-00002EC40000}"/>
                  </a:ext>
                </a:extLst>
              </xdr:cNvPr>
              <xdr:cNvSpPr/>
            </xdr:nvSpPr>
            <xdr:spPr bwMode="auto">
              <a:xfrm>
                <a:off x="4680124" y="36006994"/>
                <a:ext cx="1052194" cy="2432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141</xdr:row>
          <xdr:rowOff>114300</xdr:rowOff>
        </xdr:from>
        <xdr:to>
          <xdr:col>6</xdr:col>
          <xdr:colOff>819150</xdr:colOff>
          <xdr:row>141</xdr:row>
          <xdr:rowOff>1323975</xdr:rowOff>
        </xdr:to>
        <xdr:grpSp>
          <xdr:nvGrpSpPr>
            <xdr:cNvPr id="119827" name="Group 6">
              <a:extLst>
                <a:ext uri="{FF2B5EF4-FFF2-40B4-BE49-F238E27FC236}">
                  <a16:creationId xmlns:a16="http://schemas.microsoft.com/office/drawing/2014/main" id="{00000000-0008-0000-0400-000013D40100}"/>
                </a:ext>
              </a:extLst>
            </xdr:cNvPr>
            <xdr:cNvGrpSpPr>
              <a:grpSpLocks/>
            </xdr:cNvGrpSpPr>
          </xdr:nvGrpSpPr>
          <xdr:grpSpPr bwMode="auto">
            <a:xfrm>
              <a:off x="4737431" y="51341558"/>
              <a:ext cx="1779443" cy="1209561"/>
              <a:chOff x="4640963" y="35277188"/>
              <a:chExt cx="1289276" cy="973079"/>
            </a:xfrm>
          </xdr:grpSpPr>
          <xdr:sp macro="" textlink="">
            <xdr:nvSpPr>
              <xdr:cNvPr id="50335" name="Check Box 159" hidden="1">
                <a:extLst>
                  <a:ext uri="{63B3BB69-23CF-44E3-9099-C40C66FF867C}">
                    <a14:compatExt spid="_x0000_s50335"/>
                  </a:ext>
                  <a:ext uri="{FF2B5EF4-FFF2-40B4-BE49-F238E27FC236}">
                    <a16:creationId xmlns:a16="http://schemas.microsoft.com/office/drawing/2014/main" id="{00000000-0008-0000-0400-00009FC40000}"/>
                  </a:ext>
                </a:extLst>
              </xdr:cNvPr>
              <xdr:cNvSpPr/>
            </xdr:nvSpPr>
            <xdr:spPr bwMode="auto">
              <a:xfrm>
                <a:off x="4640963" y="35277188"/>
                <a:ext cx="1289276" cy="2688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Owned</a:t>
                </a:r>
              </a:p>
            </xdr:txBody>
          </xdr:sp>
          <xdr:sp macro="" textlink="">
            <xdr:nvSpPr>
              <xdr:cNvPr id="50336" name="Check Box 160" hidden="1">
                <a:extLst>
                  <a:ext uri="{63B3BB69-23CF-44E3-9099-C40C66FF867C}">
                    <a14:compatExt spid="_x0000_s50336"/>
                  </a:ext>
                  <a:ext uri="{FF2B5EF4-FFF2-40B4-BE49-F238E27FC236}">
                    <a16:creationId xmlns:a16="http://schemas.microsoft.com/office/drawing/2014/main" id="{00000000-0008-0000-0400-0000A0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Rented</a:t>
                </a:r>
              </a:p>
            </xdr:txBody>
          </xdr:sp>
          <xdr:sp macro="" textlink="">
            <xdr:nvSpPr>
              <xdr:cNvPr id="50337" name="Check Box 161" hidden="1">
                <a:extLst>
                  <a:ext uri="{63B3BB69-23CF-44E3-9099-C40C66FF867C}">
                    <a14:compatExt spid="_x0000_s50337"/>
                  </a:ext>
                  <a:ext uri="{FF2B5EF4-FFF2-40B4-BE49-F238E27FC236}">
                    <a16:creationId xmlns:a16="http://schemas.microsoft.com/office/drawing/2014/main" id="{00000000-0008-0000-0400-0000A1C40000}"/>
                  </a:ext>
                </a:extLst>
              </xdr:cNvPr>
              <xdr:cNvSpPr/>
            </xdr:nvSpPr>
            <xdr:spPr bwMode="auto">
              <a:xfrm>
                <a:off x="4680124" y="36006976"/>
                <a:ext cx="1052194" cy="2432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Leased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141</xdr:row>
          <xdr:rowOff>171450</xdr:rowOff>
        </xdr:from>
        <xdr:to>
          <xdr:col>8</xdr:col>
          <xdr:colOff>1104900</xdr:colOff>
          <xdr:row>141</xdr:row>
          <xdr:rowOff>1323975</xdr:rowOff>
        </xdr:to>
        <xdr:grpSp>
          <xdr:nvGrpSpPr>
            <xdr:cNvPr id="119828" name="Group 6">
              <a:extLst>
                <a:ext uri="{FF2B5EF4-FFF2-40B4-BE49-F238E27FC236}">
                  <a16:creationId xmlns:a16="http://schemas.microsoft.com/office/drawing/2014/main" id="{00000000-0008-0000-0400-000014D40100}"/>
                </a:ext>
              </a:extLst>
            </xdr:cNvPr>
            <xdr:cNvGrpSpPr>
              <a:grpSpLocks/>
            </xdr:cNvGrpSpPr>
          </xdr:nvGrpSpPr>
          <xdr:grpSpPr bwMode="auto">
            <a:xfrm>
              <a:off x="6842431" y="51398713"/>
              <a:ext cx="2055668" cy="1152427"/>
              <a:chOff x="4640942" y="35277261"/>
              <a:chExt cx="1289276" cy="973071"/>
            </a:xfrm>
          </xdr:grpSpPr>
          <xdr:sp macro="" textlink="">
            <xdr:nvSpPr>
              <xdr:cNvPr id="50344" name="Check Box 168" hidden="1">
                <a:extLst>
                  <a:ext uri="{63B3BB69-23CF-44E3-9099-C40C66FF867C}">
                    <a14:compatExt spid="_x0000_s50344"/>
                  </a:ext>
                  <a:ext uri="{FF2B5EF4-FFF2-40B4-BE49-F238E27FC236}">
                    <a16:creationId xmlns:a16="http://schemas.microsoft.com/office/drawing/2014/main" id="{00000000-0008-0000-0400-0000A8C40000}"/>
                  </a:ext>
                </a:extLst>
              </xdr:cNvPr>
              <xdr:cNvSpPr/>
            </xdr:nvSpPr>
            <xdr:spPr bwMode="auto">
              <a:xfrm>
                <a:off x="4640942" y="35277261"/>
                <a:ext cx="1289276" cy="2688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Owned</a:t>
                </a:r>
              </a:p>
            </xdr:txBody>
          </xdr:sp>
          <xdr:sp macro="" textlink="">
            <xdr:nvSpPr>
              <xdr:cNvPr id="50345" name="Check Box 169" hidden="1">
                <a:extLst>
                  <a:ext uri="{63B3BB69-23CF-44E3-9099-C40C66FF867C}">
                    <a14:compatExt spid="_x0000_s50345"/>
                  </a:ext>
                  <a:ext uri="{FF2B5EF4-FFF2-40B4-BE49-F238E27FC236}">
                    <a16:creationId xmlns:a16="http://schemas.microsoft.com/office/drawing/2014/main" id="{00000000-0008-0000-0400-0000A9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Rented</a:t>
                </a:r>
              </a:p>
            </xdr:txBody>
          </xdr:sp>
          <xdr:sp macro="" textlink="">
            <xdr:nvSpPr>
              <xdr:cNvPr id="50346" name="Check Box 170" hidden="1">
                <a:extLst>
                  <a:ext uri="{63B3BB69-23CF-44E3-9099-C40C66FF867C}">
                    <a14:compatExt spid="_x0000_s50346"/>
                  </a:ext>
                  <a:ext uri="{FF2B5EF4-FFF2-40B4-BE49-F238E27FC236}">
                    <a16:creationId xmlns:a16="http://schemas.microsoft.com/office/drawing/2014/main" id="{00000000-0008-0000-0400-0000AAC40000}"/>
                  </a:ext>
                </a:extLst>
              </xdr:cNvPr>
              <xdr:cNvSpPr/>
            </xdr:nvSpPr>
            <xdr:spPr bwMode="auto">
              <a:xfrm>
                <a:off x="4680124" y="36007041"/>
                <a:ext cx="1052194" cy="2432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Leased</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323850</xdr:rowOff>
    </xdr:to>
    <xdr:grpSp>
      <xdr:nvGrpSpPr>
        <xdr:cNvPr id="105562" name="Group 1">
          <a:hlinkClick xmlns:r="http://schemas.openxmlformats.org/officeDocument/2006/relationships" r:id="rId1" tooltip="Click for Next Attachment"/>
          <a:extLst>
            <a:ext uri="{FF2B5EF4-FFF2-40B4-BE49-F238E27FC236}">
              <a16:creationId xmlns:a16="http://schemas.microsoft.com/office/drawing/2014/main" id="{00000000-0008-0000-0500-00005A9C0100}"/>
            </a:ext>
          </a:extLst>
        </xdr:cNvPr>
        <xdr:cNvGrpSpPr>
          <a:grpSpLocks/>
        </xdr:cNvGrpSpPr>
      </xdr:nvGrpSpPr>
      <xdr:grpSpPr bwMode="auto">
        <a:xfrm>
          <a:off x="7128510" y="38100"/>
          <a:ext cx="1104900" cy="651510"/>
          <a:chOff x="738" y="5"/>
          <a:chExt cx="116" cy="73"/>
        </a:xfrm>
      </xdr:grpSpPr>
      <xdr:sp macro="" textlink="">
        <xdr:nvSpPr>
          <xdr:cNvPr id="105563" name="AutoShape 2">
            <a:extLst>
              <a:ext uri="{FF2B5EF4-FFF2-40B4-BE49-F238E27FC236}">
                <a16:creationId xmlns:a16="http://schemas.microsoft.com/office/drawing/2014/main" id="{00000000-0008-0000-0500-00005B9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106586" name="Group 1">
          <a:hlinkClick xmlns:r="http://schemas.openxmlformats.org/officeDocument/2006/relationships" r:id="rId1" tooltip="Click for Next Attachment"/>
          <a:extLst>
            <a:ext uri="{FF2B5EF4-FFF2-40B4-BE49-F238E27FC236}">
              <a16:creationId xmlns:a16="http://schemas.microsoft.com/office/drawing/2014/main" id="{00000000-0008-0000-0600-00005AA00100}"/>
            </a:ext>
          </a:extLst>
        </xdr:cNvPr>
        <xdr:cNvGrpSpPr>
          <a:grpSpLocks/>
        </xdr:cNvGrpSpPr>
      </xdr:nvGrpSpPr>
      <xdr:grpSpPr bwMode="auto">
        <a:xfrm>
          <a:off x="7187565" y="57150"/>
          <a:ext cx="1135380" cy="605790"/>
          <a:chOff x="738" y="5"/>
          <a:chExt cx="116" cy="73"/>
        </a:xfrm>
      </xdr:grpSpPr>
      <xdr:sp macro="" textlink="">
        <xdr:nvSpPr>
          <xdr:cNvPr id="106587" name="AutoShape 2">
            <a:extLst>
              <a:ext uri="{FF2B5EF4-FFF2-40B4-BE49-F238E27FC236}">
                <a16:creationId xmlns:a16="http://schemas.microsoft.com/office/drawing/2014/main" id="{00000000-0008-0000-0600-00005BA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07610" name="Group 1">
          <a:hlinkClick xmlns:r="http://schemas.openxmlformats.org/officeDocument/2006/relationships" r:id="rId1" tooltip="Click for Next Attachment"/>
          <a:extLst>
            <a:ext uri="{FF2B5EF4-FFF2-40B4-BE49-F238E27FC236}">
              <a16:creationId xmlns:a16="http://schemas.microsoft.com/office/drawing/2014/main" id="{00000000-0008-0000-0700-00005AA40100}"/>
            </a:ext>
          </a:extLst>
        </xdr:cNvPr>
        <xdr:cNvGrpSpPr>
          <a:grpSpLocks/>
        </xdr:cNvGrpSpPr>
      </xdr:nvGrpSpPr>
      <xdr:grpSpPr bwMode="auto">
        <a:xfrm>
          <a:off x="6678930" y="47625"/>
          <a:ext cx="1120140" cy="651510"/>
          <a:chOff x="738" y="5"/>
          <a:chExt cx="116" cy="73"/>
        </a:xfrm>
      </xdr:grpSpPr>
      <xdr:sp macro="" textlink="">
        <xdr:nvSpPr>
          <xdr:cNvPr id="107611" name="AutoShape 2">
            <a:extLst>
              <a:ext uri="{FF2B5EF4-FFF2-40B4-BE49-F238E27FC236}">
                <a16:creationId xmlns:a16="http://schemas.microsoft.com/office/drawing/2014/main" id="{00000000-0008-0000-0700-00005BA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101485" name="Group 1">
          <a:hlinkClick xmlns:r="http://schemas.openxmlformats.org/officeDocument/2006/relationships" r:id="rId1" tooltip="Click for Next Attachment"/>
          <a:extLst>
            <a:ext uri="{FF2B5EF4-FFF2-40B4-BE49-F238E27FC236}">
              <a16:creationId xmlns:a16="http://schemas.microsoft.com/office/drawing/2014/main" id="{00000000-0008-0000-0800-00006D8C0100}"/>
            </a:ext>
          </a:extLst>
        </xdr:cNvPr>
        <xdr:cNvGrpSpPr>
          <a:grpSpLocks/>
        </xdr:cNvGrpSpPr>
      </xdr:nvGrpSpPr>
      <xdr:grpSpPr bwMode="auto">
        <a:xfrm>
          <a:off x="6859905" y="47625"/>
          <a:ext cx="1120140" cy="758190"/>
          <a:chOff x="738" y="5"/>
          <a:chExt cx="116" cy="73"/>
        </a:xfrm>
      </xdr:grpSpPr>
      <xdr:sp macro="" textlink="">
        <xdr:nvSpPr>
          <xdr:cNvPr id="101486" name="AutoShape 2">
            <a:extLst>
              <a:ext uri="{FF2B5EF4-FFF2-40B4-BE49-F238E27FC236}">
                <a16:creationId xmlns:a16="http://schemas.microsoft.com/office/drawing/2014/main" id="{00000000-0008-0000-0800-00006E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4</xdr:col>
          <xdr:colOff>914400</xdr:colOff>
          <xdr:row>24</xdr:row>
          <xdr:rowOff>0</xdr:rowOff>
        </xdr:from>
        <xdr:to>
          <xdr:col>4</xdr:col>
          <xdr:colOff>1219200</xdr:colOff>
          <xdr:row>25</xdr:row>
          <xdr:rowOff>137160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22</xdr:row>
          <xdr:rowOff>0</xdr:rowOff>
        </xdr:from>
        <xdr:to>
          <xdr:col>4</xdr:col>
          <xdr:colOff>914400</xdr:colOff>
          <xdr:row>27</xdr:row>
          <xdr:rowOff>152400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21</xdr:row>
          <xdr:rowOff>0</xdr:rowOff>
        </xdr:from>
        <xdr:to>
          <xdr:col>4</xdr:col>
          <xdr:colOff>914400</xdr:colOff>
          <xdr:row>26</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98488" name="Group 1">
          <a:hlinkClick xmlns:r="http://schemas.openxmlformats.org/officeDocument/2006/relationships" r:id="rId1" tooltip="Click for Next Attachment"/>
          <a:extLst>
            <a:ext uri="{FF2B5EF4-FFF2-40B4-BE49-F238E27FC236}">
              <a16:creationId xmlns:a16="http://schemas.microsoft.com/office/drawing/2014/main" id="{00000000-0008-0000-0B00-0000B8800100}"/>
            </a:ext>
          </a:extLst>
        </xdr:cNvPr>
        <xdr:cNvGrpSpPr>
          <a:grpSpLocks/>
        </xdr:cNvGrpSpPr>
      </xdr:nvGrpSpPr>
      <xdr:grpSpPr bwMode="auto">
        <a:xfrm>
          <a:off x="6886575" y="47625"/>
          <a:ext cx="1120140" cy="864870"/>
          <a:chOff x="738" y="5"/>
          <a:chExt cx="116" cy="73"/>
        </a:xfrm>
      </xdr:grpSpPr>
      <xdr:sp macro="" textlink="">
        <xdr:nvSpPr>
          <xdr:cNvPr id="98490" name="AutoShape 2">
            <a:extLst>
              <a:ext uri="{FF2B5EF4-FFF2-40B4-BE49-F238E27FC236}">
                <a16:creationId xmlns:a16="http://schemas.microsoft.com/office/drawing/2014/main" id="{00000000-0008-0000-0B00-0000BA8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B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2257083</xdr:colOff>
      <xdr:row>21</xdr:row>
      <xdr:rowOff>187637</xdr:rowOff>
    </xdr:to>
    <xdr:sp macro="" textlink="">
      <xdr:nvSpPr>
        <xdr:cNvPr id="2" name="Text Box 15">
          <a:extLst>
            <a:ext uri="{FF2B5EF4-FFF2-40B4-BE49-F238E27FC236}">
              <a16:creationId xmlns:a16="http://schemas.microsoft.com/office/drawing/2014/main" id="{00000000-0008-0000-0B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7620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108634" name="Group 1">
          <a:hlinkClick xmlns:r="http://schemas.openxmlformats.org/officeDocument/2006/relationships" r:id="rId1" tooltip="Click for Next Attachment"/>
          <a:extLst>
            <a:ext uri="{FF2B5EF4-FFF2-40B4-BE49-F238E27FC236}">
              <a16:creationId xmlns:a16="http://schemas.microsoft.com/office/drawing/2014/main" id="{00000000-0008-0000-0C00-00005AA80100}"/>
            </a:ext>
          </a:extLst>
        </xdr:cNvPr>
        <xdr:cNvGrpSpPr>
          <a:grpSpLocks/>
        </xdr:cNvGrpSpPr>
      </xdr:nvGrpSpPr>
      <xdr:grpSpPr bwMode="auto">
        <a:xfrm>
          <a:off x="7343775" y="47625"/>
          <a:ext cx="1135380" cy="622935"/>
          <a:chOff x="738" y="5"/>
          <a:chExt cx="116" cy="73"/>
        </a:xfrm>
      </xdr:grpSpPr>
      <xdr:sp macro="" textlink="">
        <xdr:nvSpPr>
          <xdr:cNvPr id="108635" name="AutoShape 2">
            <a:extLst>
              <a:ext uri="{FF2B5EF4-FFF2-40B4-BE49-F238E27FC236}">
                <a16:creationId xmlns:a16="http://schemas.microsoft.com/office/drawing/2014/main" id="{00000000-0008-0000-0C00-00005BA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152400</xdr:colOff>
      <xdr:row>0</xdr:row>
      <xdr:rowOff>47625</xdr:rowOff>
    </xdr:from>
    <xdr:to>
      <xdr:col>8</xdr:col>
      <xdr:colOff>38100</xdr:colOff>
      <xdr:row>2</xdr:row>
      <xdr:rowOff>533400</xdr:rowOff>
    </xdr:to>
    <xdr:grpSp>
      <xdr:nvGrpSpPr>
        <xdr:cNvPr id="109658" name="Group 1">
          <a:hlinkClick xmlns:r="http://schemas.openxmlformats.org/officeDocument/2006/relationships" r:id="rId1" tooltip="Click for Next Attachment"/>
          <a:extLst>
            <a:ext uri="{FF2B5EF4-FFF2-40B4-BE49-F238E27FC236}">
              <a16:creationId xmlns:a16="http://schemas.microsoft.com/office/drawing/2014/main" id="{00000000-0008-0000-0D00-00005AAC0100}"/>
            </a:ext>
          </a:extLst>
        </xdr:cNvPr>
        <xdr:cNvGrpSpPr>
          <a:grpSpLocks/>
        </xdr:cNvGrpSpPr>
      </xdr:nvGrpSpPr>
      <xdr:grpSpPr bwMode="auto">
        <a:xfrm>
          <a:off x="9610165" y="47625"/>
          <a:ext cx="2673723" cy="853328"/>
          <a:chOff x="738" y="5"/>
          <a:chExt cx="116" cy="73"/>
        </a:xfrm>
      </xdr:grpSpPr>
      <xdr:sp macro="" textlink="">
        <xdr:nvSpPr>
          <xdr:cNvPr id="109659" name="AutoShape 2">
            <a:extLst>
              <a:ext uri="{FF2B5EF4-FFF2-40B4-BE49-F238E27FC236}">
                <a16:creationId xmlns:a16="http://schemas.microsoft.com/office/drawing/2014/main" id="{00000000-0008-0000-0D00-00005BA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D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110682" name="Group 1">
          <a:hlinkClick xmlns:r="http://schemas.openxmlformats.org/officeDocument/2006/relationships" r:id="rId1" tooltip="Click for Next Attachment"/>
          <a:extLst>
            <a:ext uri="{FF2B5EF4-FFF2-40B4-BE49-F238E27FC236}">
              <a16:creationId xmlns:a16="http://schemas.microsoft.com/office/drawing/2014/main" id="{00000000-0008-0000-0E00-00005AB00100}"/>
            </a:ext>
          </a:extLst>
        </xdr:cNvPr>
        <xdr:cNvGrpSpPr>
          <a:grpSpLocks/>
        </xdr:cNvGrpSpPr>
      </xdr:nvGrpSpPr>
      <xdr:grpSpPr bwMode="auto">
        <a:xfrm>
          <a:off x="7004685" y="38100"/>
          <a:ext cx="1135380" cy="641985"/>
          <a:chOff x="738" y="5"/>
          <a:chExt cx="116" cy="73"/>
        </a:xfrm>
      </xdr:grpSpPr>
      <xdr:sp macro="" textlink="">
        <xdr:nvSpPr>
          <xdr:cNvPr id="110683" name="AutoShape 2">
            <a:extLst>
              <a:ext uri="{FF2B5EF4-FFF2-40B4-BE49-F238E27FC236}">
                <a16:creationId xmlns:a16="http://schemas.microsoft.com/office/drawing/2014/main" id="{00000000-0008-0000-0E00-00005BB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111706" name="Group 1">
          <a:hlinkClick xmlns:r="http://schemas.openxmlformats.org/officeDocument/2006/relationships" r:id="rId1" tooltip="Click for Next Attachment"/>
          <a:extLst>
            <a:ext uri="{FF2B5EF4-FFF2-40B4-BE49-F238E27FC236}">
              <a16:creationId xmlns:a16="http://schemas.microsoft.com/office/drawing/2014/main" id="{00000000-0008-0000-0F00-00005AB40100}"/>
            </a:ext>
          </a:extLst>
        </xdr:cNvPr>
        <xdr:cNvGrpSpPr>
          <a:grpSpLocks/>
        </xdr:cNvGrpSpPr>
      </xdr:nvGrpSpPr>
      <xdr:grpSpPr bwMode="auto">
        <a:xfrm>
          <a:off x="6979920" y="57150"/>
          <a:ext cx="1135380" cy="702945"/>
          <a:chOff x="738" y="5"/>
          <a:chExt cx="116" cy="73"/>
        </a:xfrm>
      </xdr:grpSpPr>
      <xdr:sp macro="" textlink="">
        <xdr:nvSpPr>
          <xdr:cNvPr id="111707" name="AutoShape 2">
            <a:extLst>
              <a:ext uri="{FF2B5EF4-FFF2-40B4-BE49-F238E27FC236}">
                <a16:creationId xmlns:a16="http://schemas.microsoft.com/office/drawing/2014/main" id="{00000000-0008-0000-0F00-00005BB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F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133350</xdr:colOff>
      <xdr:row>0</xdr:row>
      <xdr:rowOff>47625</xdr:rowOff>
    </xdr:from>
    <xdr:to>
      <xdr:col>7</xdr:col>
      <xdr:colOff>19050</xdr:colOff>
      <xdr:row>2</xdr:row>
      <xdr:rowOff>323850</xdr:rowOff>
    </xdr:to>
    <xdr:grpSp>
      <xdr:nvGrpSpPr>
        <xdr:cNvPr id="96698" name="Group 1">
          <a:hlinkClick xmlns:r="http://schemas.openxmlformats.org/officeDocument/2006/relationships" r:id="rId1" tooltip="Click for Next Attachment"/>
          <a:extLst>
            <a:ext uri="{FF2B5EF4-FFF2-40B4-BE49-F238E27FC236}">
              <a16:creationId xmlns:a16="http://schemas.microsoft.com/office/drawing/2014/main" id="{00000000-0008-0000-1000-0000BA790100}"/>
            </a:ext>
          </a:extLst>
        </xdr:cNvPr>
        <xdr:cNvGrpSpPr>
          <a:grpSpLocks/>
        </xdr:cNvGrpSpPr>
      </xdr:nvGrpSpPr>
      <xdr:grpSpPr bwMode="auto">
        <a:xfrm>
          <a:off x="7850332" y="47625"/>
          <a:ext cx="490104" cy="636443"/>
          <a:chOff x="738" y="5"/>
          <a:chExt cx="116" cy="73"/>
        </a:xfrm>
      </xdr:grpSpPr>
      <xdr:sp macro="" textlink="">
        <xdr:nvSpPr>
          <xdr:cNvPr id="96700" name="AutoShape 2">
            <a:extLst>
              <a:ext uri="{FF2B5EF4-FFF2-40B4-BE49-F238E27FC236}">
                <a16:creationId xmlns:a16="http://schemas.microsoft.com/office/drawing/2014/main" id="{00000000-0008-0000-1000-0000BC7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1000-0000033C0000}"/>
              </a:ext>
            </a:extLst>
          </xdr:cNvPr>
          <xdr:cNvSpPr txBox="1">
            <a:spLocks noChangeArrowheads="1"/>
          </xdr:cNvSpPr>
        </xdr:nvSpPr>
        <xdr:spPr bwMode="auto">
          <a:xfrm>
            <a:off x="752" y="23"/>
            <a:ext cx="104"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112730" name="Group 1">
          <a:hlinkClick xmlns:r="http://schemas.openxmlformats.org/officeDocument/2006/relationships" r:id="rId1" tooltip="Click for Next Attachment"/>
          <a:extLst>
            <a:ext uri="{FF2B5EF4-FFF2-40B4-BE49-F238E27FC236}">
              <a16:creationId xmlns:a16="http://schemas.microsoft.com/office/drawing/2014/main" id="{00000000-0008-0000-1100-00005AB80100}"/>
            </a:ext>
          </a:extLst>
        </xdr:cNvPr>
        <xdr:cNvGrpSpPr>
          <a:grpSpLocks/>
        </xdr:cNvGrpSpPr>
      </xdr:nvGrpSpPr>
      <xdr:grpSpPr bwMode="auto">
        <a:xfrm>
          <a:off x="6675120" y="47625"/>
          <a:ext cx="1135380" cy="651510"/>
          <a:chOff x="738" y="5"/>
          <a:chExt cx="116" cy="73"/>
        </a:xfrm>
      </xdr:grpSpPr>
      <xdr:sp macro="" textlink="">
        <xdr:nvSpPr>
          <xdr:cNvPr id="112731" name="AutoShape 2">
            <a:extLst>
              <a:ext uri="{FF2B5EF4-FFF2-40B4-BE49-F238E27FC236}">
                <a16:creationId xmlns:a16="http://schemas.microsoft.com/office/drawing/2014/main" id="{00000000-0008-0000-1100-00005BB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1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113754" name="Group 1">
          <a:hlinkClick xmlns:r="http://schemas.openxmlformats.org/officeDocument/2006/relationships" r:id="rId1" tooltip="Click for Next Attachment"/>
          <a:extLst>
            <a:ext uri="{FF2B5EF4-FFF2-40B4-BE49-F238E27FC236}">
              <a16:creationId xmlns:a16="http://schemas.microsoft.com/office/drawing/2014/main" id="{00000000-0008-0000-1200-00005ABC0100}"/>
            </a:ext>
          </a:extLst>
        </xdr:cNvPr>
        <xdr:cNvGrpSpPr>
          <a:grpSpLocks/>
        </xdr:cNvGrpSpPr>
      </xdr:nvGrpSpPr>
      <xdr:grpSpPr bwMode="auto">
        <a:xfrm>
          <a:off x="6865620" y="47625"/>
          <a:ext cx="1135380" cy="641985"/>
          <a:chOff x="738" y="5"/>
          <a:chExt cx="116" cy="73"/>
        </a:xfrm>
      </xdr:grpSpPr>
      <xdr:sp macro="" textlink="">
        <xdr:nvSpPr>
          <xdr:cNvPr id="113755" name="AutoShape 2">
            <a:extLst>
              <a:ext uri="{FF2B5EF4-FFF2-40B4-BE49-F238E27FC236}">
                <a16:creationId xmlns:a16="http://schemas.microsoft.com/office/drawing/2014/main" id="{00000000-0008-0000-1200-00005BB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114778" name="Group 1">
          <a:hlinkClick xmlns:r="http://schemas.openxmlformats.org/officeDocument/2006/relationships" r:id="rId1" tooltip="Click for Next Attachment"/>
          <a:extLst>
            <a:ext uri="{FF2B5EF4-FFF2-40B4-BE49-F238E27FC236}">
              <a16:creationId xmlns:a16="http://schemas.microsoft.com/office/drawing/2014/main" id="{00000000-0008-0000-1300-00005AC00100}"/>
            </a:ext>
          </a:extLst>
        </xdr:cNvPr>
        <xdr:cNvGrpSpPr>
          <a:grpSpLocks/>
        </xdr:cNvGrpSpPr>
      </xdr:nvGrpSpPr>
      <xdr:grpSpPr bwMode="auto">
        <a:xfrm>
          <a:off x="6877050" y="454025"/>
          <a:ext cx="1130300" cy="701675"/>
          <a:chOff x="738" y="5"/>
          <a:chExt cx="116" cy="73"/>
        </a:xfrm>
      </xdr:grpSpPr>
      <xdr:sp macro="" textlink="">
        <xdr:nvSpPr>
          <xdr:cNvPr id="114779" name="AutoShape 2">
            <a:extLst>
              <a:ext uri="{FF2B5EF4-FFF2-40B4-BE49-F238E27FC236}">
                <a16:creationId xmlns:a16="http://schemas.microsoft.com/office/drawing/2014/main" id="{00000000-0008-0000-1300-00005BC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102498" name="Group 2">
          <a:hlinkClick xmlns:r="http://schemas.openxmlformats.org/officeDocument/2006/relationships" r:id="rId1" tooltip="Click for Next Attachment"/>
          <a:extLst>
            <a:ext uri="{FF2B5EF4-FFF2-40B4-BE49-F238E27FC236}">
              <a16:creationId xmlns:a16="http://schemas.microsoft.com/office/drawing/2014/main" id="{00000000-0008-0000-1400-000062900100}"/>
            </a:ext>
          </a:extLst>
        </xdr:cNvPr>
        <xdr:cNvGrpSpPr>
          <a:grpSpLocks/>
        </xdr:cNvGrpSpPr>
      </xdr:nvGrpSpPr>
      <xdr:grpSpPr bwMode="auto">
        <a:xfrm>
          <a:off x="6682740" y="57150"/>
          <a:ext cx="882015" cy="811530"/>
          <a:chOff x="738" y="5"/>
          <a:chExt cx="116" cy="73"/>
        </a:xfrm>
      </xdr:grpSpPr>
      <xdr:sp macro="" textlink="">
        <xdr:nvSpPr>
          <xdr:cNvPr id="102499" name="AutoShape 3">
            <a:extLst>
              <a:ext uri="{FF2B5EF4-FFF2-40B4-BE49-F238E27FC236}">
                <a16:creationId xmlns:a16="http://schemas.microsoft.com/office/drawing/2014/main" id="{00000000-0008-0000-1400-0000639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1127760</xdr:colOff>
          <xdr:row>70</xdr:row>
          <xdr:rowOff>22860</xdr:rowOff>
        </xdr:from>
        <xdr:to>
          <xdr:col>2</xdr:col>
          <xdr:colOff>754380</xdr:colOff>
          <xdr:row>71</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70</xdr:row>
          <xdr:rowOff>22860</xdr:rowOff>
        </xdr:from>
        <xdr:to>
          <xdr:col>3</xdr:col>
          <xdr:colOff>922020</xdr:colOff>
          <xdr:row>71</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103521" name="Group 1">
          <a:hlinkClick xmlns:r="http://schemas.openxmlformats.org/officeDocument/2006/relationships" r:id="rId1" tooltip="Click for Next Attachment"/>
          <a:extLst>
            <a:ext uri="{FF2B5EF4-FFF2-40B4-BE49-F238E27FC236}">
              <a16:creationId xmlns:a16="http://schemas.microsoft.com/office/drawing/2014/main" id="{00000000-0008-0000-1500-000061940100}"/>
            </a:ext>
          </a:extLst>
        </xdr:cNvPr>
        <xdr:cNvGrpSpPr>
          <a:grpSpLocks/>
        </xdr:cNvGrpSpPr>
      </xdr:nvGrpSpPr>
      <xdr:grpSpPr bwMode="auto">
        <a:xfrm>
          <a:off x="8201025" y="348615"/>
          <a:ext cx="1135380" cy="1442085"/>
          <a:chOff x="738" y="5"/>
          <a:chExt cx="116" cy="73"/>
        </a:xfrm>
      </xdr:grpSpPr>
      <xdr:sp macro="" textlink="">
        <xdr:nvSpPr>
          <xdr:cNvPr id="103522" name="AutoShape 2">
            <a:extLst>
              <a:ext uri="{FF2B5EF4-FFF2-40B4-BE49-F238E27FC236}">
                <a16:creationId xmlns:a16="http://schemas.microsoft.com/office/drawing/2014/main" id="{00000000-0008-0000-1500-0000629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5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115802" name="Group 1">
          <a:hlinkClick xmlns:r="http://schemas.openxmlformats.org/officeDocument/2006/relationships" r:id="rId1" tooltip="Click for Next Attachment"/>
          <a:extLst>
            <a:ext uri="{FF2B5EF4-FFF2-40B4-BE49-F238E27FC236}">
              <a16:creationId xmlns:a16="http://schemas.microsoft.com/office/drawing/2014/main" id="{00000000-0008-0000-1600-00005AC40100}"/>
            </a:ext>
          </a:extLst>
        </xdr:cNvPr>
        <xdr:cNvGrpSpPr>
          <a:grpSpLocks/>
        </xdr:cNvGrpSpPr>
      </xdr:nvGrpSpPr>
      <xdr:grpSpPr bwMode="auto">
        <a:xfrm>
          <a:off x="7246620" y="57150"/>
          <a:ext cx="1135380" cy="788670"/>
          <a:chOff x="738" y="5"/>
          <a:chExt cx="116" cy="73"/>
        </a:xfrm>
      </xdr:grpSpPr>
      <xdr:sp macro="" textlink="">
        <xdr:nvSpPr>
          <xdr:cNvPr id="115803" name="AutoShape 2">
            <a:extLst>
              <a:ext uri="{FF2B5EF4-FFF2-40B4-BE49-F238E27FC236}">
                <a16:creationId xmlns:a16="http://schemas.microsoft.com/office/drawing/2014/main" id="{00000000-0008-0000-1600-00005BC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6826" name="Group 1">
          <a:hlinkClick xmlns:r="http://schemas.openxmlformats.org/officeDocument/2006/relationships" r:id="rId1" tooltip="Click for Next Attachment"/>
          <a:extLst>
            <a:ext uri="{FF2B5EF4-FFF2-40B4-BE49-F238E27FC236}">
              <a16:creationId xmlns:a16="http://schemas.microsoft.com/office/drawing/2014/main" id="{00000000-0008-0000-1700-00005AC80100}"/>
            </a:ext>
          </a:extLst>
        </xdr:cNvPr>
        <xdr:cNvGrpSpPr>
          <a:grpSpLocks/>
        </xdr:cNvGrpSpPr>
      </xdr:nvGrpSpPr>
      <xdr:grpSpPr bwMode="auto">
        <a:xfrm>
          <a:off x="6962775" y="57150"/>
          <a:ext cx="1135380" cy="1916430"/>
          <a:chOff x="738" y="5"/>
          <a:chExt cx="116" cy="73"/>
        </a:xfrm>
      </xdr:grpSpPr>
      <xdr:sp macro="" textlink="">
        <xdr:nvSpPr>
          <xdr:cNvPr id="116827" name="AutoShape 2">
            <a:extLst>
              <a:ext uri="{FF2B5EF4-FFF2-40B4-BE49-F238E27FC236}">
                <a16:creationId xmlns:a16="http://schemas.microsoft.com/office/drawing/2014/main" id="{00000000-0008-0000-1700-00005BC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17850" name="Group 1">
          <a:hlinkClick xmlns:r="http://schemas.openxmlformats.org/officeDocument/2006/relationships" r:id="rId1" tooltip="Click for Next Attachment"/>
          <a:extLst>
            <a:ext uri="{FF2B5EF4-FFF2-40B4-BE49-F238E27FC236}">
              <a16:creationId xmlns:a16="http://schemas.microsoft.com/office/drawing/2014/main" id="{00000000-0008-0000-1800-00005ACC0100}"/>
            </a:ext>
          </a:extLst>
        </xdr:cNvPr>
        <xdr:cNvGrpSpPr>
          <a:grpSpLocks/>
        </xdr:cNvGrpSpPr>
      </xdr:nvGrpSpPr>
      <xdr:grpSpPr bwMode="auto">
        <a:xfrm>
          <a:off x="6894195" y="57150"/>
          <a:ext cx="1135380" cy="641985"/>
          <a:chOff x="738" y="5"/>
          <a:chExt cx="116" cy="73"/>
        </a:xfrm>
      </xdr:grpSpPr>
      <xdr:sp macro="" textlink="">
        <xdr:nvSpPr>
          <xdr:cNvPr id="117851" name="AutoShape 2">
            <a:extLst>
              <a:ext uri="{FF2B5EF4-FFF2-40B4-BE49-F238E27FC236}">
                <a16:creationId xmlns:a16="http://schemas.microsoft.com/office/drawing/2014/main" id="{00000000-0008-0000-1800-00005BC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8874" name="Group 1">
          <a:hlinkClick xmlns:r="http://schemas.openxmlformats.org/officeDocument/2006/relationships" r:id="rId1" tooltip="Click for Next Attachment"/>
          <a:extLst>
            <a:ext uri="{FF2B5EF4-FFF2-40B4-BE49-F238E27FC236}">
              <a16:creationId xmlns:a16="http://schemas.microsoft.com/office/drawing/2014/main" id="{00000000-0008-0000-1900-00005AD00100}"/>
            </a:ext>
          </a:extLst>
        </xdr:cNvPr>
        <xdr:cNvGrpSpPr>
          <a:grpSpLocks/>
        </xdr:cNvGrpSpPr>
      </xdr:nvGrpSpPr>
      <xdr:grpSpPr bwMode="auto">
        <a:xfrm>
          <a:off x="6900430" y="57150"/>
          <a:ext cx="1132609" cy="1446068"/>
          <a:chOff x="738" y="5"/>
          <a:chExt cx="116" cy="73"/>
        </a:xfrm>
      </xdr:grpSpPr>
      <xdr:sp macro="" textlink="">
        <xdr:nvSpPr>
          <xdr:cNvPr id="118875" name="AutoShape 2">
            <a:extLst>
              <a:ext uri="{FF2B5EF4-FFF2-40B4-BE49-F238E27FC236}">
                <a16:creationId xmlns:a16="http://schemas.microsoft.com/office/drawing/2014/main" id="{00000000-0008-0000-1900-00005BD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A00-000002000000}"/>
            </a:ext>
          </a:extLst>
        </xdr:cNvPr>
        <xdr:cNvGrpSpPr>
          <a:grpSpLocks/>
        </xdr:cNvGrpSpPr>
      </xdr:nvGrpSpPr>
      <xdr:grpSpPr bwMode="auto">
        <a:xfrm>
          <a:off x="6840855" y="57150"/>
          <a:ext cx="1135380" cy="641985"/>
          <a:chOff x="738" y="5"/>
          <a:chExt cx="116" cy="73"/>
        </a:xfrm>
      </xdr:grpSpPr>
      <xdr:sp macro="" textlink="">
        <xdr:nvSpPr>
          <xdr:cNvPr id="3" name="AutoShape 2">
            <a:extLst>
              <a:ext uri="{FF2B5EF4-FFF2-40B4-BE49-F238E27FC236}">
                <a16:creationId xmlns:a16="http://schemas.microsoft.com/office/drawing/2014/main" id="{00000000-0008-0000-1A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9650" name="Group 14">
          <a:hlinkClick xmlns:r="http://schemas.openxmlformats.org/officeDocument/2006/relationships" r:id="rId1" tooltip="Back to Cover"/>
          <a:extLst>
            <a:ext uri="{FF2B5EF4-FFF2-40B4-BE49-F238E27FC236}">
              <a16:creationId xmlns:a16="http://schemas.microsoft.com/office/drawing/2014/main" id="{00000000-0008-0000-1B00-000042850100}"/>
            </a:ext>
          </a:extLst>
        </xdr:cNvPr>
        <xdr:cNvGrpSpPr>
          <a:grpSpLocks/>
        </xdr:cNvGrpSpPr>
      </xdr:nvGrpSpPr>
      <xdr:grpSpPr bwMode="auto">
        <a:xfrm>
          <a:off x="7795260" y="57150"/>
          <a:ext cx="1213485" cy="645795"/>
          <a:chOff x="711" y="6"/>
          <a:chExt cx="125" cy="73"/>
        </a:xfrm>
      </xdr:grpSpPr>
      <xdr:sp macro="" textlink="">
        <xdr:nvSpPr>
          <xdr:cNvPr id="99655" name="AutoShape 8">
            <a:extLst>
              <a:ext uri="{FF2B5EF4-FFF2-40B4-BE49-F238E27FC236}">
                <a16:creationId xmlns:a16="http://schemas.microsoft.com/office/drawing/2014/main" id="{00000000-0008-0000-1B00-00004785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B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8</xdr:col>
      <xdr:colOff>84138</xdr:colOff>
      <xdr:row>19</xdr:row>
      <xdr:rowOff>85724</xdr:rowOff>
    </xdr:from>
    <xdr:to>
      <xdr:col>9</xdr:col>
      <xdr:colOff>17805</xdr:colOff>
      <xdr:row>20</xdr:row>
      <xdr:rowOff>19049</xdr:rowOff>
    </xdr:to>
    <xdr:sp macro="" textlink="">
      <xdr:nvSpPr>
        <xdr:cNvPr id="5" name="TextBox 4">
          <a:extLst>
            <a:ext uri="{FF2B5EF4-FFF2-40B4-BE49-F238E27FC236}">
              <a16:creationId xmlns:a16="http://schemas.microsoft.com/office/drawing/2014/main" id="{00000000-0008-0000-1B00-000005000000}"/>
            </a:ext>
          </a:extLst>
        </xdr:cNvPr>
        <xdr:cNvSpPr txBox="1"/>
      </xdr:nvSpPr>
      <xdr:spPr>
        <a:xfrm>
          <a:off x="9037638" y="8648699"/>
          <a:ext cx="800442"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9</xdr:col>
      <xdr:colOff>441644</xdr:colOff>
      <xdr:row>18</xdr:row>
      <xdr:rowOff>534988</xdr:rowOff>
    </xdr:from>
    <xdr:to>
      <xdr:col>10</xdr:col>
      <xdr:colOff>395611</xdr:colOff>
      <xdr:row>19</xdr:row>
      <xdr:rowOff>128786</xdr:rowOff>
    </xdr:to>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10261919" y="8402638"/>
          <a:ext cx="792167" cy="289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Validity in Days</a:t>
          </a:r>
        </a:p>
      </xdr:txBody>
    </xdr:sp>
    <xdr:clientData/>
  </xdr:twoCellAnchor>
  <xdr:twoCellAnchor editAs="absolute">
    <xdr:from>
      <xdr:col>6</xdr:col>
      <xdr:colOff>49529</xdr:colOff>
      <xdr:row>19</xdr:row>
      <xdr:rowOff>85090</xdr:rowOff>
    </xdr:from>
    <xdr:to>
      <xdr:col>7</xdr:col>
      <xdr:colOff>89309</xdr:colOff>
      <xdr:row>20</xdr:row>
      <xdr:rowOff>16888</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7412354" y="8648065"/>
          <a:ext cx="877980" cy="198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7</xdr:col>
      <xdr:colOff>60962</xdr:colOff>
      <xdr:row>19</xdr:row>
      <xdr:rowOff>74612</xdr:rowOff>
    </xdr:from>
    <xdr:to>
      <xdr:col>8</xdr:col>
      <xdr:colOff>41991</xdr:colOff>
      <xdr:row>20</xdr:row>
      <xdr:rowOff>7937</xdr:rowOff>
    </xdr:to>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8261987" y="8637587"/>
          <a:ext cx="733504"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383\Full%20Report\My%20Documents\Office%20work\Current\NRSS%20XXVIII\Tower\Retender\Amendment%20No.%20I\vii)%20Attacments%20Vol-III-Re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1383\Full%20Report\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6E7C297-22A1-4311-9204-72AB7D4CF14F}" protected="1">
  <header guid="{36E7C297-22A1-4311-9204-72AB7D4CF14F}" dateTime="2022-07-01T11:55:26" maxSheetId="31" userName="Kapil Mandil {कपिल मंडिल}" r:id="rId1">
    <sheetIdMap count="3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36E7C297-22A1-4311-9204-72AB7D4CF14F}" name="Kapil Mandil {कपिल मंडिल}" id="-1383455626" dateTime="2022-07-01T11:55:26"/>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49.bin"/><Relationship Id="rId18" Type="http://schemas.openxmlformats.org/officeDocument/2006/relationships/printerSettings" Target="../printerSettings/printerSettings54.bin"/><Relationship Id="rId26" Type="http://schemas.openxmlformats.org/officeDocument/2006/relationships/printerSettings" Target="../printerSettings/printerSettings62.bin"/><Relationship Id="rId21" Type="http://schemas.openxmlformats.org/officeDocument/2006/relationships/printerSettings" Target="../printerSettings/printerSettings57.bin"/><Relationship Id="rId34" Type="http://schemas.openxmlformats.org/officeDocument/2006/relationships/printerSettings" Target="../printerSettings/printerSettings70.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17" Type="http://schemas.openxmlformats.org/officeDocument/2006/relationships/printerSettings" Target="../printerSettings/printerSettings53.bin"/><Relationship Id="rId25" Type="http://schemas.openxmlformats.org/officeDocument/2006/relationships/printerSettings" Target="../printerSettings/printerSettings61.bin"/><Relationship Id="rId33" Type="http://schemas.openxmlformats.org/officeDocument/2006/relationships/printerSettings" Target="../printerSettings/printerSettings69.bin"/><Relationship Id="rId2" Type="http://schemas.openxmlformats.org/officeDocument/2006/relationships/printerSettings" Target="../printerSettings/printerSettings38.bin"/><Relationship Id="rId16" Type="http://schemas.openxmlformats.org/officeDocument/2006/relationships/printerSettings" Target="../printerSettings/printerSettings52.bin"/><Relationship Id="rId20" Type="http://schemas.openxmlformats.org/officeDocument/2006/relationships/printerSettings" Target="../printerSettings/printerSettings56.bin"/><Relationship Id="rId29" Type="http://schemas.openxmlformats.org/officeDocument/2006/relationships/printerSettings" Target="../printerSettings/printerSettings65.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24" Type="http://schemas.openxmlformats.org/officeDocument/2006/relationships/printerSettings" Target="../printerSettings/printerSettings60.bin"/><Relationship Id="rId32" Type="http://schemas.openxmlformats.org/officeDocument/2006/relationships/printerSettings" Target="../printerSettings/printerSettings68.bin"/><Relationship Id="rId37" Type="http://schemas.openxmlformats.org/officeDocument/2006/relationships/drawing" Target="../drawings/drawing1.xml"/><Relationship Id="rId5" Type="http://schemas.openxmlformats.org/officeDocument/2006/relationships/printerSettings" Target="../printerSettings/printerSettings41.bin"/><Relationship Id="rId15" Type="http://schemas.openxmlformats.org/officeDocument/2006/relationships/printerSettings" Target="../printerSettings/printerSettings51.bin"/><Relationship Id="rId23" Type="http://schemas.openxmlformats.org/officeDocument/2006/relationships/printerSettings" Target="../printerSettings/printerSettings59.bin"/><Relationship Id="rId28" Type="http://schemas.openxmlformats.org/officeDocument/2006/relationships/printerSettings" Target="../printerSettings/printerSettings64.bin"/><Relationship Id="rId36" Type="http://schemas.openxmlformats.org/officeDocument/2006/relationships/printerSettings" Target="../printerSettings/printerSettings72.bin"/><Relationship Id="rId10" Type="http://schemas.openxmlformats.org/officeDocument/2006/relationships/printerSettings" Target="../printerSettings/printerSettings46.bin"/><Relationship Id="rId19" Type="http://schemas.openxmlformats.org/officeDocument/2006/relationships/printerSettings" Target="../printerSettings/printerSettings55.bin"/><Relationship Id="rId31" Type="http://schemas.openxmlformats.org/officeDocument/2006/relationships/printerSettings" Target="../printerSettings/printerSettings67.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 Id="rId14" Type="http://schemas.openxmlformats.org/officeDocument/2006/relationships/printerSettings" Target="../printerSettings/printerSettings50.bin"/><Relationship Id="rId22" Type="http://schemas.openxmlformats.org/officeDocument/2006/relationships/printerSettings" Target="../printerSettings/printerSettings58.bin"/><Relationship Id="rId27" Type="http://schemas.openxmlformats.org/officeDocument/2006/relationships/printerSettings" Target="../printerSettings/printerSettings63.bin"/><Relationship Id="rId30" Type="http://schemas.openxmlformats.org/officeDocument/2006/relationships/printerSettings" Target="../printerSettings/printerSettings66.bin"/><Relationship Id="rId35" Type="http://schemas.openxmlformats.org/officeDocument/2006/relationships/printerSettings" Target="../printerSettings/printerSettings71.bin"/><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5.bin"/><Relationship Id="rId18" Type="http://schemas.openxmlformats.org/officeDocument/2006/relationships/printerSettings" Target="../printerSettings/printerSettings90.bin"/><Relationship Id="rId26" Type="http://schemas.openxmlformats.org/officeDocument/2006/relationships/printerSettings" Target="../printerSettings/printerSettings98.bin"/><Relationship Id="rId21" Type="http://schemas.openxmlformats.org/officeDocument/2006/relationships/printerSettings" Target="../printerSettings/printerSettings93.bin"/><Relationship Id="rId34" Type="http://schemas.openxmlformats.org/officeDocument/2006/relationships/printerSettings" Target="../printerSettings/printerSettings106.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17" Type="http://schemas.openxmlformats.org/officeDocument/2006/relationships/printerSettings" Target="../printerSettings/printerSettings89.bin"/><Relationship Id="rId25" Type="http://schemas.openxmlformats.org/officeDocument/2006/relationships/printerSettings" Target="../printerSettings/printerSettings97.bin"/><Relationship Id="rId33" Type="http://schemas.openxmlformats.org/officeDocument/2006/relationships/printerSettings" Target="../printerSettings/printerSettings105.bin"/><Relationship Id="rId2" Type="http://schemas.openxmlformats.org/officeDocument/2006/relationships/printerSettings" Target="../printerSettings/printerSettings74.bin"/><Relationship Id="rId16" Type="http://schemas.openxmlformats.org/officeDocument/2006/relationships/printerSettings" Target="../printerSettings/printerSettings88.bin"/><Relationship Id="rId20" Type="http://schemas.openxmlformats.org/officeDocument/2006/relationships/printerSettings" Target="../printerSettings/printerSettings92.bin"/><Relationship Id="rId29" Type="http://schemas.openxmlformats.org/officeDocument/2006/relationships/printerSettings" Target="../printerSettings/printerSettings101.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24" Type="http://schemas.openxmlformats.org/officeDocument/2006/relationships/printerSettings" Target="../printerSettings/printerSettings96.bin"/><Relationship Id="rId32" Type="http://schemas.openxmlformats.org/officeDocument/2006/relationships/printerSettings" Target="../printerSettings/printerSettings104.bin"/><Relationship Id="rId37" Type="http://schemas.openxmlformats.org/officeDocument/2006/relationships/drawing" Target="../drawings/drawing2.xml"/><Relationship Id="rId5" Type="http://schemas.openxmlformats.org/officeDocument/2006/relationships/printerSettings" Target="../printerSettings/printerSettings77.bin"/><Relationship Id="rId15" Type="http://schemas.openxmlformats.org/officeDocument/2006/relationships/printerSettings" Target="../printerSettings/printerSettings87.bin"/><Relationship Id="rId23" Type="http://schemas.openxmlformats.org/officeDocument/2006/relationships/printerSettings" Target="../printerSettings/printerSettings95.bin"/><Relationship Id="rId28" Type="http://schemas.openxmlformats.org/officeDocument/2006/relationships/printerSettings" Target="../printerSettings/printerSettings100.bin"/><Relationship Id="rId36" Type="http://schemas.openxmlformats.org/officeDocument/2006/relationships/printerSettings" Target="../printerSettings/printerSettings108.bin"/><Relationship Id="rId10" Type="http://schemas.openxmlformats.org/officeDocument/2006/relationships/printerSettings" Target="../printerSettings/printerSettings82.bin"/><Relationship Id="rId19" Type="http://schemas.openxmlformats.org/officeDocument/2006/relationships/printerSettings" Target="../printerSettings/printerSettings91.bin"/><Relationship Id="rId31" Type="http://schemas.openxmlformats.org/officeDocument/2006/relationships/printerSettings" Target="../printerSettings/printerSettings103.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 Id="rId22" Type="http://schemas.openxmlformats.org/officeDocument/2006/relationships/printerSettings" Target="../printerSettings/printerSettings94.bin"/><Relationship Id="rId27" Type="http://schemas.openxmlformats.org/officeDocument/2006/relationships/printerSettings" Target="../printerSettings/printerSettings99.bin"/><Relationship Id="rId30" Type="http://schemas.openxmlformats.org/officeDocument/2006/relationships/printerSettings" Target="../printerSettings/printerSettings102.bin"/><Relationship Id="rId35" Type="http://schemas.openxmlformats.org/officeDocument/2006/relationships/printerSettings" Target="../printerSettings/printerSettings107.bin"/><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21.bin"/><Relationship Id="rId18" Type="http://schemas.openxmlformats.org/officeDocument/2006/relationships/printerSettings" Target="../printerSettings/printerSettings126.bin"/><Relationship Id="rId26" Type="http://schemas.openxmlformats.org/officeDocument/2006/relationships/printerSettings" Target="../printerSettings/printerSettings134.bin"/><Relationship Id="rId21" Type="http://schemas.openxmlformats.org/officeDocument/2006/relationships/printerSettings" Target="../printerSettings/printerSettings129.bin"/><Relationship Id="rId34" Type="http://schemas.openxmlformats.org/officeDocument/2006/relationships/printerSettings" Target="../printerSettings/printerSettings142.bin"/><Relationship Id="rId7" Type="http://schemas.openxmlformats.org/officeDocument/2006/relationships/printerSettings" Target="../printerSettings/printerSettings115.bin"/><Relationship Id="rId12" Type="http://schemas.openxmlformats.org/officeDocument/2006/relationships/printerSettings" Target="../printerSettings/printerSettings120.bin"/><Relationship Id="rId17" Type="http://schemas.openxmlformats.org/officeDocument/2006/relationships/printerSettings" Target="../printerSettings/printerSettings125.bin"/><Relationship Id="rId25" Type="http://schemas.openxmlformats.org/officeDocument/2006/relationships/printerSettings" Target="../printerSettings/printerSettings133.bin"/><Relationship Id="rId33" Type="http://schemas.openxmlformats.org/officeDocument/2006/relationships/printerSettings" Target="../printerSettings/printerSettings141.bin"/><Relationship Id="rId2" Type="http://schemas.openxmlformats.org/officeDocument/2006/relationships/printerSettings" Target="../printerSettings/printerSettings110.bin"/><Relationship Id="rId16" Type="http://schemas.openxmlformats.org/officeDocument/2006/relationships/printerSettings" Target="../printerSettings/printerSettings124.bin"/><Relationship Id="rId20" Type="http://schemas.openxmlformats.org/officeDocument/2006/relationships/printerSettings" Target="../printerSettings/printerSettings128.bin"/><Relationship Id="rId29" Type="http://schemas.openxmlformats.org/officeDocument/2006/relationships/printerSettings" Target="../printerSettings/printerSettings137.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11" Type="http://schemas.openxmlformats.org/officeDocument/2006/relationships/printerSettings" Target="../printerSettings/printerSettings119.bin"/><Relationship Id="rId24" Type="http://schemas.openxmlformats.org/officeDocument/2006/relationships/printerSettings" Target="../printerSettings/printerSettings132.bin"/><Relationship Id="rId32" Type="http://schemas.openxmlformats.org/officeDocument/2006/relationships/printerSettings" Target="../printerSettings/printerSettings140.bin"/><Relationship Id="rId37" Type="http://schemas.openxmlformats.org/officeDocument/2006/relationships/drawing" Target="../drawings/drawing3.xml"/><Relationship Id="rId5" Type="http://schemas.openxmlformats.org/officeDocument/2006/relationships/printerSettings" Target="../printerSettings/printerSettings113.bin"/><Relationship Id="rId15" Type="http://schemas.openxmlformats.org/officeDocument/2006/relationships/printerSettings" Target="../printerSettings/printerSettings123.bin"/><Relationship Id="rId23" Type="http://schemas.openxmlformats.org/officeDocument/2006/relationships/printerSettings" Target="../printerSettings/printerSettings131.bin"/><Relationship Id="rId28" Type="http://schemas.openxmlformats.org/officeDocument/2006/relationships/printerSettings" Target="../printerSettings/printerSettings136.bin"/><Relationship Id="rId36" Type="http://schemas.openxmlformats.org/officeDocument/2006/relationships/printerSettings" Target="../printerSettings/printerSettings144.bin"/><Relationship Id="rId10" Type="http://schemas.openxmlformats.org/officeDocument/2006/relationships/printerSettings" Target="../printerSettings/printerSettings118.bin"/><Relationship Id="rId19" Type="http://schemas.openxmlformats.org/officeDocument/2006/relationships/printerSettings" Target="../printerSettings/printerSettings127.bin"/><Relationship Id="rId31" Type="http://schemas.openxmlformats.org/officeDocument/2006/relationships/printerSettings" Target="../printerSettings/printerSettings139.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 Id="rId14" Type="http://schemas.openxmlformats.org/officeDocument/2006/relationships/printerSettings" Target="../printerSettings/printerSettings122.bin"/><Relationship Id="rId22" Type="http://schemas.openxmlformats.org/officeDocument/2006/relationships/printerSettings" Target="../printerSettings/printerSettings130.bin"/><Relationship Id="rId27" Type="http://schemas.openxmlformats.org/officeDocument/2006/relationships/printerSettings" Target="../printerSettings/printerSettings135.bin"/><Relationship Id="rId30" Type="http://schemas.openxmlformats.org/officeDocument/2006/relationships/printerSettings" Target="../printerSettings/printerSettings138.bin"/><Relationship Id="rId35" Type="http://schemas.openxmlformats.org/officeDocument/2006/relationships/printerSettings" Target="../printerSettings/printerSettings143.bin"/><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57.bin"/><Relationship Id="rId18" Type="http://schemas.openxmlformats.org/officeDocument/2006/relationships/vmlDrawing" Target="../drawings/vmlDrawing1.vml"/><Relationship Id="rId26" Type="http://schemas.openxmlformats.org/officeDocument/2006/relationships/ctrlProp" Target="../ctrlProps/ctrlProp8.xml"/><Relationship Id="rId3" Type="http://schemas.openxmlformats.org/officeDocument/2006/relationships/printerSettings" Target="../printerSettings/printerSettings147.bin"/><Relationship Id="rId21" Type="http://schemas.openxmlformats.org/officeDocument/2006/relationships/ctrlProp" Target="../ctrlProps/ctrlProp3.xml"/><Relationship Id="rId34" Type="http://schemas.openxmlformats.org/officeDocument/2006/relationships/ctrlProp" Target="../ctrlProps/ctrlProp16.xml"/><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17" Type="http://schemas.openxmlformats.org/officeDocument/2006/relationships/drawing" Target="../drawings/drawing4.xml"/><Relationship Id="rId25" Type="http://schemas.openxmlformats.org/officeDocument/2006/relationships/ctrlProp" Target="../ctrlProps/ctrlProp7.xml"/><Relationship Id="rId33" Type="http://schemas.openxmlformats.org/officeDocument/2006/relationships/ctrlProp" Target="../ctrlProps/ctrlProp15.xml"/><Relationship Id="rId2" Type="http://schemas.openxmlformats.org/officeDocument/2006/relationships/printerSettings" Target="../printerSettings/printerSettings146.bin"/><Relationship Id="rId16" Type="http://schemas.openxmlformats.org/officeDocument/2006/relationships/printerSettings" Target="../printerSettings/printerSettings160.bin"/><Relationship Id="rId20" Type="http://schemas.openxmlformats.org/officeDocument/2006/relationships/ctrlProp" Target="../ctrlProps/ctrlProp2.xml"/><Relationship Id="rId29" Type="http://schemas.openxmlformats.org/officeDocument/2006/relationships/ctrlProp" Target="../ctrlProps/ctrlProp11.xml"/><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24" Type="http://schemas.openxmlformats.org/officeDocument/2006/relationships/ctrlProp" Target="../ctrlProps/ctrlProp6.xml"/><Relationship Id="rId32" Type="http://schemas.openxmlformats.org/officeDocument/2006/relationships/ctrlProp" Target="../ctrlProps/ctrlProp14.xml"/><Relationship Id="rId5" Type="http://schemas.openxmlformats.org/officeDocument/2006/relationships/printerSettings" Target="../printerSettings/printerSettings149.bin"/><Relationship Id="rId15" Type="http://schemas.openxmlformats.org/officeDocument/2006/relationships/printerSettings" Target="../printerSettings/printerSettings159.bin"/><Relationship Id="rId23" Type="http://schemas.openxmlformats.org/officeDocument/2006/relationships/ctrlProp" Target="../ctrlProps/ctrlProp5.xml"/><Relationship Id="rId28" Type="http://schemas.openxmlformats.org/officeDocument/2006/relationships/ctrlProp" Target="../ctrlProps/ctrlProp10.xml"/><Relationship Id="rId36" Type="http://schemas.openxmlformats.org/officeDocument/2006/relationships/ctrlProp" Target="../ctrlProps/ctrlProp18.xml"/><Relationship Id="rId10" Type="http://schemas.openxmlformats.org/officeDocument/2006/relationships/printerSettings" Target="../printerSettings/printerSettings154.bin"/><Relationship Id="rId19" Type="http://schemas.openxmlformats.org/officeDocument/2006/relationships/ctrlProp" Target="../ctrlProps/ctrlProp1.xml"/><Relationship Id="rId31" Type="http://schemas.openxmlformats.org/officeDocument/2006/relationships/ctrlProp" Target="../ctrlProps/ctrlProp13.xml"/><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 Id="rId14" Type="http://schemas.openxmlformats.org/officeDocument/2006/relationships/printerSettings" Target="../printerSettings/printerSettings158.bin"/><Relationship Id="rId22" Type="http://schemas.openxmlformats.org/officeDocument/2006/relationships/ctrlProp" Target="../ctrlProps/ctrlProp4.xml"/><Relationship Id="rId27" Type="http://schemas.openxmlformats.org/officeDocument/2006/relationships/ctrlProp" Target="../ctrlProps/ctrlProp9.xml"/><Relationship Id="rId30" Type="http://schemas.openxmlformats.org/officeDocument/2006/relationships/ctrlProp" Target="../ctrlProps/ctrlProp12.xml"/><Relationship Id="rId35" Type="http://schemas.openxmlformats.org/officeDocument/2006/relationships/ctrlProp" Target="../ctrlProps/ctrlProp17.xml"/><Relationship Id="rId8" Type="http://schemas.openxmlformats.org/officeDocument/2006/relationships/printerSettings" Target="../printerSettings/printerSettings152.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73.bin"/><Relationship Id="rId18" Type="http://schemas.openxmlformats.org/officeDocument/2006/relationships/printerSettings" Target="../printerSettings/printerSettings178.bin"/><Relationship Id="rId26" Type="http://schemas.openxmlformats.org/officeDocument/2006/relationships/printerSettings" Target="../printerSettings/printerSettings186.bin"/><Relationship Id="rId21" Type="http://schemas.openxmlformats.org/officeDocument/2006/relationships/printerSettings" Target="../printerSettings/printerSettings181.bin"/><Relationship Id="rId34" Type="http://schemas.openxmlformats.org/officeDocument/2006/relationships/printerSettings" Target="../printerSettings/printerSettings194.bin"/><Relationship Id="rId7" Type="http://schemas.openxmlformats.org/officeDocument/2006/relationships/printerSettings" Target="../printerSettings/printerSettings167.bin"/><Relationship Id="rId12" Type="http://schemas.openxmlformats.org/officeDocument/2006/relationships/printerSettings" Target="../printerSettings/printerSettings172.bin"/><Relationship Id="rId17" Type="http://schemas.openxmlformats.org/officeDocument/2006/relationships/printerSettings" Target="../printerSettings/printerSettings177.bin"/><Relationship Id="rId25" Type="http://schemas.openxmlformats.org/officeDocument/2006/relationships/printerSettings" Target="../printerSettings/printerSettings185.bin"/><Relationship Id="rId33" Type="http://schemas.openxmlformats.org/officeDocument/2006/relationships/printerSettings" Target="../printerSettings/printerSettings193.bin"/><Relationship Id="rId2" Type="http://schemas.openxmlformats.org/officeDocument/2006/relationships/printerSettings" Target="../printerSettings/printerSettings162.bin"/><Relationship Id="rId16" Type="http://schemas.openxmlformats.org/officeDocument/2006/relationships/printerSettings" Target="../printerSettings/printerSettings176.bin"/><Relationship Id="rId20" Type="http://schemas.openxmlformats.org/officeDocument/2006/relationships/printerSettings" Target="../printerSettings/printerSettings180.bin"/><Relationship Id="rId29" Type="http://schemas.openxmlformats.org/officeDocument/2006/relationships/printerSettings" Target="../printerSettings/printerSettings189.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24" Type="http://schemas.openxmlformats.org/officeDocument/2006/relationships/printerSettings" Target="../printerSettings/printerSettings184.bin"/><Relationship Id="rId32" Type="http://schemas.openxmlformats.org/officeDocument/2006/relationships/printerSettings" Target="../printerSettings/printerSettings192.bin"/><Relationship Id="rId37" Type="http://schemas.openxmlformats.org/officeDocument/2006/relationships/drawing" Target="../drawings/drawing5.xml"/><Relationship Id="rId5" Type="http://schemas.openxmlformats.org/officeDocument/2006/relationships/printerSettings" Target="../printerSettings/printerSettings165.bin"/><Relationship Id="rId15" Type="http://schemas.openxmlformats.org/officeDocument/2006/relationships/printerSettings" Target="../printerSettings/printerSettings175.bin"/><Relationship Id="rId23" Type="http://schemas.openxmlformats.org/officeDocument/2006/relationships/printerSettings" Target="../printerSettings/printerSettings183.bin"/><Relationship Id="rId28" Type="http://schemas.openxmlformats.org/officeDocument/2006/relationships/printerSettings" Target="../printerSettings/printerSettings188.bin"/><Relationship Id="rId36" Type="http://schemas.openxmlformats.org/officeDocument/2006/relationships/printerSettings" Target="../printerSettings/printerSettings196.bin"/><Relationship Id="rId10" Type="http://schemas.openxmlformats.org/officeDocument/2006/relationships/printerSettings" Target="../printerSettings/printerSettings170.bin"/><Relationship Id="rId19" Type="http://schemas.openxmlformats.org/officeDocument/2006/relationships/printerSettings" Target="../printerSettings/printerSettings179.bin"/><Relationship Id="rId31" Type="http://schemas.openxmlformats.org/officeDocument/2006/relationships/printerSettings" Target="../printerSettings/printerSettings191.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 Id="rId14" Type="http://schemas.openxmlformats.org/officeDocument/2006/relationships/printerSettings" Target="../printerSettings/printerSettings174.bin"/><Relationship Id="rId22" Type="http://schemas.openxmlformats.org/officeDocument/2006/relationships/printerSettings" Target="../printerSettings/printerSettings182.bin"/><Relationship Id="rId27" Type="http://schemas.openxmlformats.org/officeDocument/2006/relationships/printerSettings" Target="../printerSettings/printerSettings187.bin"/><Relationship Id="rId30" Type="http://schemas.openxmlformats.org/officeDocument/2006/relationships/printerSettings" Target="../printerSettings/printerSettings190.bin"/><Relationship Id="rId35" Type="http://schemas.openxmlformats.org/officeDocument/2006/relationships/printerSettings" Target="../printerSettings/printerSettings195.bin"/><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09.bin"/><Relationship Id="rId18" Type="http://schemas.openxmlformats.org/officeDocument/2006/relationships/printerSettings" Target="../printerSettings/printerSettings214.bin"/><Relationship Id="rId26" Type="http://schemas.openxmlformats.org/officeDocument/2006/relationships/printerSettings" Target="../printerSettings/printerSettings222.bin"/><Relationship Id="rId21" Type="http://schemas.openxmlformats.org/officeDocument/2006/relationships/printerSettings" Target="../printerSettings/printerSettings217.bin"/><Relationship Id="rId34" Type="http://schemas.openxmlformats.org/officeDocument/2006/relationships/printerSettings" Target="../printerSettings/printerSettings230.bin"/><Relationship Id="rId7" Type="http://schemas.openxmlformats.org/officeDocument/2006/relationships/printerSettings" Target="../printerSettings/printerSettings203.bin"/><Relationship Id="rId12" Type="http://schemas.openxmlformats.org/officeDocument/2006/relationships/printerSettings" Target="../printerSettings/printerSettings208.bin"/><Relationship Id="rId17" Type="http://schemas.openxmlformats.org/officeDocument/2006/relationships/printerSettings" Target="../printerSettings/printerSettings213.bin"/><Relationship Id="rId25" Type="http://schemas.openxmlformats.org/officeDocument/2006/relationships/printerSettings" Target="../printerSettings/printerSettings221.bin"/><Relationship Id="rId33" Type="http://schemas.openxmlformats.org/officeDocument/2006/relationships/printerSettings" Target="../printerSettings/printerSettings229.bin"/><Relationship Id="rId2" Type="http://schemas.openxmlformats.org/officeDocument/2006/relationships/printerSettings" Target="../printerSettings/printerSettings198.bin"/><Relationship Id="rId16" Type="http://schemas.openxmlformats.org/officeDocument/2006/relationships/printerSettings" Target="../printerSettings/printerSettings212.bin"/><Relationship Id="rId20" Type="http://schemas.openxmlformats.org/officeDocument/2006/relationships/printerSettings" Target="../printerSettings/printerSettings216.bin"/><Relationship Id="rId29" Type="http://schemas.openxmlformats.org/officeDocument/2006/relationships/printerSettings" Target="../printerSettings/printerSettings225.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11" Type="http://schemas.openxmlformats.org/officeDocument/2006/relationships/printerSettings" Target="../printerSettings/printerSettings207.bin"/><Relationship Id="rId24" Type="http://schemas.openxmlformats.org/officeDocument/2006/relationships/printerSettings" Target="../printerSettings/printerSettings220.bin"/><Relationship Id="rId32" Type="http://schemas.openxmlformats.org/officeDocument/2006/relationships/printerSettings" Target="../printerSettings/printerSettings228.bin"/><Relationship Id="rId37" Type="http://schemas.openxmlformats.org/officeDocument/2006/relationships/drawing" Target="../drawings/drawing6.xml"/><Relationship Id="rId5" Type="http://schemas.openxmlformats.org/officeDocument/2006/relationships/printerSettings" Target="../printerSettings/printerSettings201.bin"/><Relationship Id="rId15" Type="http://schemas.openxmlformats.org/officeDocument/2006/relationships/printerSettings" Target="../printerSettings/printerSettings211.bin"/><Relationship Id="rId23" Type="http://schemas.openxmlformats.org/officeDocument/2006/relationships/printerSettings" Target="../printerSettings/printerSettings219.bin"/><Relationship Id="rId28" Type="http://schemas.openxmlformats.org/officeDocument/2006/relationships/printerSettings" Target="../printerSettings/printerSettings224.bin"/><Relationship Id="rId36" Type="http://schemas.openxmlformats.org/officeDocument/2006/relationships/printerSettings" Target="../printerSettings/printerSettings232.bin"/><Relationship Id="rId10" Type="http://schemas.openxmlformats.org/officeDocument/2006/relationships/printerSettings" Target="../printerSettings/printerSettings206.bin"/><Relationship Id="rId19" Type="http://schemas.openxmlformats.org/officeDocument/2006/relationships/printerSettings" Target="../printerSettings/printerSettings215.bin"/><Relationship Id="rId31" Type="http://schemas.openxmlformats.org/officeDocument/2006/relationships/printerSettings" Target="../printerSettings/printerSettings227.bin"/><Relationship Id="rId4" Type="http://schemas.openxmlformats.org/officeDocument/2006/relationships/printerSettings" Target="../printerSettings/printerSettings200.bin"/><Relationship Id="rId9" Type="http://schemas.openxmlformats.org/officeDocument/2006/relationships/printerSettings" Target="../printerSettings/printerSettings205.bin"/><Relationship Id="rId14" Type="http://schemas.openxmlformats.org/officeDocument/2006/relationships/printerSettings" Target="../printerSettings/printerSettings210.bin"/><Relationship Id="rId22" Type="http://schemas.openxmlformats.org/officeDocument/2006/relationships/printerSettings" Target="../printerSettings/printerSettings218.bin"/><Relationship Id="rId27" Type="http://schemas.openxmlformats.org/officeDocument/2006/relationships/printerSettings" Target="../printerSettings/printerSettings223.bin"/><Relationship Id="rId30" Type="http://schemas.openxmlformats.org/officeDocument/2006/relationships/printerSettings" Target="../printerSettings/printerSettings226.bin"/><Relationship Id="rId35" Type="http://schemas.openxmlformats.org/officeDocument/2006/relationships/printerSettings" Target="../printerSettings/printerSettings231.bin"/><Relationship Id="rId8" Type="http://schemas.openxmlformats.org/officeDocument/2006/relationships/printerSettings" Target="../printerSettings/printerSettings204.bin"/><Relationship Id="rId3" Type="http://schemas.openxmlformats.org/officeDocument/2006/relationships/printerSettings" Target="../printerSettings/printerSettings199.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45.bin"/><Relationship Id="rId18" Type="http://schemas.openxmlformats.org/officeDocument/2006/relationships/printerSettings" Target="../printerSettings/printerSettings250.bin"/><Relationship Id="rId26" Type="http://schemas.openxmlformats.org/officeDocument/2006/relationships/printerSettings" Target="../printerSettings/printerSettings258.bin"/><Relationship Id="rId21" Type="http://schemas.openxmlformats.org/officeDocument/2006/relationships/printerSettings" Target="../printerSettings/printerSettings253.bin"/><Relationship Id="rId34" Type="http://schemas.openxmlformats.org/officeDocument/2006/relationships/printerSettings" Target="../printerSettings/printerSettings266.bin"/><Relationship Id="rId7" Type="http://schemas.openxmlformats.org/officeDocument/2006/relationships/printerSettings" Target="../printerSettings/printerSettings239.bin"/><Relationship Id="rId12" Type="http://schemas.openxmlformats.org/officeDocument/2006/relationships/printerSettings" Target="../printerSettings/printerSettings244.bin"/><Relationship Id="rId17" Type="http://schemas.openxmlformats.org/officeDocument/2006/relationships/printerSettings" Target="../printerSettings/printerSettings249.bin"/><Relationship Id="rId25" Type="http://schemas.openxmlformats.org/officeDocument/2006/relationships/printerSettings" Target="../printerSettings/printerSettings257.bin"/><Relationship Id="rId33" Type="http://schemas.openxmlformats.org/officeDocument/2006/relationships/printerSettings" Target="../printerSettings/printerSettings265.bin"/><Relationship Id="rId2" Type="http://schemas.openxmlformats.org/officeDocument/2006/relationships/printerSettings" Target="../printerSettings/printerSettings234.bin"/><Relationship Id="rId16" Type="http://schemas.openxmlformats.org/officeDocument/2006/relationships/printerSettings" Target="../printerSettings/printerSettings248.bin"/><Relationship Id="rId20" Type="http://schemas.openxmlformats.org/officeDocument/2006/relationships/printerSettings" Target="../printerSettings/printerSettings252.bin"/><Relationship Id="rId29" Type="http://schemas.openxmlformats.org/officeDocument/2006/relationships/printerSettings" Target="../printerSettings/printerSettings261.bin"/><Relationship Id="rId1" Type="http://schemas.openxmlformats.org/officeDocument/2006/relationships/printerSettings" Target="../printerSettings/printerSettings233.bin"/><Relationship Id="rId6" Type="http://schemas.openxmlformats.org/officeDocument/2006/relationships/printerSettings" Target="../printerSettings/printerSettings238.bin"/><Relationship Id="rId11" Type="http://schemas.openxmlformats.org/officeDocument/2006/relationships/printerSettings" Target="../printerSettings/printerSettings243.bin"/><Relationship Id="rId24" Type="http://schemas.openxmlformats.org/officeDocument/2006/relationships/printerSettings" Target="../printerSettings/printerSettings256.bin"/><Relationship Id="rId32" Type="http://schemas.openxmlformats.org/officeDocument/2006/relationships/printerSettings" Target="../printerSettings/printerSettings264.bin"/><Relationship Id="rId37" Type="http://schemas.openxmlformats.org/officeDocument/2006/relationships/drawing" Target="../drawings/drawing7.xml"/><Relationship Id="rId5" Type="http://schemas.openxmlformats.org/officeDocument/2006/relationships/printerSettings" Target="../printerSettings/printerSettings237.bin"/><Relationship Id="rId15" Type="http://schemas.openxmlformats.org/officeDocument/2006/relationships/printerSettings" Target="../printerSettings/printerSettings247.bin"/><Relationship Id="rId23" Type="http://schemas.openxmlformats.org/officeDocument/2006/relationships/printerSettings" Target="../printerSettings/printerSettings255.bin"/><Relationship Id="rId28" Type="http://schemas.openxmlformats.org/officeDocument/2006/relationships/printerSettings" Target="../printerSettings/printerSettings260.bin"/><Relationship Id="rId36" Type="http://schemas.openxmlformats.org/officeDocument/2006/relationships/printerSettings" Target="../printerSettings/printerSettings268.bin"/><Relationship Id="rId10" Type="http://schemas.openxmlformats.org/officeDocument/2006/relationships/printerSettings" Target="../printerSettings/printerSettings242.bin"/><Relationship Id="rId19" Type="http://schemas.openxmlformats.org/officeDocument/2006/relationships/printerSettings" Target="../printerSettings/printerSettings251.bin"/><Relationship Id="rId31" Type="http://schemas.openxmlformats.org/officeDocument/2006/relationships/printerSettings" Target="../printerSettings/printerSettings263.bin"/><Relationship Id="rId4" Type="http://schemas.openxmlformats.org/officeDocument/2006/relationships/printerSettings" Target="../printerSettings/printerSettings236.bin"/><Relationship Id="rId9" Type="http://schemas.openxmlformats.org/officeDocument/2006/relationships/printerSettings" Target="../printerSettings/printerSettings241.bin"/><Relationship Id="rId14" Type="http://schemas.openxmlformats.org/officeDocument/2006/relationships/printerSettings" Target="../printerSettings/printerSettings246.bin"/><Relationship Id="rId22" Type="http://schemas.openxmlformats.org/officeDocument/2006/relationships/printerSettings" Target="../printerSettings/printerSettings254.bin"/><Relationship Id="rId27" Type="http://schemas.openxmlformats.org/officeDocument/2006/relationships/printerSettings" Target="../printerSettings/printerSettings259.bin"/><Relationship Id="rId30" Type="http://schemas.openxmlformats.org/officeDocument/2006/relationships/printerSettings" Target="../printerSettings/printerSettings262.bin"/><Relationship Id="rId35" Type="http://schemas.openxmlformats.org/officeDocument/2006/relationships/printerSettings" Target="../printerSettings/printerSettings267.bin"/><Relationship Id="rId8" Type="http://schemas.openxmlformats.org/officeDocument/2006/relationships/printerSettings" Target="../printerSettings/printerSettings240.bin"/><Relationship Id="rId3" Type="http://schemas.openxmlformats.org/officeDocument/2006/relationships/printerSettings" Target="../printerSettings/printerSettings235.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81.bin"/><Relationship Id="rId18" Type="http://schemas.openxmlformats.org/officeDocument/2006/relationships/printerSettings" Target="../printerSettings/printerSettings286.bin"/><Relationship Id="rId26" Type="http://schemas.openxmlformats.org/officeDocument/2006/relationships/printerSettings" Target="../printerSettings/printerSettings294.bin"/><Relationship Id="rId39" Type="http://schemas.openxmlformats.org/officeDocument/2006/relationships/ctrlProp" Target="../ctrlProps/ctrlProp19.xml"/><Relationship Id="rId21" Type="http://schemas.openxmlformats.org/officeDocument/2006/relationships/printerSettings" Target="../printerSettings/printerSettings289.bin"/><Relationship Id="rId34" Type="http://schemas.openxmlformats.org/officeDocument/2006/relationships/printerSettings" Target="../printerSettings/printerSettings302.bin"/><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17" Type="http://schemas.openxmlformats.org/officeDocument/2006/relationships/printerSettings" Target="../printerSettings/printerSettings285.bin"/><Relationship Id="rId25" Type="http://schemas.openxmlformats.org/officeDocument/2006/relationships/printerSettings" Target="../printerSettings/printerSettings293.bin"/><Relationship Id="rId33" Type="http://schemas.openxmlformats.org/officeDocument/2006/relationships/printerSettings" Target="../printerSettings/printerSettings301.bin"/><Relationship Id="rId38" Type="http://schemas.openxmlformats.org/officeDocument/2006/relationships/vmlDrawing" Target="../drawings/vmlDrawing2.vml"/><Relationship Id="rId2" Type="http://schemas.openxmlformats.org/officeDocument/2006/relationships/printerSettings" Target="../printerSettings/printerSettings270.bin"/><Relationship Id="rId16" Type="http://schemas.openxmlformats.org/officeDocument/2006/relationships/printerSettings" Target="../printerSettings/printerSettings284.bin"/><Relationship Id="rId20" Type="http://schemas.openxmlformats.org/officeDocument/2006/relationships/printerSettings" Target="../printerSettings/printerSettings288.bin"/><Relationship Id="rId29" Type="http://schemas.openxmlformats.org/officeDocument/2006/relationships/printerSettings" Target="../printerSettings/printerSettings297.bin"/><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24" Type="http://schemas.openxmlformats.org/officeDocument/2006/relationships/printerSettings" Target="../printerSettings/printerSettings292.bin"/><Relationship Id="rId32" Type="http://schemas.openxmlformats.org/officeDocument/2006/relationships/printerSettings" Target="../printerSettings/printerSettings300.bin"/><Relationship Id="rId37" Type="http://schemas.openxmlformats.org/officeDocument/2006/relationships/drawing" Target="../drawings/drawing8.xml"/><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23" Type="http://schemas.openxmlformats.org/officeDocument/2006/relationships/printerSettings" Target="../printerSettings/printerSettings291.bin"/><Relationship Id="rId28" Type="http://schemas.openxmlformats.org/officeDocument/2006/relationships/printerSettings" Target="../printerSettings/printerSettings296.bin"/><Relationship Id="rId36" Type="http://schemas.openxmlformats.org/officeDocument/2006/relationships/printerSettings" Target="../printerSettings/printerSettings304.bin"/><Relationship Id="rId10" Type="http://schemas.openxmlformats.org/officeDocument/2006/relationships/printerSettings" Target="../printerSettings/printerSettings278.bin"/><Relationship Id="rId19" Type="http://schemas.openxmlformats.org/officeDocument/2006/relationships/printerSettings" Target="../printerSettings/printerSettings287.bin"/><Relationship Id="rId31" Type="http://schemas.openxmlformats.org/officeDocument/2006/relationships/printerSettings" Target="../printerSettings/printerSettings299.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 Id="rId22" Type="http://schemas.openxmlformats.org/officeDocument/2006/relationships/printerSettings" Target="../printerSettings/printerSettings290.bin"/><Relationship Id="rId27" Type="http://schemas.openxmlformats.org/officeDocument/2006/relationships/printerSettings" Target="../printerSettings/printerSettings295.bin"/><Relationship Id="rId30" Type="http://schemas.openxmlformats.org/officeDocument/2006/relationships/printerSettings" Target="../printerSettings/printerSettings298.bin"/><Relationship Id="rId35" Type="http://schemas.openxmlformats.org/officeDocument/2006/relationships/printerSettings" Target="../printerSettings/printerSettings303.bin"/><Relationship Id="rId8" Type="http://schemas.openxmlformats.org/officeDocument/2006/relationships/printerSettings" Target="../printerSettings/printerSettings276.bin"/><Relationship Id="rId3" Type="http://schemas.openxmlformats.org/officeDocument/2006/relationships/printerSettings" Target="../printerSettings/printerSettings271.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12.bin"/><Relationship Id="rId13" Type="http://schemas.openxmlformats.org/officeDocument/2006/relationships/printerSettings" Target="../printerSettings/printerSettings317.bin"/><Relationship Id="rId18" Type="http://schemas.openxmlformats.org/officeDocument/2006/relationships/printerSettings" Target="../printerSettings/printerSettings322.bin"/><Relationship Id="rId3" Type="http://schemas.openxmlformats.org/officeDocument/2006/relationships/printerSettings" Target="../printerSettings/printerSettings307.bin"/><Relationship Id="rId21" Type="http://schemas.openxmlformats.org/officeDocument/2006/relationships/printerSettings" Target="../printerSettings/printerSettings325.bin"/><Relationship Id="rId7" Type="http://schemas.openxmlformats.org/officeDocument/2006/relationships/printerSettings" Target="../printerSettings/printerSettings311.bin"/><Relationship Id="rId12" Type="http://schemas.openxmlformats.org/officeDocument/2006/relationships/printerSettings" Target="../printerSettings/printerSettings316.bin"/><Relationship Id="rId17" Type="http://schemas.openxmlformats.org/officeDocument/2006/relationships/printerSettings" Target="../printerSettings/printerSettings321.bin"/><Relationship Id="rId2" Type="http://schemas.openxmlformats.org/officeDocument/2006/relationships/printerSettings" Target="../printerSettings/printerSettings306.bin"/><Relationship Id="rId16" Type="http://schemas.openxmlformats.org/officeDocument/2006/relationships/printerSettings" Target="../printerSettings/printerSettings320.bin"/><Relationship Id="rId20" Type="http://schemas.openxmlformats.org/officeDocument/2006/relationships/printerSettings" Target="../printerSettings/printerSettings324.bin"/><Relationship Id="rId1" Type="http://schemas.openxmlformats.org/officeDocument/2006/relationships/printerSettings" Target="../printerSettings/printerSettings305.bin"/><Relationship Id="rId6" Type="http://schemas.openxmlformats.org/officeDocument/2006/relationships/printerSettings" Target="../printerSettings/printerSettings310.bin"/><Relationship Id="rId11" Type="http://schemas.openxmlformats.org/officeDocument/2006/relationships/printerSettings" Target="../printerSettings/printerSettings315.bin"/><Relationship Id="rId24" Type="http://schemas.openxmlformats.org/officeDocument/2006/relationships/ctrlProp" Target="../ctrlProps/ctrlProp20.xml"/><Relationship Id="rId5" Type="http://schemas.openxmlformats.org/officeDocument/2006/relationships/printerSettings" Target="../printerSettings/printerSettings309.bin"/><Relationship Id="rId15" Type="http://schemas.openxmlformats.org/officeDocument/2006/relationships/printerSettings" Target="../printerSettings/printerSettings319.bin"/><Relationship Id="rId23" Type="http://schemas.openxmlformats.org/officeDocument/2006/relationships/vmlDrawing" Target="../drawings/vmlDrawing3.vml"/><Relationship Id="rId10" Type="http://schemas.openxmlformats.org/officeDocument/2006/relationships/printerSettings" Target="../printerSettings/printerSettings314.bin"/><Relationship Id="rId19" Type="http://schemas.openxmlformats.org/officeDocument/2006/relationships/printerSettings" Target="../printerSettings/printerSettings323.bin"/><Relationship Id="rId4" Type="http://schemas.openxmlformats.org/officeDocument/2006/relationships/printerSettings" Target="../printerSettings/printerSettings308.bin"/><Relationship Id="rId9" Type="http://schemas.openxmlformats.org/officeDocument/2006/relationships/printerSettings" Target="../printerSettings/printerSettings313.bin"/><Relationship Id="rId14" Type="http://schemas.openxmlformats.org/officeDocument/2006/relationships/printerSettings" Target="../printerSettings/printerSettings318.bin"/><Relationship Id="rId22"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33.bin"/><Relationship Id="rId13" Type="http://schemas.openxmlformats.org/officeDocument/2006/relationships/printerSettings" Target="../printerSettings/printerSettings338.bin"/><Relationship Id="rId3" Type="http://schemas.openxmlformats.org/officeDocument/2006/relationships/printerSettings" Target="../printerSettings/printerSettings328.bin"/><Relationship Id="rId7" Type="http://schemas.openxmlformats.org/officeDocument/2006/relationships/printerSettings" Target="../printerSettings/printerSettings332.bin"/><Relationship Id="rId12" Type="http://schemas.openxmlformats.org/officeDocument/2006/relationships/printerSettings" Target="../printerSettings/printerSettings337.bin"/><Relationship Id="rId17" Type="http://schemas.openxmlformats.org/officeDocument/2006/relationships/ctrlProp" Target="../ctrlProps/ctrlProp21.xml"/><Relationship Id="rId2" Type="http://schemas.openxmlformats.org/officeDocument/2006/relationships/printerSettings" Target="../printerSettings/printerSettings327.bin"/><Relationship Id="rId16" Type="http://schemas.openxmlformats.org/officeDocument/2006/relationships/vmlDrawing" Target="../drawings/vmlDrawing4.vml"/><Relationship Id="rId1" Type="http://schemas.openxmlformats.org/officeDocument/2006/relationships/printerSettings" Target="../printerSettings/printerSettings326.bin"/><Relationship Id="rId6" Type="http://schemas.openxmlformats.org/officeDocument/2006/relationships/printerSettings" Target="../printerSettings/printerSettings331.bin"/><Relationship Id="rId11" Type="http://schemas.openxmlformats.org/officeDocument/2006/relationships/printerSettings" Target="../printerSettings/printerSettings336.bin"/><Relationship Id="rId5" Type="http://schemas.openxmlformats.org/officeDocument/2006/relationships/printerSettings" Target="../printerSettings/printerSettings330.bin"/><Relationship Id="rId15" Type="http://schemas.openxmlformats.org/officeDocument/2006/relationships/drawing" Target="../drawings/drawing10.xml"/><Relationship Id="rId10" Type="http://schemas.openxmlformats.org/officeDocument/2006/relationships/printerSettings" Target="../printerSettings/printerSettings335.bin"/><Relationship Id="rId4" Type="http://schemas.openxmlformats.org/officeDocument/2006/relationships/printerSettings" Target="../printerSettings/printerSettings329.bin"/><Relationship Id="rId9" Type="http://schemas.openxmlformats.org/officeDocument/2006/relationships/printerSettings" Target="../printerSettings/printerSettings334.bin"/><Relationship Id="rId14" Type="http://schemas.openxmlformats.org/officeDocument/2006/relationships/printerSettings" Target="../printerSettings/printerSettings339.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52.bin"/><Relationship Id="rId18" Type="http://schemas.openxmlformats.org/officeDocument/2006/relationships/printerSettings" Target="../printerSettings/printerSettings357.bin"/><Relationship Id="rId26" Type="http://schemas.openxmlformats.org/officeDocument/2006/relationships/printerSettings" Target="../printerSettings/printerSettings365.bin"/><Relationship Id="rId39" Type="http://schemas.openxmlformats.org/officeDocument/2006/relationships/ctrlProp" Target="../ctrlProps/ctrlProp22.xml"/><Relationship Id="rId21" Type="http://schemas.openxmlformats.org/officeDocument/2006/relationships/printerSettings" Target="../printerSettings/printerSettings360.bin"/><Relationship Id="rId34" Type="http://schemas.openxmlformats.org/officeDocument/2006/relationships/printerSettings" Target="../printerSettings/printerSettings373.bin"/><Relationship Id="rId7" Type="http://schemas.openxmlformats.org/officeDocument/2006/relationships/printerSettings" Target="../printerSettings/printerSettings346.bin"/><Relationship Id="rId12" Type="http://schemas.openxmlformats.org/officeDocument/2006/relationships/printerSettings" Target="../printerSettings/printerSettings351.bin"/><Relationship Id="rId17" Type="http://schemas.openxmlformats.org/officeDocument/2006/relationships/printerSettings" Target="../printerSettings/printerSettings356.bin"/><Relationship Id="rId25" Type="http://schemas.openxmlformats.org/officeDocument/2006/relationships/printerSettings" Target="../printerSettings/printerSettings364.bin"/><Relationship Id="rId33" Type="http://schemas.openxmlformats.org/officeDocument/2006/relationships/printerSettings" Target="../printerSettings/printerSettings372.bin"/><Relationship Id="rId38" Type="http://schemas.openxmlformats.org/officeDocument/2006/relationships/vmlDrawing" Target="../drawings/vmlDrawing5.vml"/><Relationship Id="rId2" Type="http://schemas.openxmlformats.org/officeDocument/2006/relationships/printerSettings" Target="../printerSettings/printerSettings341.bin"/><Relationship Id="rId16" Type="http://schemas.openxmlformats.org/officeDocument/2006/relationships/printerSettings" Target="../printerSettings/printerSettings355.bin"/><Relationship Id="rId20" Type="http://schemas.openxmlformats.org/officeDocument/2006/relationships/printerSettings" Target="../printerSettings/printerSettings359.bin"/><Relationship Id="rId29" Type="http://schemas.openxmlformats.org/officeDocument/2006/relationships/printerSettings" Target="../printerSettings/printerSettings368.bin"/><Relationship Id="rId1" Type="http://schemas.openxmlformats.org/officeDocument/2006/relationships/printerSettings" Target="../printerSettings/printerSettings340.bin"/><Relationship Id="rId6" Type="http://schemas.openxmlformats.org/officeDocument/2006/relationships/printerSettings" Target="../printerSettings/printerSettings345.bin"/><Relationship Id="rId11" Type="http://schemas.openxmlformats.org/officeDocument/2006/relationships/printerSettings" Target="../printerSettings/printerSettings350.bin"/><Relationship Id="rId24" Type="http://schemas.openxmlformats.org/officeDocument/2006/relationships/printerSettings" Target="../printerSettings/printerSettings363.bin"/><Relationship Id="rId32" Type="http://schemas.openxmlformats.org/officeDocument/2006/relationships/printerSettings" Target="../printerSettings/printerSettings371.bin"/><Relationship Id="rId37" Type="http://schemas.openxmlformats.org/officeDocument/2006/relationships/drawing" Target="../drawings/drawing11.xml"/><Relationship Id="rId5" Type="http://schemas.openxmlformats.org/officeDocument/2006/relationships/printerSettings" Target="../printerSettings/printerSettings344.bin"/><Relationship Id="rId15" Type="http://schemas.openxmlformats.org/officeDocument/2006/relationships/printerSettings" Target="../printerSettings/printerSettings354.bin"/><Relationship Id="rId23" Type="http://schemas.openxmlformats.org/officeDocument/2006/relationships/printerSettings" Target="../printerSettings/printerSettings362.bin"/><Relationship Id="rId28" Type="http://schemas.openxmlformats.org/officeDocument/2006/relationships/printerSettings" Target="../printerSettings/printerSettings367.bin"/><Relationship Id="rId36" Type="http://schemas.openxmlformats.org/officeDocument/2006/relationships/printerSettings" Target="../printerSettings/printerSettings375.bin"/><Relationship Id="rId10" Type="http://schemas.openxmlformats.org/officeDocument/2006/relationships/printerSettings" Target="../printerSettings/printerSettings349.bin"/><Relationship Id="rId19" Type="http://schemas.openxmlformats.org/officeDocument/2006/relationships/printerSettings" Target="../printerSettings/printerSettings358.bin"/><Relationship Id="rId31" Type="http://schemas.openxmlformats.org/officeDocument/2006/relationships/printerSettings" Target="../printerSettings/printerSettings370.bin"/><Relationship Id="rId4" Type="http://schemas.openxmlformats.org/officeDocument/2006/relationships/printerSettings" Target="../printerSettings/printerSettings343.bin"/><Relationship Id="rId9" Type="http://schemas.openxmlformats.org/officeDocument/2006/relationships/printerSettings" Target="../printerSettings/printerSettings348.bin"/><Relationship Id="rId14" Type="http://schemas.openxmlformats.org/officeDocument/2006/relationships/printerSettings" Target="../printerSettings/printerSettings353.bin"/><Relationship Id="rId22" Type="http://schemas.openxmlformats.org/officeDocument/2006/relationships/printerSettings" Target="../printerSettings/printerSettings361.bin"/><Relationship Id="rId27" Type="http://schemas.openxmlformats.org/officeDocument/2006/relationships/printerSettings" Target="../printerSettings/printerSettings366.bin"/><Relationship Id="rId30" Type="http://schemas.openxmlformats.org/officeDocument/2006/relationships/printerSettings" Target="../printerSettings/printerSettings369.bin"/><Relationship Id="rId35" Type="http://schemas.openxmlformats.org/officeDocument/2006/relationships/printerSettings" Target="../printerSettings/printerSettings374.bin"/><Relationship Id="rId8" Type="http://schemas.openxmlformats.org/officeDocument/2006/relationships/printerSettings" Target="../printerSettings/printerSettings347.bin"/><Relationship Id="rId3" Type="http://schemas.openxmlformats.org/officeDocument/2006/relationships/printerSettings" Target="../printerSettings/printerSettings342.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388.bin"/><Relationship Id="rId18" Type="http://schemas.openxmlformats.org/officeDocument/2006/relationships/printerSettings" Target="../printerSettings/printerSettings393.bin"/><Relationship Id="rId26" Type="http://schemas.openxmlformats.org/officeDocument/2006/relationships/printerSettings" Target="../printerSettings/printerSettings401.bin"/><Relationship Id="rId3" Type="http://schemas.openxmlformats.org/officeDocument/2006/relationships/printerSettings" Target="../printerSettings/printerSettings378.bin"/><Relationship Id="rId21" Type="http://schemas.openxmlformats.org/officeDocument/2006/relationships/printerSettings" Target="../printerSettings/printerSettings396.bin"/><Relationship Id="rId34" Type="http://schemas.openxmlformats.org/officeDocument/2006/relationships/printerSettings" Target="../printerSettings/printerSettings409.bin"/><Relationship Id="rId7" Type="http://schemas.openxmlformats.org/officeDocument/2006/relationships/printerSettings" Target="../printerSettings/printerSettings382.bin"/><Relationship Id="rId12" Type="http://schemas.openxmlformats.org/officeDocument/2006/relationships/printerSettings" Target="../printerSettings/printerSettings387.bin"/><Relationship Id="rId17" Type="http://schemas.openxmlformats.org/officeDocument/2006/relationships/printerSettings" Target="../printerSettings/printerSettings392.bin"/><Relationship Id="rId25" Type="http://schemas.openxmlformats.org/officeDocument/2006/relationships/printerSettings" Target="../printerSettings/printerSettings400.bin"/><Relationship Id="rId33" Type="http://schemas.openxmlformats.org/officeDocument/2006/relationships/printerSettings" Target="../printerSettings/printerSettings408.bin"/><Relationship Id="rId2" Type="http://schemas.openxmlformats.org/officeDocument/2006/relationships/printerSettings" Target="../printerSettings/printerSettings377.bin"/><Relationship Id="rId16" Type="http://schemas.openxmlformats.org/officeDocument/2006/relationships/printerSettings" Target="../printerSettings/printerSettings391.bin"/><Relationship Id="rId20" Type="http://schemas.openxmlformats.org/officeDocument/2006/relationships/printerSettings" Target="../printerSettings/printerSettings395.bin"/><Relationship Id="rId29" Type="http://schemas.openxmlformats.org/officeDocument/2006/relationships/printerSettings" Target="../printerSettings/printerSettings404.bin"/><Relationship Id="rId1" Type="http://schemas.openxmlformats.org/officeDocument/2006/relationships/printerSettings" Target="../printerSettings/printerSettings376.bin"/><Relationship Id="rId6" Type="http://schemas.openxmlformats.org/officeDocument/2006/relationships/printerSettings" Target="../printerSettings/printerSettings381.bin"/><Relationship Id="rId11" Type="http://schemas.openxmlformats.org/officeDocument/2006/relationships/printerSettings" Target="../printerSettings/printerSettings386.bin"/><Relationship Id="rId24" Type="http://schemas.openxmlformats.org/officeDocument/2006/relationships/printerSettings" Target="../printerSettings/printerSettings399.bin"/><Relationship Id="rId32" Type="http://schemas.openxmlformats.org/officeDocument/2006/relationships/printerSettings" Target="../printerSettings/printerSettings407.bin"/><Relationship Id="rId5" Type="http://schemas.openxmlformats.org/officeDocument/2006/relationships/printerSettings" Target="../printerSettings/printerSettings380.bin"/><Relationship Id="rId15" Type="http://schemas.openxmlformats.org/officeDocument/2006/relationships/printerSettings" Target="../printerSettings/printerSettings390.bin"/><Relationship Id="rId23" Type="http://schemas.openxmlformats.org/officeDocument/2006/relationships/printerSettings" Target="../printerSettings/printerSettings398.bin"/><Relationship Id="rId28" Type="http://schemas.openxmlformats.org/officeDocument/2006/relationships/printerSettings" Target="../printerSettings/printerSettings403.bin"/><Relationship Id="rId36" Type="http://schemas.openxmlformats.org/officeDocument/2006/relationships/drawing" Target="../drawings/drawing12.xml"/><Relationship Id="rId10" Type="http://schemas.openxmlformats.org/officeDocument/2006/relationships/printerSettings" Target="../printerSettings/printerSettings385.bin"/><Relationship Id="rId19" Type="http://schemas.openxmlformats.org/officeDocument/2006/relationships/printerSettings" Target="../printerSettings/printerSettings394.bin"/><Relationship Id="rId31" Type="http://schemas.openxmlformats.org/officeDocument/2006/relationships/printerSettings" Target="../printerSettings/printerSettings406.bin"/><Relationship Id="rId4" Type="http://schemas.openxmlformats.org/officeDocument/2006/relationships/printerSettings" Target="../printerSettings/printerSettings379.bin"/><Relationship Id="rId9" Type="http://schemas.openxmlformats.org/officeDocument/2006/relationships/printerSettings" Target="../printerSettings/printerSettings384.bin"/><Relationship Id="rId14" Type="http://schemas.openxmlformats.org/officeDocument/2006/relationships/printerSettings" Target="../printerSettings/printerSettings389.bin"/><Relationship Id="rId22" Type="http://schemas.openxmlformats.org/officeDocument/2006/relationships/printerSettings" Target="../printerSettings/printerSettings397.bin"/><Relationship Id="rId27" Type="http://schemas.openxmlformats.org/officeDocument/2006/relationships/printerSettings" Target="../printerSettings/printerSettings402.bin"/><Relationship Id="rId30" Type="http://schemas.openxmlformats.org/officeDocument/2006/relationships/printerSettings" Target="../printerSettings/printerSettings405.bin"/><Relationship Id="rId35" Type="http://schemas.openxmlformats.org/officeDocument/2006/relationships/printerSettings" Target="../printerSettings/printerSettings410.bin"/><Relationship Id="rId8" Type="http://schemas.openxmlformats.org/officeDocument/2006/relationships/printerSettings" Target="../printerSettings/printerSettings383.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23.bin"/><Relationship Id="rId18" Type="http://schemas.openxmlformats.org/officeDocument/2006/relationships/printerSettings" Target="../printerSettings/printerSettings428.bin"/><Relationship Id="rId26" Type="http://schemas.openxmlformats.org/officeDocument/2006/relationships/printerSettings" Target="../printerSettings/printerSettings436.bin"/><Relationship Id="rId21" Type="http://schemas.openxmlformats.org/officeDocument/2006/relationships/printerSettings" Target="../printerSettings/printerSettings431.bin"/><Relationship Id="rId34" Type="http://schemas.openxmlformats.org/officeDocument/2006/relationships/printerSettings" Target="../printerSettings/printerSettings444.bin"/><Relationship Id="rId7" Type="http://schemas.openxmlformats.org/officeDocument/2006/relationships/printerSettings" Target="../printerSettings/printerSettings417.bin"/><Relationship Id="rId12" Type="http://schemas.openxmlformats.org/officeDocument/2006/relationships/printerSettings" Target="../printerSettings/printerSettings422.bin"/><Relationship Id="rId17" Type="http://schemas.openxmlformats.org/officeDocument/2006/relationships/printerSettings" Target="../printerSettings/printerSettings427.bin"/><Relationship Id="rId25" Type="http://schemas.openxmlformats.org/officeDocument/2006/relationships/printerSettings" Target="../printerSettings/printerSettings435.bin"/><Relationship Id="rId33" Type="http://schemas.openxmlformats.org/officeDocument/2006/relationships/printerSettings" Target="../printerSettings/printerSettings443.bin"/><Relationship Id="rId2" Type="http://schemas.openxmlformats.org/officeDocument/2006/relationships/printerSettings" Target="../printerSettings/printerSettings412.bin"/><Relationship Id="rId16" Type="http://schemas.openxmlformats.org/officeDocument/2006/relationships/printerSettings" Target="../printerSettings/printerSettings426.bin"/><Relationship Id="rId20" Type="http://schemas.openxmlformats.org/officeDocument/2006/relationships/printerSettings" Target="../printerSettings/printerSettings430.bin"/><Relationship Id="rId29" Type="http://schemas.openxmlformats.org/officeDocument/2006/relationships/printerSettings" Target="../printerSettings/printerSettings439.bin"/><Relationship Id="rId1" Type="http://schemas.openxmlformats.org/officeDocument/2006/relationships/printerSettings" Target="../printerSettings/printerSettings411.bin"/><Relationship Id="rId6" Type="http://schemas.openxmlformats.org/officeDocument/2006/relationships/printerSettings" Target="../printerSettings/printerSettings416.bin"/><Relationship Id="rId11" Type="http://schemas.openxmlformats.org/officeDocument/2006/relationships/printerSettings" Target="../printerSettings/printerSettings421.bin"/><Relationship Id="rId24" Type="http://schemas.openxmlformats.org/officeDocument/2006/relationships/printerSettings" Target="../printerSettings/printerSettings434.bin"/><Relationship Id="rId32" Type="http://schemas.openxmlformats.org/officeDocument/2006/relationships/printerSettings" Target="../printerSettings/printerSettings442.bin"/><Relationship Id="rId37" Type="http://schemas.openxmlformats.org/officeDocument/2006/relationships/drawing" Target="../drawings/drawing13.xml"/><Relationship Id="rId5" Type="http://schemas.openxmlformats.org/officeDocument/2006/relationships/printerSettings" Target="../printerSettings/printerSettings415.bin"/><Relationship Id="rId15" Type="http://schemas.openxmlformats.org/officeDocument/2006/relationships/printerSettings" Target="../printerSettings/printerSettings425.bin"/><Relationship Id="rId23" Type="http://schemas.openxmlformats.org/officeDocument/2006/relationships/printerSettings" Target="../printerSettings/printerSettings433.bin"/><Relationship Id="rId28" Type="http://schemas.openxmlformats.org/officeDocument/2006/relationships/printerSettings" Target="../printerSettings/printerSettings438.bin"/><Relationship Id="rId36" Type="http://schemas.openxmlformats.org/officeDocument/2006/relationships/printerSettings" Target="../printerSettings/printerSettings446.bin"/><Relationship Id="rId10" Type="http://schemas.openxmlformats.org/officeDocument/2006/relationships/printerSettings" Target="../printerSettings/printerSettings420.bin"/><Relationship Id="rId19" Type="http://schemas.openxmlformats.org/officeDocument/2006/relationships/printerSettings" Target="../printerSettings/printerSettings429.bin"/><Relationship Id="rId31" Type="http://schemas.openxmlformats.org/officeDocument/2006/relationships/printerSettings" Target="../printerSettings/printerSettings441.bin"/><Relationship Id="rId4" Type="http://schemas.openxmlformats.org/officeDocument/2006/relationships/printerSettings" Target="../printerSettings/printerSettings414.bin"/><Relationship Id="rId9" Type="http://schemas.openxmlformats.org/officeDocument/2006/relationships/printerSettings" Target="../printerSettings/printerSettings419.bin"/><Relationship Id="rId14" Type="http://schemas.openxmlformats.org/officeDocument/2006/relationships/printerSettings" Target="../printerSettings/printerSettings424.bin"/><Relationship Id="rId22" Type="http://schemas.openxmlformats.org/officeDocument/2006/relationships/printerSettings" Target="../printerSettings/printerSettings432.bin"/><Relationship Id="rId27" Type="http://schemas.openxmlformats.org/officeDocument/2006/relationships/printerSettings" Target="../printerSettings/printerSettings437.bin"/><Relationship Id="rId30" Type="http://schemas.openxmlformats.org/officeDocument/2006/relationships/printerSettings" Target="../printerSettings/printerSettings440.bin"/><Relationship Id="rId35" Type="http://schemas.openxmlformats.org/officeDocument/2006/relationships/printerSettings" Target="../printerSettings/printerSettings445.bin"/><Relationship Id="rId8" Type="http://schemas.openxmlformats.org/officeDocument/2006/relationships/printerSettings" Target="../printerSettings/printerSettings418.bin"/><Relationship Id="rId3" Type="http://schemas.openxmlformats.org/officeDocument/2006/relationships/printerSettings" Target="../printerSettings/printerSettings413.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59.bin"/><Relationship Id="rId18" Type="http://schemas.openxmlformats.org/officeDocument/2006/relationships/printerSettings" Target="../printerSettings/printerSettings464.bin"/><Relationship Id="rId26" Type="http://schemas.openxmlformats.org/officeDocument/2006/relationships/printerSettings" Target="../printerSettings/printerSettings472.bin"/><Relationship Id="rId21" Type="http://schemas.openxmlformats.org/officeDocument/2006/relationships/printerSettings" Target="../printerSettings/printerSettings467.bin"/><Relationship Id="rId34" Type="http://schemas.openxmlformats.org/officeDocument/2006/relationships/printerSettings" Target="../printerSettings/printerSettings480.bin"/><Relationship Id="rId7" Type="http://schemas.openxmlformats.org/officeDocument/2006/relationships/printerSettings" Target="../printerSettings/printerSettings453.bin"/><Relationship Id="rId12" Type="http://schemas.openxmlformats.org/officeDocument/2006/relationships/printerSettings" Target="../printerSettings/printerSettings458.bin"/><Relationship Id="rId17" Type="http://schemas.openxmlformats.org/officeDocument/2006/relationships/printerSettings" Target="../printerSettings/printerSettings463.bin"/><Relationship Id="rId25" Type="http://schemas.openxmlformats.org/officeDocument/2006/relationships/printerSettings" Target="../printerSettings/printerSettings471.bin"/><Relationship Id="rId33" Type="http://schemas.openxmlformats.org/officeDocument/2006/relationships/printerSettings" Target="../printerSettings/printerSettings479.bin"/><Relationship Id="rId2" Type="http://schemas.openxmlformats.org/officeDocument/2006/relationships/printerSettings" Target="../printerSettings/printerSettings448.bin"/><Relationship Id="rId16" Type="http://schemas.openxmlformats.org/officeDocument/2006/relationships/printerSettings" Target="../printerSettings/printerSettings462.bin"/><Relationship Id="rId20" Type="http://schemas.openxmlformats.org/officeDocument/2006/relationships/printerSettings" Target="../printerSettings/printerSettings466.bin"/><Relationship Id="rId29" Type="http://schemas.openxmlformats.org/officeDocument/2006/relationships/printerSettings" Target="../printerSettings/printerSettings475.bin"/><Relationship Id="rId1" Type="http://schemas.openxmlformats.org/officeDocument/2006/relationships/printerSettings" Target="../printerSettings/printerSettings447.bin"/><Relationship Id="rId6" Type="http://schemas.openxmlformats.org/officeDocument/2006/relationships/printerSettings" Target="../printerSettings/printerSettings452.bin"/><Relationship Id="rId11" Type="http://schemas.openxmlformats.org/officeDocument/2006/relationships/printerSettings" Target="../printerSettings/printerSettings457.bin"/><Relationship Id="rId24" Type="http://schemas.openxmlformats.org/officeDocument/2006/relationships/printerSettings" Target="../printerSettings/printerSettings470.bin"/><Relationship Id="rId32" Type="http://schemas.openxmlformats.org/officeDocument/2006/relationships/printerSettings" Target="../printerSettings/printerSettings478.bin"/><Relationship Id="rId37" Type="http://schemas.openxmlformats.org/officeDocument/2006/relationships/drawing" Target="../drawings/drawing14.xml"/><Relationship Id="rId5" Type="http://schemas.openxmlformats.org/officeDocument/2006/relationships/printerSettings" Target="../printerSettings/printerSettings451.bin"/><Relationship Id="rId15" Type="http://schemas.openxmlformats.org/officeDocument/2006/relationships/printerSettings" Target="../printerSettings/printerSettings461.bin"/><Relationship Id="rId23" Type="http://schemas.openxmlformats.org/officeDocument/2006/relationships/printerSettings" Target="../printerSettings/printerSettings469.bin"/><Relationship Id="rId28" Type="http://schemas.openxmlformats.org/officeDocument/2006/relationships/printerSettings" Target="../printerSettings/printerSettings474.bin"/><Relationship Id="rId36" Type="http://schemas.openxmlformats.org/officeDocument/2006/relationships/printerSettings" Target="../printerSettings/printerSettings482.bin"/><Relationship Id="rId10" Type="http://schemas.openxmlformats.org/officeDocument/2006/relationships/printerSettings" Target="../printerSettings/printerSettings456.bin"/><Relationship Id="rId19" Type="http://schemas.openxmlformats.org/officeDocument/2006/relationships/printerSettings" Target="../printerSettings/printerSettings465.bin"/><Relationship Id="rId31" Type="http://schemas.openxmlformats.org/officeDocument/2006/relationships/printerSettings" Target="../printerSettings/printerSettings477.bin"/><Relationship Id="rId4" Type="http://schemas.openxmlformats.org/officeDocument/2006/relationships/printerSettings" Target="../printerSettings/printerSettings450.bin"/><Relationship Id="rId9" Type="http://schemas.openxmlformats.org/officeDocument/2006/relationships/printerSettings" Target="../printerSettings/printerSettings455.bin"/><Relationship Id="rId14" Type="http://schemas.openxmlformats.org/officeDocument/2006/relationships/printerSettings" Target="../printerSettings/printerSettings460.bin"/><Relationship Id="rId22" Type="http://schemas.openxmlformats.org/officeDocument/2006/relationships/printerSettings" Target="../printerSettings/printerSettings468.bin"/><Relationship Id="rId27" Type="http://schemas.openxmlformats.org/officeDocument/2006/relationships/printerSettings" Target="../printerSettings/printerSettings473.bin"/><Relationship Id="rId30" Type="http://schemas.openxmlformats.org/officeDocument/2006/relationships/printerSettings" Target="../printerSettings/printerSettings476.bin"/><Relationship Id="rId35" Type="http://schemas.openxmlformats.org/officeDocument/2006/relationships/printerSettings" Target="../printerSettings/printerSettings481.bin"/><Relationship Id="rId8" Type="http://schemas.openxmlformats.org/officeDocument/2006/relationships/printerSettings" Target="../printerSettings/printerSettings454.bin"/><Relationship Id="rId3" Type="http://schemas.openxmlformats.org/officeDocument/2006/relationships/printerSettings" Target="../printerSettings/printerSettings449.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95.bin"/><Relationship Id="rId18" Type="http://schemas.openxmlformats.org/officeDocument/2006/relationships/printerSettings" Target="../printerSettings/printerSettings500.bin"/><Relationship Id="rId26" Type="http://schemas.openxmlformats.org/officeDocument/2006/relationships/printerSettings" Target="../printerSettings/printerSettings508.bin"/><Relationship Id="rId21" Type="http://schemas.openxmlformats.org/officeDocument/2006/relationships/printerSettings" Target="../printerSettings/printerSettings503.bin"/><Relationship Id="rId34" Type="http://schemas.openxmlformats.org/officeDocument/2006/relationships/printerSettings" Target="../printerSettings/printerSettings516.bin"/><Relationship Id="rId7" Type="http://schemas.openxmlformats.org/officeDocument/2006/relationships/printerSettings" Target="../printerSettings/printerSettings489.bin"/><Relationship Id="rId12" Type="http://schemas.openxmlformats.org/officeDocument/2006/relationships/printerSettings" Target="../printerSettings/printerSettings494.bin"/><Relationship Id="rId17" Type="http://schemas.openxmlformats.org/officeDocument/2006/relationships/printerSettings" Target="../printerSettings/printerSettings499.bin"/><Relationship Id="rId25" Type="http://schemas.openxmlformats.org/officeDocument/2006/relationships/printerSettings" Target="../printerSettings/printerSettings507.bin"/><Relationship Id="rId33" Type="http://schemas.openxmlformats.org/officeDocument/2006/relationships/printerSettings" Target="../printerSettings/printerSettings515.bin"/><Relationship Id="rId2" Type="http://schemas.openxmlformats.org/officeDocument/2006/relationships/printerSettings" Target="../printerSettings/printerSettings484.bin"/><Relationship Id="rId16" Type="http://schemas.openxmlformats.org/officeDocument/2006/relationships/printerSettings" Target="../printerSettings/printerSettings498.bin"/><Relationship Id="rId20" Type="http://schemas.openxmlformats.org/officeDocument/2006/relationships/printerSettings" Target="../printerSettings/printerSettings502.bin"/><Relationship Id="rId29" Type="http://schemas.openxmlformats.org/officeDocument/2006/relationships/printerSettings" Target="../printerSettings/printerSettings511.bin"/><Relationship Id="rId1" Type="http://schemas.openxmlformats.org/officeDocument/2006/relationships/printerSettings" Target="../printerSettings/printerSettings483.bin"/><Relationship Id="rId6" Type="http://schemas.openxmlformats.org/officeDocument/2006/relationships/printerSettings" Target="../printerSettings/printerSettings488.bin"/><Relationship Id="rId11" Type="http://schemas.openxmlformats.org/officeDocument/2006/relationships/printerSettings" Target="../printerSettings/printerSettings493.bin"/><Relationship Id="rId24" Type="http://schemas.openxmlformats.org/officeDocument/2006/relationships/printerSettings" Target="../printerSettings/printerSettings506.bin"/><Relationship Id="rId32" Type="http://schemas.openxmlformats.org/officeDocument/2006/relationships/printerSettings" Target="../printerSettings/printerSettings514.bin"/><Relationship Id="rId37" Type="http://schemas.openxmlformats.org/officeDocument/2006/relationships/drawing" Target="../drawings/drawing15.xml"/><Relationship Id="rId5" Type="http://schemas.openxmlformats.org/officeDocument/2006/relationships/printerSettings" Target="../printerSettings/printerSettings487.bin"/><Relationship Id="rId15" Type="http://schemas.openxmlformats.org/officeDocument/2006/relationships/printerSettings" Target="../printerSettings/printerSettings497.bin"/><Relationship Id="rId23" Type="http://schemas.openxmlformats.org/officeDocument/2006/relationships/printerSettings" Target="../printerSettings/printerSettings505.bin"/><Relationship Id="rId28" Type="http://schemas.openxmlformats.org/officeDocument/2006/relationships/printerSettings" Target="../printerSettings/printerSettings510.bin"/><Relationship Id="rId36" Type="http://schemas.openxmlformats.org/officeDocument/2006/relationships/printerSettings" Target="../printerSettings/printerSettings518.bin"/><Relationship Id="rId10" Type="http://schemas.openxmlformats.org/officeDocument/2006/relationships/printerSettings" Target="../printerSettings/printerSettings492.bin"/><Relationship Id="rId19" Type="http://schemas.openxmlformats.org/officeDocument/2006/relationships/printerSettings" Target="../printerSettings/printerSettings501.bin"/><Relationship Id="rId31" Type="http://schemas.openxmlformats.org/officeDocument/2006/relationships/printerSettings" Target="../printerSettings/printerSettings513.bin"/><Relationship Id="rId4" Type="http://schemas.openxmlformats.org/officeDocument/2006/relationships/printerSettings" Target="../printerSettings/printerSettings486.bin"/><Relationship Id="rId9" Type="http://schemas.openxmlformats.org/officeDocument/2006/relationships/printerSettings" Target="../printerSettings/printerSettings491.bin"/><Relationship Id="rId14" Type="http://schemas.openxmlformats.org/officeDocument/2006/relationships/printerSettings" Target="../printerSettings/printerSettings496.bin"/><Relationship Id="rId22" Type="http://schemas.openxmlformats.org/officeDocument/2006/relationships/printerSettings" Target="../printerSettings/printerSettings504.bin"/><Relationship Id="rId27" Type="http://schemas.openxmlformats.org/officeDocument/2006/relationships/printerSettings" Target="../printerSettings/printerSettings509.bin"/><Relationship Id="rId30" Type="http://schemas.openxmlformats.org/officeDocument/2006/relationships/printerSettings" Target="../printerSettings/printerSettings512.bin"/><Relationship Id="rId35" Type="http://schemas.openxmlformats.org/officeDocument/2006/relationships/printerSettings" Target="../printerSettings/printerSettings517.bin"/><Relationship Id="rId8" Type="http://schemas.openxmlformats.org/officeDocument/2006/relationships/printerSettings" Target="../printerSettings/printerSettings490.bin"/><Relationship Id="rId3" Type="http://schemas.openxmlformats.org/officeDocument/2006/relationships/printerSettings" Target="../printerSettings/printerSettings485.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531.bin"/><Relationship Id="rId18" Type="http://schemas.openxmlformats.org/officeDocument/2006/relationships/printerSettings" Target="../printerSettings/printerSettings536.bin"/><Relationship Id="rId26" Type="http://schemas.openxmlformats.org/officeDocument/2006/relationships/printerSettings" Target="../printerSettings/printerSettings544.bin"/><Relationship Id="rId21" Type="http://schemas.openxmlformats.org/officeDocument/2006/relationships/printerSettings" Target="../printerSettings/printerSettings539.bin"/><Relationship Id="rId34" Type="http://schemas.openxmlformats.org/officeDocument/2006/relationships/printerSettings" Target="../printerSettings/printerSettings552.bin"/><Relationship Id="rId7" Type="http://schemas.openxmlformats.org/officeDocument/2006/relationships/printerSettings" Target="../printerSettings/printerSettings525.bin"/><Relationship Id="rId12" Type="http://schemas.openxmlformats.org/officeDocument/2006/relationships/printerSettings" Target="../printerSettings/printerSettings530.bin"/><Relationship Id="rId17" Type="http://schemas.openxmlformats.org/officeDocument/2006/relationships/printerSettings" Target="../printerSettings/printerSettings535.bin"/><Relationship Id="rId25" Type="http://schemas.openxmlformats.org/officeDocument/2006/relationships/printerSettings" Target="../printerSettings/printerSettings543.bin"/><Relationship Id="rId33" Type="http://schemas.openxmlformats.org/officeDocument/2006/relationships/printerSettings" Target="../printerSettings/printerSettings551.bin"/><Relationship Id="rId2" Type="http://schemas.openxmlformats.org/officeDocument/2006/relationships/printerSettings" Target="../printerSettings/printerSettings520.bin"/><Relationship Id="rId16" Type="http://schemas.openxmlformats.org/officeDocument/2006/relationships/printerSettings" Target="../printerSettings/printerSettings534.bin"/><Relationship Id="rId20" Type="http://schemas.openxmlformats.org/officeDocument/2006/relationships/printerSettings" Target="../printerSettings/printerSettings538.bin"/><Relationship Id="rId29" Type="http://schemas.openxmlformats.org/officeDocument/2006/relationships/printerSettings" Target="../printerSettings/printerSettings547.bin"/><Relationship Id="rId1" Type="http://schemas.openxmlformats.org/officeDocument/2006/relationships/printerSettings" Target="../printerSettings/printerSettings519.bin"/><Relationship Id="rId6" Type="http://schemas.openxmlformats.org/officeDocument/2006/relationships/printerSettings" Target="../printerSettings/printerSettings524.bin"/><Relationship Id="rId11" Type="http://schemas.openxmlformats.org/officeDocument/2006/relationships/printerSettings" Target="../printerSettings/printerSettings529.bin"/><Relationship Id="rId24" Type="http://schemas.openxmlformats.org/officeDocument/2006/relationships/printerSettings" Target="../printerSettings/printerSettings542.bin"/><Relationship Id="rId32" Type="http://schemas.openxmlformats.org/officeDocument/2006/relationships/printerSettings" Target="../printerSettings/printerSettings550.bin"/><Relationship Id="rId37" Type="http://schemas.openxmlformats.org/officeDocument/2006/relationships/drawing" Target="../drawings/drawing16.xml"/><Relationship Id="rId5" Type="http://schemas.openxmlformats.org/officeDocument/2006/relationships/printerSettings" Target="../printerSettings/printerSettings523.bin"/><Relationship Id="rId15" Type="http://schemas.openxmlformats.org/officeDocument/2006/relationships/printerSettings" Target="../printerSettings/printerSettings533.bin"/><Relationship Id="rId23" Type="http://schemas.openxmlformats.org/officeDocument/2006/relationships/printerSettings" Target="../printerSettings/printerSettings541.bin"/><Relationship Id="rId28" Type="http://schemas.openxmlformats.org/officeDocument/2006/relationships/printerSettings" Target="../printerSettings/printerSettings546.bin"/><Relationship Id="rId36" Type="http://schemas.openxmlformats.org/officeDocument/2006/relationships/printerSettings" Target="../printerSettings/printerSettings554.bin"/><Relationship Id="rId10" Type="http://schemas.openxmlformats.org/officeDocument/2006/relationships/printerSettings" Target="../printerSettings/printerSettings528.bin"/><Relationship Id="rId19" Type="http://schemas.openxmlformats.org/officeDocument/2006/relationships/printerSettings" Target="../printerSettings/printerSettings537.bin"/><Relationship Id="rId31" Type="http://schemas.openxmlformats.org/officeDocument/2006/relationships/printerSettings" Target="../printerSettings/printerSettings549.bin"/><Relationship Id="rId4" Type="http://schemas.openxmlformats.org/officeDocument/2006/relationships/printerSettings" Target="../printerSettings/printerSettings522.bin"/><Relationship Id="rId9" Type="http://schemas.openxmlformats.org/officeDocument/2006/relationships/printerSettings" Target="../printerSettings/printerSettings527.bin"/><Relationship Id="rId14" Type="http://schemas.openxmlformats.org/officeDocument/2006/relationships/printerSettings" Target="../printerSettings/printerSettings532.bin"/><Relationship Id="rId22" Type="http://schemas.openxmlformats.org/officeDocument/2006/relationships/printerSettings" Target="../printerSettings/printerSettings540.bin"/><Relationship Id="rId27" Type="http://schemas.openxmlformats.org/officeDocument/2006/relationships/printerSettings" Target="../printerSettings/printerSettings545.bin"/><Relationship Id="rId30" Type="http://schemas.openxmlformats.org/officeDocument/2006/relationships/printerSettings" Target="../printerSettings/printerSettings548.bin"/><Relationship Id="rId35" Type="http://schemas.openxmlformats.org/officeDocument/2006/relationships/printerSettings" Target="../printerSettings/printerSettings553.bin"/><Relationship Id="rId8" Type="http://schemas.openxmlformats.org/officeDocument/2006/relationships/printerSettings" Target="../printerSettings/printerSettings526.bin"/><Relationship Id="rId3" Type="http://schemas.openxmlformats.org/officeDocument/2006/relationships/printerSettings" Target="../printerSettings/printerSettings521.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67.bin"/><Relationship Id="rId18" Type="http://schemas.openxmlformats.org/officeDocument/2006/relationships/printerSettings" Target="../printerSettings/printerSettings572.bin"/><Relationship Id="rId26" Type="http://schemas.openxmlformats.org/officeDocument/2006/relationships/printerSettings" Target="../printerSettings/printerSettings580.bin"/><Relationship Id="rId21" Type="http://schemas.openxmlformats.org/officeDocument/2006/relationships/printerSettings" Target="../printerSettings/printerSettings575.bin"/><Relationship Id="rId34" Type="http://schemas.openxmlformats.org/officeDocument/2006/relationships/printerSettings" Target="../printerSettings/printerSettings588.bin"/><Relationship Id="rId7" Type="http://schemas.openxmlformats.org/officeDocument/2006/relationships/printerSettings" Target="../printerSettings/printerSettings561.bin"/><Relationship Id="rId12" Type="http://schemas.openxmlformats.org/officeDocument/2006/relationships/printerSettings" Target="../printerSettings/printerSettings566.bin"/><Relationship Id="rId17" Type="http://schemas.openxmlformats.org/officeDocument/2006/relationships/printerSettings" Target="../printerSettings/printerSettings571.bin"/><Relationship Id="rId25" Type="http://schemas.openxmlformats.org/officeDocument/2006/relationships/printerSettings" Target="../printerSettings/printerSettings579.bin"/><Relationship Id="rId33" Type="http://schemas.openxmlformats.org/officeDocument/2006/relationships/printerSettings" Target="../printerSettings/printerSettings587.bin"/><Relationship Id="rId2" Type="http://schemas.openxmlformats.org/officeDocument/2006/relationships/printerSettings" Target="../printerSettings/printerSettings556.bin"/><Relationship Id="rId16" Type="http://schemas.openxmlformats.org/officeDocument/2006/relationships/printerSettings" Target="../printerSettings/printerSettings570.bin"/><Relationship Id="rId20" Type="http://schemas.openxmlformats.org/officeDocument/2006/relationships/printerSettings" Target="../printerSettings/printerSettings574.bin"/><Relationship Id="rId29" Type="http://schemas.openxmlformats.org/officeDocument/2006/relationships/printerSettings" Target="../printerSettings/printerSettings583.bin"/><Relationship Id="rId1" Type="http://schemas.openxmlformats.org/officeDocument/2006/relationships/printerSettings" Target="../printerSettings/printerSettings555.bin"/><Relationship Id="rId6" Type="http://schemas.openxmlformats.org/officeDocument/2006/relationships/printerSettings" Target="../printerSettings/printerSettings560.bin"/><Relationship Id="rId11" Type="http://schemas.openxmlformats.org/officeDocument/2006/relationships/printerSettings" Target="../printerSettings/printerSettings565.bin"/><Relationship Id="rId24" Type="http://schemas.openxmlformats.org/officeDocument/2006/relationships/printerSettings" Target="../printerSettings/printerSettings578.bin"/><Relationship Id="rId32" Type="http://schemas.openxmlformats.org/officeDocument/2006/relationships/printerSettings" Target="../printerSettings/printerSettings586.bin"/><Relationship Id="rId37" Type="http://schemas.openxmlformats.org/officeDocument/2006/relationships/drawing" Target="../drawings/drawing17.xml"/><Relationship Id="rId5" Type="http://schemas.openxmlformats.org/officeDocument/2006/relationships/printerSettings" Target="../printerSettings/printerSettings559.bin"/><Relationship Id="rId15" Type="http://schemas.openxmlformats.org/officeDocument/2006/relationships/printerSettings" Target="../printerSettings/printerSettings569.bin"/><Relationship Id="rId23" Type="http://schemas.openxmlformats.org/officeDocument/2006/relationships/printerSettings" Target="../printerSettings/printerSettings577.bin"/><Relationship Id="rId28" Type="http://schemas.openxmlformats.org/officeDocument/2006/relationships/printerSettings" Target="../printerSettings/printerSettings582.bin"/><Relationship Id="rId36" Type="http://schemas.openxmlformats.org/officeDocument/2006/relationships/printerSettings" Target="../printerSettings/printerSettings590.bin"/><Relationship Id="rId10" Type="http://schemas.openxmlformats.org/officeDocument/2006/relationships/printerSettings" Target="../printerSettings/printerSettings564.bin"/><Relationship Id="rId19" Type="http://schemas.openxmlformats.org/officeDocument/2006/relationships/printerSettings" Target="../printerSettings/printerSettings573.bin"/><Relationship Id="rId31" Type="http://schemas.openxmlformats.org/officeDocument/2006/relationships/printerSettings" Target="../printerSettings/printerSettings585.bin"/><Relationship Id="rId4" Type="http://schemas.openxmlformats.org/officeDocument/2006/relationships/printerSettings" Target="../printerSettings/printerSettings558.bin"/><Relationship Id="rId9" Type="http://schemas.openxmlformats.org/officeDocument/2006/relationships/printerSettings" Target="../printerSettings/printerSettings563.bin"/><Relationship Id="rId14" Type="http://schemas.openxmlformats.org/officeDocument/2006/relationships/printerSettings" Target="../printerSettings/printerSettings568.bin"/><Relationship Id="rId22" Type="http://schemas.openxmlformats.org/officeDocument/2006/relationships/printerSettings" Target="../printerSettings/printerSettings576.bin"/><Relationship Id="rId27" Type="http://schemas.openxmlformats.org/officeDocument/2006/relationships/printerSettings" Target="../printerSettings/printerSettings581.bin"/><Relationship Id="rId30" Type="http://schemas.openxmlformats.org/officeDocument/2006/relationships/printerSettings" Target="../printerSettings/printerSettings584.bin"/><Relationship Id="rId35" Type="http://schemas.openxmlformats.org/officeDocument/2006/relationships/printerSettings" Target="../printerSettings/printerSettings589.bin"/><Relationship Id="rId8" Type="http://schemas.openxmlformats.org/officeDocument/2006/relationships/printerSettings" Target="../printerSettings/printerSettings562.bin"/><Relationship Id="rId3" Type="http://schemas.openxmlformats.org/officeDocument/2006/relationships/printerSettings" Target="../printerSettings/printerSettings557.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98.bin"/><Relationship Id="rId13" Type="http://schemas.openxmlformats.org/officeDocument/2006/relationships/printerSettings" Target="../printerSettings/printerSettings603.bin"/><Relationship Id="rId18" Type="http://schemas.openxmlformats.org/officeDocument/2006/relationships/printerSettings" Target="../printerSettings/printerSettings608.bin"/><Relationship Id="rId26" Type="http://schemas.openxmlformats.org/officeDocument/2006/relationships/printerSettings" Target="../printerSettings/printerSettings616.bin"/><Relationship Id="rId3" Type="http://schemas.openxmlformats.org/officeDocument/2006/relationships/printerSettings" Target="../printerSettings/printerSettings593.bin"/><Relationship Id="rId21" Type="http://schemas.openxmlformats.org/officeDocument/2006/relationships/printerSettings" Target="../printerSettings/printerSettings611.bin"/><Relationship Id="rId7" Type="http://schemas.openxmlformats.org/officeDocument/2006/relationships/printerSettings" Target="../printerSettings/printerSettings597.bin"/><Relationship Id="rId12" Type="http://schemas.openxmlformats.org/officeDocument/2006/relationships/printerSettings" Target="../printerSettings/printerSettings602.bin"/><Relationship Id="rId17" Type="http://schemas.openxmlformats.org/officeDocument/2006/relationships/printerSettings" Target="../printerSettings/printerSettings607.bin"/><Relationship Id="rId25" Type="http://schemas.openxmlformats.org/officeDocument/2006/relationships/printerSettings" Target="../printerSettings/printerSettings615.bin"/><Relationship Id="rId2" Type="http://schemas.openxmlformats.org/officeDocument/2006/relationships/printerSettings" Target="../printerSettings/printerSettings592.bin"/><Relationship Id="rId16" Type="http://schemas.openxmlformats.org/officeDocument/2006/relationships/printerSettings" Target="../printerSettings/printerSettings606.bin"/><Relationship Id="rId20" Type="http://schemas.openxmlformats.org/officeDocument/2006/relationships/printerSettings" Target="../printerSettings/printerSettings610.bin"/><Relationship Id="rId29" Type="http://schemas.openxmlformats.org/officeDocument/2006/relationships/printerSettings" Target="../printerSettings/printerSettings619.bin"/><Relationship Id="rId1" Type="http://schemas.openxmlformats.org/officeDocument/2006/relationships/printerSettings" Target="../printerSettings/printerSettings591.bin"/><Relationship Id="rId6" Type="http://schemas.openxmlformats.org/officeDocument/2006/relationships/printerSettings" Target="../printerSettings/printerSettings596.bin"/><Relationship Id="rId11" Type="http://schemas.openxmlformats.org/officeDocument/2006/relationships/printerSettings" Target="../printerSettings/printerSettings601.bin"/><Relationship Id="rId24" Type="http://schemas.openxmlformats.org/officeDocument/2006/relationships/printerSettings" Target="../printerSettings/printerSettings614.bin"/><Relationship Id="rId32" Type="http://schemas.openxmlformats.org/officeDocument/2006/relationships/drawing" Target="../drawings/drawing18.xml"/><Relationship Id="rId5" Type="http://schemas.openxmlformats.org/officeDocument/2006/relationships/printerSettings" Target="../printerSettings/printerSettings595.bin"/><Relationship Id="rId15" Type="http://schemas.openxmlformats.org/officeDocument/2006/relationships/printerSettings" Target="../printerSettings/printerSettings605.bin"/><Relationship Id="rId23" Type="http://schemas.openxmlformats.org/officeDocument/2006/relationships/printerSettings" Target="../printerSettings/printerSettings613.bin"/><Relationship Id="rId28" Type="http://schemas.openxmlformats.org/officeDocument/2006/relationships/printerSettings" Target="../printerSettings/printerSettings618.bin"/><Relationship Id="rId10" Type="http://schemas.openxmlformats.org/officeDocument/2006/relationships/printerSettings" Target="../printerSettings/printerSettings600.bin"/><Relationship Id="rId19" Type="http://schemas.openxmlformats.org/officeDocument/2006/relationships/printerSettings" Target="../printerSettings/printerSettings609.bin"/><Relationship Id="rId31" Type="http://schemas.openxmlformats.org/officeDocument/2006/relationships/printerSettings" Target="../printerSettings/printerSettings621.bin"/><Relationship Id="rId4" Type="http://schemas.openxmlformats.org/officeDocument/2006/relationships/printerSettings" Target="../printerSettings/printerSettings594.bin"/><Relationship Id="rId9" Type="http://schemas.openxmlformats.org/officeDocument/2006/relationships/printerSettings" Target="../printerSettings/printerSettings599.bin"/><Relationship Id="rId14" Type="http://schemas.openxmlformats.org/officeDocument/2006/relationships/printerSettings" Target="../printerSettings/printerSettings604.bin"/><Relationship Id="rId22" Type="http://schemas.openxmlformats.org/officeDocument/2006/relationships/printerSettings" Target="../printerSettings/printerSettings612.bin"/><Relationship Id="rId27" Type="http://schemas.openxmlformats.org/officeDocument/2006/relationships/printerSettings" Target="../printerSettings/printerSettings617.bin"/><Relationship Id="rId30" Type="http://schemas.openxmlformats.org/officeDocument/2006/relationships/printerSettings" Target="../printerSettings/printerSettings62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629.bin"/><Relationship Id="rId13" Type="http://schemas.openxmlformats.org/officeDocument/2006/relationships/printerSettings" Target="../printerSettings/printerSettings634.bin"/><Relationship Id="rId18" Type="http://schemas.openxmlformats.org/officeDocument/2006/relationships/printerSettings" Target="../printerSettings/printerSettings639.bin"/><Relationship Id="rId26" Type="http://schemas.openxmlformats.org/officeDocument/2006/relationships/printerSettings" Target="../printerSettings/printerSettings647.bin"/><Relationship Id="rId3" Type="http://schemas.openxmlformats.org/officeDocument/2006/relationships/printerSettings" Target="../printerSettings/printerSettings624.bin"/><Relationship Id="rId21" Type="http://schemas.openxmlformats.org/officeDocument/2006/relationships/printerSettings" Target="../printerSettings/printerSettings642.bin"/><Relationship Id="rId7" Type="http://schemas.openxmlformats.org/officeDocument/2006/relationships/printerSettings" Target="../printerSettings/printerSettings628.bin"/><Relationship Id="rId12" Type="http://schemas.openxmlformats.org/officeDocument/2006/relationships/printerSettings" Target="../printerSettings/printerSettings633.bin"/><Relationship Id="rId17" Type="http://schemas.openxmlformats.org/officeDocument/2006/relationships/printerSettings" Target="../printerSettings/printerSettings638.bin"/><Relationship Id="rId25" Type="http://schemas.openxmlformats.org/officeDocument/2006/relationships/printerSettings" Target="../printerSettings/printerSettings646.bin"/><Relationship Id="rId2" Type="http://schemas.openxmlformats.org/officeDocument/2006/relationships/printerSettings" Target="../printerSettings/printerSettings623.bin"/><Relationship Id="rId16" Type="http://schemas.openxmlformats.org/officeDocument/2006/relationships/printerSettings" Target="../printerSettings/printerSettings637.bin"/><Relationship Id="rId20" Type="http://schemas.openxmlformats.org/officeDocument/2006/relationships/printerSettings" Target="../printerSettings/printerSettings641.bin"/><Relationship Id="rId29" Type="http://schemas.openxmlformats.org/officeDocument/2006/relationships/printerSettings" Target="../printerSettings/printerSettings650.bin"/><Relationship Id="rId1" Type="http://schemas.openxmlformats.org/officeDocument/2006/relationships/printerSettings" Target="../printerSettings/printerSettings622.bin"/><Relationship Id="rId6" Type="http://schemas.openxmlformats.org/officeDocument/2006/relationships/printerSettings" Target="../printerSettings/printerSettings627.bin"/><Relationship Id="rId11" Type="http://schemas.openxmlformats.org/officeDocument/2006/relationships/printerSettings" Target="../printerSettings/printerSettings632.bin"/><Relationship Id="rId24" Type="http://schemas.openxmlformats.org/officeDocument/2006/relationships/printerSettings" Target="../printerSettings/printerSettings645.bin"/><Relationship Id="rId32" Type="http://schemas.openxmlformats.org/officeDocument/2006/relationships/drawing" Target="../drawings/drawing19.xml"/><Relationship Id="rId5" Type="http://schemas.openxmlformats.org/officeDocument/2006/relationships/printerSettings" Target="../printerSettings/printerSettings626.bin"/><Relationship Id="rId15" Type="http://schemas.openxmlformats.org/officeDocument/2006/relationships/printerSettings" Target="../printerSettings/printerSettings636.bin"/><Relationship Id="rId23" Type="http://schemas.openxmlformats.org/officeDocument/2006/relationships/printerSettings" Target="../printerSettings/printerSettings644.bin"/><Relationship Id="rId28" Type="http://schemas.openxmlformats.org/officeDocument/2006/relationships/printerSettings" Target="../printerSettings/printerSettings649.bin"/><Relationship Id="rId10" Type="http://schemas.openxmlformats.org/officeDocument/2006/relationships/printerSettings" Target="../printerSettings/printerSettings631.bin"/><Relationship Id="rId19" Type="http://schemas.openxmlformats.org/officeDocument/2006/relationships/printerSettings" Target="../printerSettings/printerSettings640.bin"/><Relationship Id="rId31" Type="http://schemas.openxmlformats.org/officeDocument/2006/relationships/printerSettings" Target="../printerSettings/printerSettings652.bin"/><Relationship Id="rId4" Type="http://schemas.openxmlformats.org/officeDocument/2006/relationships/printerSettings" Target="../printerSettings/printerSettings625.bin"/><Relationship Id="rId9" Type="http://schemas.openxmlformats.org/officeDocument/2006/relationships/printerSettings" Target="../printerSettings/printerSettings630.bin"/><Relationship Id="rId14" Type="http://schemas.openxmlformats.org/officeDocument/2006/relationships/printerSettings" Target="../printerSettings/printerSettings635.bin"/><Relationship Id="rId22" Type="http://schemas.openxmlformats.org/officeDocument/2006/relationships/printerSettings" Target="../printerSettings/printerSettings643.bin"/><Relationship Id="rId27" Type="http://schemas.openxmlformats.org/officeDocument/2006/relationships/printerSettings" Target="../printerSettings/printerSettings648.bin"/><Relationship Id="rId30" Type="http://schemas.openxmlformats.org/officeDocument/2006/relationships/printerSettings" Target="../printerSettings/printerSettings651.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65.bin"/><Relationship Id="rId18" Type="http://schemas.openxmlformats.org/officeDocument/2006/relationships/printerSettings" Target="../printerSettings/printerSettings670.bin"/><Relationship Id="rId26" Type="http://schemas.openxmlformats.org/officeDocument/2006/relationships/printerSettings" Target="../printerSettings/printerSettings678.bin"/><Relationship Id="rId21" Type="http://schemas.openxmlformats.org/officeDocument/2006/relationships/printerSettings" Target="../printerSettings/printerSettings673.bin"/><Relationship Id="rId34" Type="http://schemas.openxmlformats.org/officeDocument/2006/relationships/drawing" Target="../drawings/drawing20.xml"/><Relationship Id="rId7" Type="http://schemas.openxmlformats.org/officeDocument/2006/relationships/printerSettings" Target="../printerSettings/printerSettings659.bin"/><Relationship Id="rId12" Type="http://schemas.openxmlformats.org/officeDocument/2006/relationships/printerSettings" Target="../printerSettings/printerSettings664.bin"/><Relationship Id="rId17" Type="http://schemas.openxmlformats.org/officeDocument/2006/relationships/printerSettings" Target="../printerSettings/printerSettings669.bin"/><Relationship Id="rId25" Type="http://schemas.openxmlformats.org/officeDocument/2006/relationships/printerSettings" Target="../printerSettings/printerSettings677.bin"/><Relationship Id="rId33" Type="http://schemas.openxmlformats.org/officeDocument/2006/relationships/printerSettings" Target="../printerSettings/printerSettings685.bin"/><Relationship Id="rId2" Type="http://schemas.openxmlformats.org/officeDocument/2006/relationships/printerSettings" Target="../printerSettings/printerSettings654.bin"/><Relationship Id="rId16" Type="http://schemas.openxmlformats.org/officeDocument/2006/relationships/printerSettings" Target="../printerSettings/printerSettings668.bin"/><Relationship Id="rId20" Type="http://schemas.openxmlformats.org/officeDocument/2006/relationships/printerSettings" Target="../printerSettings/printerSettings672.bin"/><Relationship Id="rId29" Type="http://schemas.openxmlformats.org/officeDocument/2006/relationships/printerSettings" Target="../printerSettings/printerSettings681.bin"/><Relationship Id="rId1" Type="http://schemas.openxmlformats.org/officeDocument/2006/relationships/printerSettings" Target="../printerSettings/printerSettings653.bin"/><Relationship Id="rId6" Type="http://schemas.openxmlformats.org/officeDocument/2006/relationships/printerSettings" Target="../printerSettings/printerSettings658.bin"/><Relationship Id="rId11" Type="http://schemas.openxmlformats.org/officeDocument/2006/relationships/printerSettings" Target="../printerSettings/printerSettings663.bin"/><Relationship Id="rId24" Type="http://schemas.openxmlformats.org/officeDocument/2006/relationships/printerSettings" Target="../printerSettings/printerSettings676.bin"/><Relationship Id="rId32" Type="http://schemas.openxmlformats.org/officeDocument/2006/relationships/printerSettings" Target="../printerSettings/printerSettings684.bin"/><Relationship Id="rId37" Type="http://schemas.openxmlformats.org/officeDocument/2006/relationships/ctrlProp" Target="../ctrlProps/ctrlProp24.xml"/><Relationship Id="rId5" Type="http://schemas.openxmlformats.org/officeDocument/2006/relationships/printerSettings" Target="../printerSettings/printerSettings657.bin"/><Relationship Id="rId15" Type="http://schemas.openxmlformats.org/officeDocument/2006/relationships/printerSettings" Target="../printerSettings/printerSettings667.bin"/><Relationship Id="rId23" Type="http://schemas.openxmlformats.org/officeDocument/2006/relationships/printerSettings" Target="../printerSettings/printerSettings675.bin"/><Relationship Id="rId28" Type="http://schemas.openxmlformats.org/officeDocument/2006/relationships/printerSettings" Target="../printerSettings/printerSettings680.bin"/><Relationship Id="rId36" Type="http://schemas.openxmlformats.org/officeDocument/2006/relationships/ctrlProp" Target="../ctrlProps/ctrlProp23.xml"/><Relationship Id="rId10" Type="http://schemas.openxmlformats.org/officeDocument/2006/relationships/printerSettings" Target="../printerSettings/printerSettings662.bin"/><Relationship Id="rId19" Type="http://schemas.openxmlformats.org/officeDocument/2006/relationships/printerSettings" Target="../printerSettings/printerSettings671.bin"/><Relationship Id="rId31" Type="http://schemas.openxmlformats.org/officeDocument/2006/relationships/printerSettings" Target="../printerSettings/printerSettings683.bin"/><Relationship Id="rId4" Type="http://schemas.openxmlformats.org/officeDocument/2006/relationships/printerSettings" Target="../printerSettings/printerSettings656.bin"/><Relationship Id="rId9" Type="http://schemas.openxmlformats.org/officeDocument/2006/relationships/printerSettings" Target="../printerSettings/printerSettings661.bin"/><Relationship Id="rId14" Type="http://schemas.openxmlformats.org/officeDocument/2006/relationships/printerSettings" Target="../printerSettings/printerSettings666.bin"/><Relationship Id="rId22" Type="http://schemas.openxmlformats.org/officeDocument/2006/relationships/printerSettings" Target="../printerSettings/printerSettings674.bin"/><Relationship Id="rId27" Type="http://schemas.openxmlformats.org/officeDocument/2006/relationships/printerSettings" Target="../printerSettings/printerSettings679.bin"/><Relationship Id="rId30" Type="http://schemas.openxmlformats.org/officeDocument/2006/relationships/printerSettings" Target="../printerSettings/printerSettings682.bin"/><Relationship Id="rId35" Type="http://schemas.openxmlformats.org/officeDocument/2006/relationships/vmlDrawing" Target="../drawings/vmlDrawing6.vml"/><Relationship Id="rId8" Type="http://schemas.openxmlformats.org/officeDocument/2006/relationships/printerSettings" Target="../printerSettings/printerSettings660.bin"/><Relationship Id="rId3" Type="http://schemas.openxmlformats.org/officeDocument/2006/relationships/printerSettings" Target="../printerSettings/printerSettings655.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698.bin"/><Relationship Id="rId18" Type="http://schemas.openxmlformats.org/officeDocument/2006/relationships/printerSettings" Target="../printerSettings/printerSettings703.bin"/><Relationship Id="rId26" Type="http://schemas.openxmlformats.org/officeDocument/2006/relationships/printerSettings" Target="../printerSettings/printerSettings711.bin"/><Relationship Id="rId21" Type="http://schemas.openxmlformats.org/officeDocument/2006/relationships/printerSettings" Target="../printerSettings/printerSettings706.bin"/><Relationship Id="rId34" Type="http://schemas.openxmlformats.org/officeDocument/2006/relationships/printerSettings" Target="../printerSettings/printerSettings719.bin"/><Relationship Id="rId7" Type="http://schemas.openxmlformats.org/officeDocument/2006/relationships/printerSettings" Target="../printerSettings/printerSettings692.bin"/><Relationship Id="rId12" Type="http://schemas.openxmlformats.org/officeDocument/2006/relationships/printerSettings" Target="../printerSettings/printerSettings697.bin"/><Relationship Id="rId17" Type="http://schemas.openxmlformats.org/officeDocument/2006/relationships/printerSettings" Target="../printerSettings/printerSettings702.bin"/><Relationship Id="rId25" Type="http://schemas.openxmlformats.org/officeDocument/2006/relationships/printerSettings" Target="../printerSettings/printerSettings710.bin"/><Relationship Id="rId33" Type="http://schemas.openxmlformats.org/officeDocument/2006/relationships/printerSettings" Target="../printerSettings/printerSettings718.bin"/><Relationship Id="rId2" Type="http://schemas.openxmlformats.org/officeDocument/2006/relationships/printerSettings" Target="../printerSettings/printerSettings687.bin"/><Relationship Id="rId16" Type="http://schemas.openxmlformats.org/officeDocument/2006/relationships/printerSettings" Target="../printerSettings/printerSettings701.bin"/><Relationship Id="rId20" Type="http://schemas.openxmlformats.org/officeDocument/2006/relationships/printerSettings" Target="../printerSettings/printerSettings705.bin"/><Relationship Id="rId29" Type="http://schemas.openxmlformats.org/officeDocument/2006/relationships/printerSettings" Target="../printerSettings/printerSettings714.bin"/><Relationship Id="rId1" Type="http://schemas.openxmlformats.org/officeDocument/2006/relationships/printerSettings" Target="../printerSettings/printerSettings686.bin"/><Relationship Id="rId6" Type="http://schemas.openxmlformats.org/officeDocument/2006/relationships/printerSettings" Target="../printerSettings/printerSettings691.bin"/><Relationship Id="rId11" Type="http://schemas.openxmlformats.org/officeDocument/2006/relationships/printerSettings" Target="../printerSettings/printerSettings696.bin"/><Relationship Id="rId24" Type="http://schemas.openxmlformats.org/officeDocument/2006/relationships/printerSettings" Target="../printerSettings/printerSettings709.bin"/><Relationship Id="rId32" Type="http://schemas.openxmlformats.org/officeDocument/2006/relationships/printerSettings" Target="../printerSettings/printerSettings717.bin"/><Relationship Id="rId37" Type="http://schemas.openxmlformats.org/officeDocument/2006/relationships/drawing" Target="../drawings/drawing21.xml"/><Relationship Id="rId5" Type="http://schemas.openxmlformats.org/officeDocument/2006/relationships/printerSettings" Target="../printerSettings/printerSettings690.bin"/><Relationship Id="rId15" Type="http://schemas.openxmlformats.org/officeDocument/2006/relationships/printerSettings" Target="../printerSettings/printerSettings700.bin"/><Relationship Id="rId23" Type="http://schemas.openxmlformats.org/officeDocument/2006/relationships/printerSettings" Target="../printerSettings/printerSettings708.bin"/><Relationship Id="rId28" Type="http://schemas.openxmlformats.org/officeDocument/2006/relationships/printerSettings" Target="../printerSettings/printerSettings713.bin"/><Relationship Id="rId36" Type="http://schemas.openxmlformats.org/officeDocument/2006/relationships/printerSettings" Target="../printerSettings/printerSettings721.bin"/><Relationship Id="rId10" Type="http://schemas.openxmlformats.org/officeDocument/2006/relationships/printerSettings" Target="../printerSettings/printerSettings695.bin"/><Relationship Id="rId19" Type="http://schemas.openxmlformats.org/officeDocument/2006/relationships/printerSettings" Target="../printerSettings/printerSettings704.bin"/><Relationship Id="rId31" Type="http://schemas.openxmlformats.org/officeDocument/2006/relationships/printerSettings" Target="../printerSettings/printerSettings716.bin"/><Relationship Id="rId4" Type="http://schemas.openxmlformats.org/officeDocument/2006/relationships/printerSettings" Target="../printerSettings/printerSettings689.bin"/><Relationship Id="rId9" Type="http://schemas.openxmlformats.org/officeDocument/2006/relationships/printerSettings" Target="../printerSettings/printerSettings694.bin"/><Relationship Id="rId14" Type="http://schemas.openxmlformats.org/officeDocument/2006/relationships/printerSettings" Target="../printerSettings/printerSettings699.bin"/><Relationship Id="rId22" Type="http://schemas.openxmlformats.org/officeDocument/2006/relationships/printerSettings" Target="../printerSettings/printerSettings707.bin"/><Relationship Id="rId27" Type="http://schemas.openxmlformats.org/officeDocument/2006/relationships/printerSettings" Target="../printerSettings/printerSettings712.bin"/><Relationship Id="rId30" Type="http://schemas.openxmlformats.org/officeDocument/2006/relationships/printerSettings" Target="../printerSettings/printerSettings715.bin"/><Relationship Id="rId35" Type="http://schemas.openxmlformats.org/officeDocument/2006/relationships/printerSettings" Target="../printerSettings/printerSettings720.bin"/><Relationship Id="rId8" Type="http://schemas.openxmlformats.org/officeDocument/2006/relationships/printerSettings" Target="../printerSettings/printerSettings693.bin"/><Relationship Id="rId3" Type="http://schemas.openxmlformats.org/officeDocument/2006/relationships/printerSettings" Target="../printerSettings/printerSettings688.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729.bin"/><Relationship Id="rId13" Type="http://schemas.openxmlformats.org/officeDocument/2006/relationships/printerSettings" Target="../printerSettings/printerSettings734.bin"/><Relationship Id="rId18" Type="http://schemas.openxmlformats.org/officeDocument/2006/relationships/printerSettings" Target="../printerSettings/printerSettings739.bin"/><Relationship Id="rId26" Type="http://schemas.openxmlformats.org/officeDocument/2006/relationships/printerSettings" Target="../printerSettings/printerSettings747.bin"/><Relationship Id="rId3" Type="http://schemas.openxmlformats.org/officeDocument/2006/relationships/printerSettings" Target="../printerSettings/printerSettings724.bin"/><Relationship Id="rId21" Type="http://schemas.openxmlformats.org/officeDocument/2006/relationships/printerSettings" Target="../printerSettings/printerSettings742.bin"/><Relationship Id="rId7" Type="http://schemas.openxmlformats.org/officeDocument/2006/relationships/printerSettings" Target="../printerSettings/printerSettings728.bin"/><Relationship Id="rId12" Type="http://schemas.openxmlformats.org/officeDocument/2006/relationships/printerSettings" Target="../printerSettings/printerSettings733.bin"/><Relationship Id="rId17" Type="http://schemas.openxmlformats.org/officeDocument/2006/relationships/printerSettings" Target="../printerSettings/printerSettings738.bin"/><Relationship Id="rId25" Type="http://schemas.openxmlformats.org/officeDocument/2006/relationships/printerSettings" Target="../printerSettings/printerSettings746.bin"/><Relationship Id="rId2" Type="http://schemas.openxmlformats.org/officeDocument/2006/relationships/printerSettings" Target="../printerSettings/printerSettings723.bin"/><Relationship Id="rId16" Type="http://schemas.openxmlformats.org/officeDocument/2006/relationships/printerSettings" Target="../printerSettings/printerSettings737.bin"/><Relationship Id="rId20" Type="http://schemas.openxmlformats.org/officeDocument/2006/relationships/printerSettings" Target="../printerSettings/printerSettings741.bin"/><Relationship Id="rId29" Type="http://schemas.openxmlformats.org/officeDocument/2006/relationships/printerSettings" Target="../printerSettings/printerSettings750.bin"/><Relationship Id="rId1" Type="http://schemas.openxmlformats.org/officeDocument/2006/relationships/printerSettings" Target="../printerSettings/printerSettings722.bin"/><Relationship Id="rId6" Type="http://schemas.openxmlformats.org/officeDocument/2006/relationships/printerSettings" Target="../printerSettings/printerSettings727.bin"/><Relationship Id="rId11" Type="http://schemas.openxmlformats.org/officeDocument/2006/relationships/printerSettings" Target="../printerSettings/printerSettings732.bin"/><Relationship Id="rId24" Type="http://schemas.openxmlformats.org/officeDocument/2006/relationships/printerSettings" Target="../printerSettings/printerSettings745.bin"/><Relationship Id="rId5" Type="http://schemas.openxmlformats.org/officeDocument/2006/relationships/printerSettings" Target="../printerSettings/printerSettings726.bin"/><Relationship Id="rId15" Type="http://schemas.openxmlformats.org/officeDocument/2006/relationships/printerSettings" Target="../printerSettings/printerSettings736.bin"/><Relationship Id="rId23" Type="http://schemas.openxmlformats.org/officeDocument/2006/relationships/printerSettings" Target="../printerSettings/printerSettings744.bin"/><Relationship Id="rId28" Type="http://schemas.openxmlformats.org/officeDocument/2006/relationships/printerSettings" Target="../printerSettings/printerSettings749.bin"/><Relationship Id="rId10" Type="http://schemas.openxmlformats.org/officeDocument/2006/relationships/printerSettings" Target="../printerSettings/printerSettings731.bin"/><Relationship Id="rId19" Type="http://schemas.openxmlformats.org/officeDocument/2006/relationships/printerSettings" Target="../printerSettings/printerSettings740.bin"/><Relationship Id="rId31" Type="http://schemas.openxmlformats.org/officeDocument/2006/relationships/drawing" Target="../drawings/drawing22.xml"/><Relationship Id="rId4" Type="http://schemas.openxmlformats.org/officeDocument/2006/relationships/printerSettings" Target="../printerSettings/printerSettings725.bin"/><Relationship Id="rId9" Type="http://schemas.openxmlformats.org/officeDocument/2006/relationships/printerSettings" Target="../printerSettings/printerSettings730.bin"/><Relationship Id="rId14" Type="http://schemas.openxmlformats.org/officeDocument/2006/relationships/printerSettings" Target="../printerSettings/printerSettings735.bin"/><Relationship Id="rId22" Type="http://schemas.openxmlformats.org/officeDocument/2006/relationships/printerSettings" Target="../printerSettings/printerSettings743.bin"/><Relationship Id="rId27" Type="http://schemas.openxmlformats.org/officeDocument/2006/relationships/printerSettings" Target="../printerSettings/printerSettings748.bin"/><Relationship Id="rId30" Type="http://schemas.openxmlformats.org/officeDocument/2006/relationships/printerSettings" Target="../printerSettings/printerSettings751.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759.bin"/><Relationship Id="rId13" Type="http://schemas.openxmlformats.org/officeDocument/2006/relationships/printerSettings" Target="../printerSettings/printerSettings764.bin"/><Relationship Id="rId18" Type="http://schemas.openxmlformats.org/officeDocument/2006/relationships/printerSettings" Target="../printerSettings/printerSettings769.bin"/><Relationship Id="rId3" Type="http://schemas.openxmlformats.org/officeDocument/2006/relationships/printerSettings" Target="../printerSettings/printerSettings754.bin"/><Relationship Id="rId21" Type="http://schemas.openxmlformats.org/officeDocument/2006/relationships/printerSettings" Target="../printerSettings/printerSettings772.bin"/><Relationship Id="rId7" Type="http://schemas.openxmlformats.org/officeDocument/2006/relationships/printerSettings" Target="../printerSettings/printerSettings758.bin"/><Relationship Id="rId12" Type="http://schemas.openxmlformats.org/officeDocument/2006/relationships/printerSettings" Target="../printerSettings/printerSettings763.bin"/><Relationship Id="rId17" Type="http://schemas.openxmlformats.org/officeDocument/2006/relationships/printerSettings" Target="../printerSettings/printerSettings768.bin"/><Relationship Id="rId25" Type="http://schemas.openxmlformats.org/officeDocument/2006/relationships/drawing" Target="../drawings/drawing23.xml"/><Relationship Id="rId2" Type="http://schemas.openxmlformats.org/officeDocument/2006/relationships/printerSettings" Target="../printerSettings/printerSettings753.bin"/><Relationship Id="rId16" Type="http://schemas.openxmlformats.org/officeDocument/2006/relationships/printerSettings" Target="../printerSettings/printerSettings767.bin"/><Relationship Id="rId20" Type="http://schemas.openxmlformats.org/officeDocument/2006/relationships/printerSettings" Target="../printerSettings/printerSettings771.bin"/><Relationship Id="rId1" Type="http://schemas.openxmlformats.org/officeDocument/2006/relationships/printerSettings" Target="../printerSettings/printerSettings752.bin"/><Relationship Id="rId6" Type="http://schemas.openxmlformats.org/officeDocument/2006/relationships/printerSettings" Target="../printerSettings/printerSettings757.bin"/><Relationship Id="rId11" Type="http://schemas.openxmlformats.org/officeDocument/2006/relationships/printerSettings" Target="../printerSettings/printerSettings762.bin"/><Relationship Id="rId24" Type="http://schemas.openxmlformats.org/officeDocument/2006/relationships/printerSettings" Target="../printerSettings/printerSettings775.bin"/><Relationship Id="rId5" Type="http://schemas.openxmlformats.org/officeDocument/2006/relationships/printerSettings" Target="../printerSettings/printerSettings756.bin"/><Relationship Id="rId15" Type="http://schemas.openxmlformats.org/officeDocument/2006/relationships/printerSettings" Target="../printerSettings/printerSettings766.bin"/><Relationship Id="rId23" Type="http://schemas.openxmlformats.org/officeDocument/2006/relationships/printerSettings" Target="../printerSettings/printerSettings774.bin"/><Relationship Id="rId10" Type="http://schemas.openxmlformats.org/officeDocument/2006/relationships/printerSettings" Target="../printerSettings/printerSettings761.bin"/><Relationship Id="rId19" Type="http://schemas.openxmlformats.org/officeDocument/2006/relationships/printerSettings" Target="../printerSettings/printerSettings770.bin"/><Relationship Id="rId4" Type="http://schemas.openxmlformats.org/officeDocument/2006/relationships/printerSettings" Target="../printerSettings/printerSettings755.bin"/><Relationship Id="rId9" Type="http://schemas.openxmlformats.org/officeDocument/2006/relationships/printerSettings" Target="../printerSettings/printerSettings760.bin"/><Relationship Id="rId14" Type="http://schemas.openxmlformats.org/officeDocument/2006/relationships/printerSettings" Target="../printerSettings/printerSettings765.bin"/><Relationship Id="rId22" Type="http://schemas.openxmlformats.org/officeDocument/2006/relationships/printerSettings" Target="../printerSettings/printerSettings773.bin"/></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788.bin"/><Relationship Id="rId18" Type="http://schemas.openxmlformats.org/officeDocument/2006/relationships/printerSettings" Target="../printerSettings/printerSettings793.bin"/><Relationship Id="rId26" Type="http://schemas.openxmlformats.org/officeDocument/2006/relationships/printerSettings" Target="../printerSettings/printerSettings801.bin"/><Relationship Id="rId21" Type="http://schemas.openxmlformats.org/officeDocument/2006/relationships/printerSettings" Target="../printerSettings/printerSettings796.bin"/><Relationship Id="rId34" Type="http://schemas.openxmlformats.org/officeDocument/2006/relationships/printerSettings" Target="../printerSettings/printerSettings809.bin"/><Relationship Id="rId7" Type="http://schemas.openxmlformats.org/officeDocument/2006/relationships/printerSettings" Target="../printerSettings/printerSettings782.bin"/><Relationship Id="rId12" Type="http://schemas.openxmlformats.org/officeDocument/2006/relationships/printerSettings" Target="../printerSettings/printerSettings787.bin"/><Relationship Id="rId17" Type="http://schemas.openxmlformats.org/officeDocument/2006/relationships/printerSettings" Target="../printerSettings/printerSettings792.bin"/><Relationship Id="rId25" Type="http://schemas.openxmlformats.org/officeDocument/2006/relationships/printerSettings" Target="../printerSettings/printerSettings800.bin"/><Relationship Id="rId33" Type="http://schemas.openxmlformats.org/officeDocument/2006/relationships/printerSettings" Target="../printerSettings/printerSettings808.bin"/><Relationship Id="rId2" Type="http://schemas.openxmlformats.org/officeDocument/2006/relationships/printerSettings" Target="../printerSettings/printerSettings777.bin"/><Relationship Id="rId16" Type="http://schemas.openxmlformats.org/officeDocument/2006/relationships/printerSettings" Target="../printerSettings/printerSettings791.bin"/><Relationship Id="rId20" Type="http://schemas.openxmlformats.org/officeDocument/2006/relationships/printerSettings" Target="../printerSettings/printerSettings795.bin"/><Relationship Id="rId29" Type="http://schemas.openxmlformats.org/officeDocument/2006/relationships/printerSettings" Target="../printerSettings/printerSettings804.bin"/><Relationship Id="rId1" Type="http://schemas.openxmlformats.org/officeDocument/2006/relationships/printerSettings" Target="../printerSettings/printerSettings776.bin"/><Relationship Id="rId6" Type="http://schemas.openxmlformats.org/officeDocument/2006/relationships/printerSettings" Target="../printerSettings/printerSettings781.bin"/><Relationship Id="rId11" Type="http://schemas.openxmlformats.org/officeDocument/2006/relationships/printerSettings" Target="../printerSettings/printerSettings786.bin"/><Relationship Id="rId24" Type="http://schemas.openxmlformats.org/officeDocument/2006/relationships/printerSettings" Target="../printerSettings/printerSettings799.bin"/><Relationship Id="rId32" Type="http://schemas.openxmlformats.org/officeDocument/2006/relationships/printerSettings" Target="../printerSettings/printerSettings807.bin"/><Relationship Id="rId37" Type="http://schemas.openxmlformats.org/officeDocument/2006/relationships/drawing" Target="../drawings/drawing24.xml"/><Relationship Id="rId5" Type="http://schemas.openxmlformats.org/officeDocument/2006/relationships/printerSettings" Target="../printerSettings/printerSettings780.bin"/><Relationship Id="rId15" Type="http://schemas.openxmlformats.org/officeDocument/2006/relationships/printerSettings" Target="../printerSettings/printerSettings790.bin"/><Relationship Id="rId23" Type="http://schemas.openxmlformats.org/officeDocument/2006/relationships/printerSettings" Target="../printerSettings/printerSettings798.bin"/><Relationship Id="rId28" Type="http://schemas.openxmlformats.org/officeDocument/2006/relationships/printerSettings" Target="../printerSettings/printerSettings803.bin"/><Relationship Id="rId36" Type="http://schemas.openxmlformats.org/officeDocument/2006/relationships/printerSettings" Target="../printerSettings/printerSettings811.bin"/><Relationship Id="rId10" Type="http://schemas.openxmlformats.org/officeDocument/2006/relationships/printerSettings" Target="../printerSettings/printerSettings785.bin"/><Relationship Id="rId19" Type="http://schemas.openxmlformats.org/officeDocument/2006/relationships/printerSettings" Target="../printerSettings/printerSettings794.bin"/><Relationship Id="rId31" Type="http://schemas.openxmlformats.org/officeDocument/2006/relationships/printerSettings" Target="../printerSettings/printerSettings806.bin"/><Relationship Id="rId4" Type="http://schemas.openxmlformats.org/officeDocument/2006/relationships/printerSettings" Target="../printerSettings/printerSettings779.bin"/><Relationship Id="rId9" Type="http://schemas.openxmlformats.org/officeDocument/2006/relationships/printerSettings" Target="../printerSettings/printerSettings784.bin"/><Relationship Id="rId14" Type="http://schemas.openxmlformats.org/officeDocument/2006/relationships/printerSettings" Target="../printerSettings/printerSettings789.bin"/><Relationship Id="rId22" Type="http://schemas.openxmlformats.org/officeDocument/2006/relationships/printerSettings" Target="../printerSettings/printerSettings797.bin"/><Relationship Id="rId27" Type="http://schemas.openxmlformats.org/officeDocument/2006/relationships/printerSettings" Target="../printerSettings/printerSettings802.bin"/><Relationship Id="rId30" Type="http://schemas.openxmlformats.org/officeDocument/2006/relationships/printerSettings" Target="../printerSettings/printerSettings805.bin"/><Relationship Id="rId35" Type="http://schemas.openxmlformats.org/officeDocument/2006/relationships/printerSettings" Target="../printerSettings/printerSettings810.bin"/><Relationship Id="rId8" Type="http://schemas.openxmlformats.org/officeDocument/2006/relationships/printerSettings" Target="../printerSettings/printerSettings783.bin"/><Relationship Id="rId3" Type="http://schemas.openxmlformats.org/officeDocument/2006/relationships/printerSettings" Target="../printerSettings/printerSettings778.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819.bin"/><Relationship Id="rId13" Type="http://schemas.openxmlformats.org/officeDocument/2006/relationships/printerSettings" Target="../printerSettings/printerSettings824.bin"/><Relationship Id="rId18" Type="http://schemas.openxmlformats.org/officeDocument/2006/relationships/printerSettings" Target="../printerSettings/printerSettings829.bin"/><Relationship Id="rId3" Type="http://schemas.openxmlformats.org/officeDocument/2006/relationships/printerSettings" Target="../printerSettings/printerSettings814.bin"/><Relationship Id="rId21" Type="http://schemas.openxmlformats.org/officeDocument/2006/relationships/printerSettings" Target="../printerSettings/printerSettings832.bin"/><Relationship Id="rId7" Type="http://schemas.openxmlformats.org/officeDocument/2006/relationships/printerSettings" Target="../printerSettings/printerSettings818.bin"/><Relationship Id="rId12" Type="http://schemas.openxmlformats.org/officeDocument/2006/relationships/printerSettings" Target="../printerSettings/printerSettings823.bin"/><Relationship Id="rId17" Type="http://schemas.openxmlformats.org/officeDocument/2006/relationships/printerSettings" Target="../printerSettings/printerSettings828.bin"/><Relationship Id="rId2" Type="http://schemas.openxmlformats.org/officeDocument/2006/relationships/printerSettings" Target="../printerSettings/printerSettings813.bin"/><Relationship Id="rId16" Type="http://schemas.openxmlformats.org/officeDocument/2006/relationships/printerSettings" Target="../printerSettings/printerSettings827.bin"/><Relationship Id="rId20" Type="http://schemas.openxmlformats.org/officeDocument/2006/relationships/printerSettings" Target="../printerSettings/printerSettings831.bin"/><Relationship Id="rId1" Type="http://schemas.openxmlformats.org/officeDocument/2006/relationships/printerSettings" Target="../printerSettings/printerSettings812.bin"/><Relationship Id="rId6" Type="http://schemas.openxmlformats.org/officeDocument/2006/relationships/printerSettings" Target="../printerSettings/printerSettings817.bin"/><Relationship Id="rId11" Type="http://schemas.openxmlformats.org/officeDocument/2006/relationships/printerSettings" Target="../printerSettings/printerSettings822.bin"/><Relationship Id="rId5" Type="http://schemas.openxmlformats.org/officeDocument/2006/relationships/printerSettings" Target="../printerSettings/printerSettings816.bin"/><Relationship Id="rId15" Type="http://schemas.openxmlformats.org/officeDocument/2006/relationships/printerSettings" Target="../printerSettings/printerSettings826.bin"/><Relationship Id="rId10" Type="http://schemas.openxmlformats.org/officeDocument/2006/relationships/printerSettings" Target="../printerSettings/printerSettings821.bin"/><Relationship Id="rId19" Type="http://schemas.openxmlformats.org/officeDocument/2006/relationships/printerSettings" Target="../printerSettings/printerSettings830.bin"/><Relationship Id="rId4" Type="http://schemas.openxmlformats.org/officeDocument/2006/relationships/printerSettings" Target="../printerSettings/printerSettings815.bin"/><Relationship Id="rId9" Type="http://schemas.openxmlformats.org/officeDocument/2006/relationships/printerSettings" Target="../printerSettings/printerSettings820.bin"/><Relationship Id="rId14" Type="http://schemas.openxmlformats.org/officeDocument/2006/relationships/printerSettings" Target="../printerSettings/printerSettings825.bin"/><Relationship Id="rId22"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35.bin"/><Relationship Id="rId2" Type="http://schemas.openxmlformats.org/officeDocument/2006/relationships/printerSettings" Target="../printerSettings/printerSettings834.bin"/><Relationship Id="rId1" Type="http://schemas.openxmlformats.org/officeDocument/2006/relationships/printerSettings" Target="../printerSettings/printerSettings833.bin"/><Relationship Id="rId6" Type="http://schemas.openxmlformats.org/officeDocument/2006/relationships/drawing" Target="../drawings/drawing26.xml"/><Relationship Id="rId5" Type="http://schemas.openxmlformats.org/officeDocument/2006/relationships/printerSettings" Target="../printerSettings/printerSettings837.bin"/><Relationship Id="rId4" Type="http://schemas.openxmlformats.org/officeDocument/2006/relationships/printerSettings" Target="../printerSettings/printerSettings836.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850.bin"/><Relationship Id="rId18" Type="http://schemas.openxmlformats.org/officeDocument/2006/relationships/printerSettings" Target="../printerSettings/printerSettings855.bin"/><Relationship Id="rId26" Type="http://schemas.openxmlformats.org/officeDocument/2006/relationships/printerSettings" Target="../printerSettings/printerSettings863.bin"/><Relationship Id="rId3" Type="http://schemas.openxmlformats.org/officeDocument/2006/relationships/printerSettings" Target="../printerSettings/printerSettings840.bin"/><Relationship Id="rId21" Type="http://schemas.openxmlformats.org/officeDocument/2006/relationships/printerSettings" Target="../printerSettings/printerSettings858.bin"/><Relationship Id="rId7" Type="http://schemas.openxmlformats.org/officeDocument/2006/relationships/printerSettings" Target="../printerSettings/printerSettings844.bin"/><Relationship Id="rId12" Type="http://schemas.openxmlformats.org/officeDocument/2006/relationships/printerSettings" Target="../printerSettings/printerSettings849.bin"/><Relationship Id="rId17" Type="http://schemas.openxmlformats.org/officeDocument/2006/relationships/printerSettings" Target="../printerSettings/printerSettings854.bin"/><Relationship Id="rId25" Type="http://schemas.openxmlformats.org/officeDocument/2006/relationships/printerSettings" Target="../printerSettings/printerSettings862.bin"/><Relationship Id="rId33" Type="http://schemas.openxmlformats.org/officeDocument/2006/relationships/drawing" Target="../drawings/drawing27.xml"/><Relationship Id="rId2" Type="http://schemas.openxmlformats.org/officeDocument/2006/relationships/printerSettings" Target="../printerSettings/printerSettings839.bin"/><Relationship Id="rId16" Type="http://schemas.openxmlformats.org/officeDocument/2006/relationships/printerSettings" Target="../printerSettings/printerSettings853.bin"/><Relationship Id="rId20" Type="http://schemas.openxmlformats.org/officeDocument/2006/relationships/printerSettings" Target="../printerSettings/printerSettings857.bin"/><Relationship Id="rId29" Type="http://schemas.openxmlformats.org/officeDocument/2006/relationships/printerSettings" Target="../printerSettings/printerSettings866.bin"/><Relationship Id="rId1" Type="http://schemas.openxmlformats.org/officeDocument/2006/relationships/printerSettings" Target="../printerSettings/printerSettings838.bin"/><Relationship Id="rId6" Type="http://schemas.openxmlformats.org/officeDocument/2006/relationships/printerSettings" Target="../printerSettings/printerSettings843.bin"/><Relationship Id="rId11" Type="http://schemas.openxmlformats.org/officeDocument/2006/relationships/printerSettings" Target="../printerSettings/printerSettings848.bin"/><Relationship Id="rId24" Type="http://schemas.openxmlformats.org/officeDocument/2006/relationships/printerSettings" Target="../printerSettings/printerSettings861.bin"/><Relationship Id="rId32" Type="http://schemas.openxmlformats.org/officeDocument/2006/relationships/printerSettings" Target="../printerSettings/printerSettings869.bin"/><Relationship Id="rId5" Type="http://schemas.openxmlformats.org/officeDocument/2006/relationships/printerSettings" Target="../printerSettings/printerSettings842.bin"/><Relationship Id="rId15" Type="http://schemas.openxmlformats.org/officeDocument/2006/relationships/printerSettings" Target="../printerSettings/printerSettings852.bin"/><Relationship Id="rId23" Type="http://schemas.openxmlformats.org/officeDocument/2006/relationships/printerSettings" Target="../printerSettings/printerSettings860.bin"/><Relationship Id="rId28" Type="http://schemas.openxmlformats.org/officeDocument/2006/relationships/printerSettings" Target="../printerSettings/printerSettings865.bin"/><Relationship Id="rId10" Type="http://schemas.openxmlformats.org/officeDocument/2006/relationships/printerSettings" Target="../printerSettings/printerSettings847.bin"/><Relationship Id="rId19" Type="http://schemas.openxmlformats.org/officeDocument/2006/relationships/printerSettings" Target="../printerSettings/printerSettings856.bin"/><Relationship Id="rId31" Type="http://schemas.openxmlformats.org/officeDocument/2006/relationships/printerSettings" Target="../printerSettings/printerSettings868.bin"/><Relationship Id="rId4" Type="http://schemas.openxmlformats.org/officeDocument/2006/relationships/printerSettings" Target="../printerSettings/printerSettings841.bin"/><Relationship Id="rId9" Type="http://schemas.openxmlformats.org/officeDocument/2006/relationships/printerSettings" Target="../printerSettings/printerSettings846.bin"/><Relationship Id="rId14" Type="http://schemas.openxmlformats.org/officeDocument/2006/relationships/printerSettings" Target="../printerSettings/printerSettings851.bin"/><Relationship Id="rId22" Type="http://schemas.openxmlformats.org/officeDocument/2006/relationships/printerSettings" Target="../printerSettings/printerSettings859.bin"/><Relationship Id="rId27" Type="http://schemas.openxmlformats.org/officeDocument/2006/relationships/printerSettings" Target="../printerSettings/printerSettings864.bin"/><Relationship Id="rId30" Type="http://schemas.openxmlformats.org/officeDocument/2006/relationships/printerSettings" Target="../printerSettings/printerSettings867.bin"/><Relationship Id="rId8" Type="http://schemas.openxmlformats.org/officeDocument/2006/relationships/printerSettings" Target="../printerSettings/printerSettings845.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877.bin"/><Relationship Id="rId13" Type="http://schemas.openxmlformats.org/officeDocument/2006/relationships/printerSettings" Target="../printerSettings/printerSettings882.bin"/><Relationship Id="rId18" Type="http://schemas.openxmlformats.org/officeDocument/2006/relationships/printerSettings" Target="../printerSettings/printerSettings887.bin"/><Relationship Id="rId26" Type="http://schemas.openxmlformats.org/officeDocument/2006/relationships/printerSettings" Target="../printerSettings/printerSettings895.bin"/><Relationship Id="rId3" Type="http://schemas.openxmlformats.org/officeDocument/2006/relationships/printerSettings" Target="../printerSettings/printerSettings872.bin"/><Relationship Id="rId21" Type="http://schemas.openxmlformats.org/officeDocument/2006/relationships/printerSettings" Target="../printerSettings/printerSettings890.bin"/><Relationship Id="rId7" Type="http://schemas.openxmlformats.org/officeDocument/2006/relationships/printerSettings" Target="../printerSettings/printerSettings876.bin"/><Relationship Id="rId12" Type="http://schemas.openxmlformats.org/officeDocument/2006/relationships/printerSettings" Target="../printerSettings/printerSettings881.bin"/><Relationship Id="rId17" Type="http://schemas.openxmlformats.org/officeDocument/2006/relationships/printerSettings" Target="../printerSettings/printerSettings886.bin"/><Relationship Id="rId25" Type="http://schemas.openxmlformats.org/officeDocument/2006/relationships/printerSettings" Target="../printerSettings/printerSettings894.bin"/><Relationship Id="rId2" Type="http://schemas.openxmlformats.org/officeDocument/2006/relationships/printerSettings" Target="../printerSettings/printerSettings871.bin"/><Relationship Id="rId16" Type="http://schemas.openxmlformats.org/officeDocument/2006/relationships/printerSettings" Target="../printerSettings/printerSettings885.bin"/><Relationship Id="rId20" Type="http://schemas.openxmlformats.org/officeDocument/2006/relationships/printerSettings" Target="../printerSettings/printerSettings889.bin"/><Relationship Id="rId29" Type="http://schemas.openxmlformats.org/officeDocument/2006/relationships/printerSettings" Target="../printerSettings/printerSettings898.bin"/><Relationship Id="rId1" Type="http://schemas.openxmlformats.org/officeDocument/2006/relationships/printerSettings" Target="../printerSettings/printerSettings870.bin"/><Relationship Id="rId6" Type="http://schemas.openxmlformats.org/officeDocument/2006/relationships/printerSettings" Target="../printerSettings/printerSettings875.bin"/><Relationship Id="rId11" Type="http://schemas.openxmlformats.org/officeDocument/2006/relationships/printerSettings" Target="../printerSettings/printerSettings880.bin"/><Relationship Id="rId24" Type="http://schemas.openxmlformats.org/officeDocument/2006/relationships/printerSettings" Target="../printerSettings/printerSettings893.bin"/><Relationship Id="rId32" Type="http://schemas.openxmlformats.org/officeDocument/2006/relationships/printerSettings" Target="../printerSettings/printerSettings901.bin"/><Relationship Id="rId5" Type="http://schemas.openxmlformats.org/officeDocument/2006/relationships/printerSettings" Target="../printerSettings/printerSettings874.bin"/><Relationship Id="rId15" Type="http://schemas.openxmlformats.org/officeDocument/2006/relationships/printerSettings" Target="../printerSettings/printerSettings884.bin"/><Relationship Id="rId23" Type="http://schemas.openxmlformats.org/officeDocument/2006/relationships/printerSettings" Target="../printerSettings/printerSettings892.bin"/><Relationship Id="rId28" Type="http://schemas.openxmlformats.org/officeDocument/2006/relationships/printerSettings" Target="../printerSettings/printerSettings897.bin"/><Relationship Id="rId10" Type="http://schemas.openxmlformats.org/officeDocument/2006/relationships/printerSettings" Target="../printerSettings/printerSettings879.bin"/><Relationship Id="rId19" Type="http://schemas.openxmlformats.org/officeDocument/2006/relationships/printerSettings" Target="../printerSettings/printerSettings888.bin"/><Relationship Id="rId31" Type="http://schemas.openxmlformats.org/officeDocument/2006/relationships/printerSettings" Target="../printerSettings/printerSettings900.bin"/><Relationship Id="rId4" Type="http://schemas.openxmlformats.org/officeDocument/2006/relationships/printerSettings" Target="../printerSettings/printerSettings873.bin"/><Relationship Id="rId9" Type="http://schemas.openxmlformats.org/officeDocument/2006/relationships/printerSettings" Target="../printerSettings/printerSettings878.bin"/><Relationship Id="rId14" Type="http://schemas.openxmlformats.org/officeDocument/2006/relationships/printerSettings" Target="../printerSettings/printerSettings883.bin"/><Relationship Id="rId22" Type="http://schemas.openxmlformats.org/officeDocument/2006/relationships/printerSettings" Target="../printerSettings/printerSettings891.bin"/><Relationship Id="rId27" Type="http://schemas.openxmlformats.org/officeDocument/2006/relationships/printerSettings" Target="../printerSettings/printerSettings896.bin"/><Relationship Id="rId30" Type="http://schemas.openxmlformats.org/officeDocument/2006/relationships/printerSettings" Target="../printerSettings/printerSettings8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showRuler="0" workbookViewId="0">
      <selection activeCell="B6" sqref="B6"/>
    </sheetView>
  </sheetViews>
  <sheetFormatPr defaultColWidth="9.109375" defaultRowHeight="15.6"/>
  <cols>
    <col min="1" max="1" width="27.5546875" style="79" customWidth="1"/>
    <col min="2" max="2" width="12.88671875" style="79" customWidth="1"/>
    <col min="3" max="3" width="11.88671875" style="79" customWidth="1"/>
    <col min="4" max="4" width="18" style="79" customWidth="1"/>
    <col min="5" max="7" width="9.109375" style="79"/>
    <col min="8" max="8" width="12.44140625" style="79" customWidth="1"/>
    <col min="9" max="16384" width="9.109375" style="27"/>
  </cols>
  <sheetData>
    <row r="1" spans="1:8" ht="90.6" customHeight="1">
      <c r="A1" s="192" t="s">
        <v>316</v>
      </c>
      <c r="B1" s="712" t="s">
        <v>775</v>
      </c>
      <c r="C1" s="713"/>
      <c r="D1" s="713"/>
      <c r="E1" s="713"/>
      <c r="F1" s="713"/>
      <c r="G1" s="713"/>
      <c r="H1" s="713"/>
    </row>
    <row r="2" spans="1:8" ht="30.75" customHeight="1">
      <c r="A2" s="192" t="s">
        <v>182</v>
      </c>
      <c r="B2" s="192" t="s">
        <v>776</v>
      </c>
    </row>
    <row r="3" spans="1:8" ht="30.75" customHeight="1">
      <c r="A3" s="192" t="s">
        <v>315</v>
      </c>
      <c r="B3" s="662" t="s">
        <v>777</v>
      </c>
      <c r="C3" s="192"/>
      <c r="D3" s="192"/>
      <c r="E3" s="192"/>
      <c r="F3" s="192"/>
      <c r="G3" s="192"/>
      <c r="H3" s="192"/>
    </row>
    <row r="4" spans="1:8">
      <c r="B4" s="714"/>
      <c r="C4" s="714"/>
    </row>
    <row r="5" spans="1:8">
      <c r="A5" s="192" t="s">
        <v>125</v>
      </c>
      <c r="B5" s="644">
        <v>12</v>
      </c>
      <c r="C5" s="644"/>
    </row>
    <row r="6" spans="1:8">
      <c r="B6" s="710"/>
    </row>
    <row r="7" spans="1:8">
      <c r="A7" s="233"/>
    </row>
  </sheetData>
  <sheetProtection formatColumns="0" formatRows="0" selectLockedCells="1"/>
  <customSheetViews>
    <customSheetView guid="{07C7ABE5-DC68-4C19-A0E6-84EB4B5844E6}" state="hidden" showRuler="0">
      <selection activeCell="D12" sqref="D12"/>
      <pageMargins left="0.75" right="0.75" top="1" bottom="1" header="0.5" footer="0.5"/>
      <pageSetup orientation="portrait" r:id="rId1"/>
      <headerFooter alignWithMargins="0"/>
    </customSheetView>
    <customSheetView guid="{35C772BD-8F05-4A18-BEC8-6AF744E22539}" state="hidden" showRuler="0">
      <selection activeCell="B6" sqref="B6"/>
      <pageMargins left="0.75" right="0.75" top="1" bottom="1" header="0.5" footer="0.5"/>
      <pageSetup orientation="portrait" r:id="rId2"/>
      <headerFooter alignWithMargins="0"/>
    </customSheetView>
    <customSheetView guid="{FC200EB0-6614-47DB-96CE-7610471486D9}" state="hidden" showRuler="0">
      <selection activeCell="B2" sqref="B2"/>
      <pageMargins left="0.75" right="0.75" top="1" bottom="1" header="0.5" footer="0.5"/>
      <pageSetup orientation="portrait" r:id="rId3"/>
      <headerFooter alignWithMargins="0"/>
    </customSheetView>
    <customSheetView guid="{010B040B-83D1-42E5-9354-A9BE9113BDAC}" state="hidden" showRuler="0">
      <selection activeCell="D2" sqref="D2"/>
      <pageMargins left="0.75" right="0.75" top="1" bottom="1" header="0.5" footer="0.5"/>
      <pageSetup orientation="portrait" r:id="rId4"/>
      <headerFooter alignWithMargins="0"/>
    </customSheetView>
    <customSheetView guid="{77353208-2D17-4D2E-ADE3-4F168F350B73}" state="hidden" showRuler="0">
      <selection activeCell="H5" sqref="H5"/>
      <pageMargins left="0.75" right="0.75" top="1" bottom="1" header="0.5" footer="0.5"/>
      <pageSetup orientation="portrait" r:id="rId5"/>
      <headerFooter alignWithMargins="0"/>
    </customSheetView>
    <customSheetView guid="{1F125E51-1799-42D0-B41E-DC039BB17D59}" state="hidden" showRuler="0">
      <selection activeCell="C12" sqref="C12"/>
      <pageMargins left="0.75" right="0.75" top="1" bottom="1" header="0.5" footer="0.5"/>
      <pageSetup orientation="portrait" r:id="rId6"/>
      <headerFooter alignWithMargins="0"/>
    </customSheetView>
    <customSheetView guid="{14C32814-5A59-4863-9FB1-822FBB75D7D1}" state="hidden" showRuler="0">
      <selection activeCell="B5" sqref="B5"/>
      <pageMargins left="0.75" right="0.75" top="1" bottom="1" header="0.5" footer="0.5"/>
      <pageSetup orientation="portrait" r:id="rId7"/>
      <headerFooter alignWithMargins="0"/>
    </customSheetView>
    <customSheetView guid="{AA750348-930C-43DE-ADD0-8D60980F5013}" state="hidden" showRuler="0">
      <selection activeCell="E6" sqref="E6"/>
      <pageMargins left="0.75" right="0.75" top="1" bottom="1" header="0.5" footer="0.5"/>
      <pageSetup orientation="portrait" r:id="rId8"/>
      <headerFooter alignWithMargins="0"/>
    </customSheetView>
    <customSheetView guid="{CFBF18EC-8277-4311-991B-395AF21BB33B}" state="hidden" showRuler="0">
      <selection activeCell="E6" sqref="E6"/>
      <pageMargins left="0.75" right="0.75" top="1" bottom="1" header="0.5" footer="0.5"/>
      <pageSetup orientation="portrait" r:id="rId9"/>
      <headerFooter alignWithMargins="0"/>
    </customSheetView>
    <customSheetView guid="{82C64B11-1F50-45B5-B7BB-9F1DC733C833}" state="hidden" showRuler="0">
      <selection activeCell="D9" sqref="D9"/>
      <pageMargins left="0.75" right="0.75" top="1" bottom="1" header="0.5" footer="0.5"/>
      <pageSetup orientation="portrait" r:id="rId10"/>
      <headerFooter alignWithMargins="0"/>
    </customSheetView>
    <customSheetView guid="{FE4EC9C4-31B9-4D40-8323-5B16C3BC840F}" state="hidden" showRuler="0">
      <selection activeCell="H11" sqref="H11"/>
      <pageMargins left="0.75" right="0.75" top="1" bottom="1" header="0.5" footer="0.5"/>
      <pageSetup orientation="portrait" r:id="rId11"/>
      <headerFooter alignWithMargins="0"/>
    </customSheetView>
    <customSheetView guid="{F9FE2C60-2849-4C32-B532-2B1A89FFA9CD}" state="hidden" showRuler="0">
      <selection activeCell="F8" sqref="F8"/>
      <pageMargins left="0.75" right="0.75" top="1" bottom="1" header="0.5" footer="0.5"/>
      <pageSetup orientation="portrait" r:id="rId12"/>
      <headerFooter alignWithMargins="0"/>
    </customSheetView>
    <customSheetView guid="{494F6778-23FE-4AAC-B37D-6C7543FC13B9}" state="hidden" showRuler="0">
      <selection activeCell="F6" sqref="F6"/>
      <pageMargins left="0.75" right="0.75" top="1" bottom="1" header="0.5" footer="0.5"/>
      <pageSetup orientation="portrait" r:id="rId13"/>
      <headerFooter alignWithMargins="0"/>
    </customSheetView>
    <customSheetView guid="{CD4CA1A8-824A-452F-BDBA-32A47C1B3013}" state="hidden" showRuler="0">
      <selection activeCell="B10" sqref="B10"/>
      <pageMargins left="0.75" right="0.75" top="1" bottom="1" header="0.5" footer="0.5"/>
      <pageSetup orientation="portrait" r:id="rId14"/>
      <headerFooter alignWithMargins="0"/>
    </customSheetView>
    <customSheetView guid="{8E7B022F-1113-4BA2-B2BA-8EDBE02A2557}" state="hidden" showRuler="0">
      <pageMargins left="0.75" right="0.75" top="1" bottom="1" header="0.5" footer="0.5"/>
      <pageSetup orientation="portrait" r:id="rId15"/>
      <headerFooter alignWithMargins="0"/>
    </customSheetView>
    <customSheetView guid="{A3F641DF-CF1D-48E3-AFDC-E52726A449CB}" state="hidden" showRuler="0">
      <pageMargins left="0.75" right="0.75" top="1" bottom="1" header="0.5" footer="0.5"/>
      <pageSetup orientation="portrait" r:id="rId16"/>
      <headerFooter alignWithMargins="0"/>
    </customSheetView>
    <customSheetView guid="{ECEBABD0-566A-41C4-AA9A-38EA30EFEDA8}" state="hidden" showRuler="0">
      <pageMargins left="0.75" right="0.75" top="1" bottom="1" header="0.5" footer="0.5"/>
      <pageSetup orientation="portrait" r:id="rId17"/>
      <headerFooter alignWithMargins="0"/>
    </customSheetView>
    <customSheetView guid="{43BCBF1E-CDCF-4541-8D79-87EDCECBC1FD}" state="hidden" showRuler="0">
      <selection activeCell="D10" sqref="D10"/>
      <pageMargins left="0.75" right="0.75" top="1" bottom="1" header="0.5" footer="0.5"/>
      <pageSetup orientation="portrait" r:id="rId18"/>
      <headerFooter alignWithMargins="0"/>
    </customSheetView>
    <customSheetView guid="{7A9EA6D6-4DDF-43D9-92E6-C6AFAD14E266}" state="hidden" showRuler="0">
      <selection activeCell="D6" sqref="D6"/>
      <pageMargins left="0.75" right="0.75" top="1" bottom="1" header="0.5" footer="0.5"/>
      <pageSetup orientation="portrait" r:id="rId19"/>
      <headerFooter alignWithMargins="0"/>
    </customSheetView>
    <customSheetView guid="{DC28ED1E-3E35-4094-9C2B-5C0A1C1D459C}" state="hidden" showRuler="0">
      <selection activeCell="B1" sqref="B1:H1"/>
      <pageMargins left="0.75" right="0.75" top="1" bottom="1" header="0.5" footer="0.5"/>
      <pageSetup orientation="portrait" r:id="rId20"/>
      <headerFooter alignWithMargins="0"/>
    </customSheetView>
    <customSheetView guid="{240327DD-375F-45D4-BA52-89AFD79FE6A1}" state="hidden" showRuler="0">
      <selection activeCell="B6" sqref="B6"/>
      <pageMargins left="0.75" right="0.75" top="1" bottom="1" header="0.5" footer="0.5"/>
      <pageSetup orientation="portrait" r:id="rId21"/>
      <headerFooter alignWithMargins="0"/>
    </customSheetView>
    <customSheetView guid="{82E8A0F5-0020-4355-95CF-28601763A783}" state="hidden" showRuler="0">
      <selection activeCell="F11" sqref="F11"/>
      <pageMargins left="0.75" right="0.75" top="1" bottom="1" header="0.5" footer="0.5"/>
      <pageSetup orientation="portrait" r:id="rId22"/>
      <headerFooter alignWithMargins="0"/>
    </customSheetView>
    <customSheetView guid="{44C1C443-3199-4288-884A-D16AF7B2CD69}" state="hidden" showRuler="0">
      <selection activeCell="E9" sqref="E9"/>
      <pageMargins left="0.75" right="0.75" top="1" bottom="1" header="0.5" footer="0.5"/>
      <pageSetup orientation="portrait" r:id="rId23"/>
      <headerFooter alignWithMargins="0"/>
    </customSheetView>
    <customSheetView guid="{CB7CD015-9A92-451A-BEF4-2BC98E3768DD}" state="hidden" showRuler="0">
      <selection activeCell="D10" sqref="D10"/>
      <pageMargins left="0.75" right="0.75" top="1" bottom="1" header="0.5" footer="0.5"/>
      <pageSetup orientation="portrait" r:id="rId24"/>
      <headerFooter alignWithMargins="0"/>
    </customSheetView>
    <customSheetView guid="{7A88FC7A-7690-48AB-B789-172043AFADC8}" state="hidden" showRuler="0">
      <selection activeCell="D11" sqref="D11"/>
      <pageMargins left="0.75" right="0.75" top="1" bottom="1" header="0.5" footer="0.5"/>
      <pageSetup orientation="portrait" r:id="rId25"/>
      <headerFooter alignWithMargins="0"/>
    </customSheetView>
    <customSheetView guid="{1E2D7167-D6B7-4690-9A83-BF768C4223A4}" state="hidden" showRuler="0">
      <selection activeCell="E6" sqref="E6"/>
      <pageMargins left="0.75" right="0.75" top="1" bottom="1" header="0.5" footer="0.5"/>
      <pageSetup orientation="portrait" r:id="rId26"/>
      <headerFooter alignWithMargins="0"/>
    </customSheetView>
    <customSheetView guid="{13A93EBF-985A-49FD-9FE0-DC75D238EC8C}" state="hidden" showRuler="0">
      <selection activeCell="G17" sqref="G17"/>
      <pageMargins left="0.75" right="0.75" top="1" bottom="1" header="0.5" footer="0.5"/>
      <pageSetup orientation="portrait" r:id="rId27"/>
      <headerFooter alignWithMargins="0"/>
    </customSheetView>
    <customSheetView guid="{BE615921-12B2-47E1-81BB-292B559B4C46}" state="hidden" showRuler="0">
      <selection activeCell="B11" sqref="B11"/>
      <pageMargins left="0.75" right="0.75" top="1" bottom="1" header="0.5" footer="0.5"/>
      <pageSetup orientation="portrait" r:id="rId28"/>
      <headerFooter alignWithMargins="0"/>
    </customSheetView>
    <customSheetView guid="{D05C69EC-C4A6-4AED-AFBA-A3044FD4B3FB}" state="hidden" showRuler="0">
      <selection activeCell="F10" sqref="F10"/>
      <pageMargins left="0.75" right="0.75" top="1" bottom="1" header="0.5" footer="0.5"/>
      <pageSetup orientation="portrait" r:id="rId29"/>
      <headerFooter alignWithMargins="0"/>
    </customSheetView>
    <customSheetView guid="{8CF338B0-8CA3-4AF4-816D-CB7A6D8E33BC}" state="hidden" showRuler="0">
      <selection activeCell="G4" sqref="G4"/>
      <pageMargins left="0.75" right="0.75" top="1" bottom="1" header="0.5" footer="0.5"/>
      <pageSetup orientation="portrait" r:id="rId30"/>
      <headerFooter alignWithMargins="0"/>
    </customSheetView>
    <customSheetView guid="{B07CB001-8FAF-40AD-8AD5-A65A64B33B35}" state="hidden" showRuler="0">
      <selection activeCell="H5" sqref="H5"/>
      <pageMargins left="0.75" right="0.75" top="1" bottom="1" header="0.5" footer="0.5"/>
      <pageSetup orientation="portrait" r:id="rId31"/>
      <headerFooter alignWithMargins="0"/>
    </customSheetView>
    <customSheetView guid="{4D67A8FB-66CE-4EFD-8932-C754BE25ED43}" state="hidden" showRuler="0">
      <selection activeCell="D11" sqref="D11"/>
      <pageMargins left="0.75" right="0.75" top="1" bottom="1" header="0.5" footer="0.5"/>
      <pageSetup orientation="portrait" r:id="rId32"/>
      <headerFooter alignWithMargins="0"/>
    </customSheetView>
    <customSheetView guid="{0D490C87-B003-4943-9825-ACE0B8E7CC06}" state="hidden" showRuler="0">
      <selection activeCell="B10" sqref="B10"/>
      <pageMargins left="0.75" right="0.75" top="1" bottom="1" header="0.5" footer="0.5"/>
      <pageSetup orientation="portrait" r:id="rId33"/>
      <headerFooter alignWithMargins="0"/>
    </customSheetView>
    <customSheetView guid="{012A8702-091E-4FD1-8E26-12B65B8B3B8C}" state="hidden" showRuler="0">
      <selection activeCell="D2" sqref="D2"/>
      <pageMargins left="0.75" right="0.75" top="1" bottom="1" header="0.5" footer="0.5"/>
      <pageSetup orientation="portrait" r:id="rId34"/>
      <headerFooter alignWithMargins="0"/>
    </customSheetView>
    <customSheetView guid="{B98EDF94-17A9-401E-AE8C-378939C838E5}" state="hidden" showRuler="0">
      <selection activeCell="B6" sqref="B6"/>
      <pageMargins left="0.75" right="0.75" top="1" bottom="1" header="0.5" footer="0.5"/>
      <pageSetup orientation="portrait" r:id="rId35"/>
      <headerFooter alignWithMargins="0"/>
    </customSheetView>
  </customSheetViews>
  <mergeCells count="2">
    <mergeCell ref="B1:H1"/>
    <mergeCell ref="B4:C4"/>
  </mergeCells>
  <phoneticPr fontId="6" type="noConversion"/>
  <pageMargins left="0.75" right="0.75" top="1" bottom="1" header="0.5" footer="0.5"/>
  <pageSetup orientation="portrait" r:id="rId3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L22"/>
  <sheetViews>
    <sheetView showGridLines="0" view="pageBreakPreview" zoomScale="85" zoomScaleNormal="100" zoomScaleSheetLayoutView="85" workbookViewId="0">
      <selection activeCell="C8" sqref="C8:E8"/>
    </sheetView>
  </sheetViews>
  <sheetFormatPr defaultColWidth="9.109375" defaultRowHeight="13.8"/>
  <cols>
    <col min="1" max="1" width="9.88671875" style="148" customWidth="1"/>
    <col min="2" max="2" width="8.88671875" style="148" customWidth="1"/>
    <col min="3" max="4" width="44.109375" style="148" customWidth="1"/>
    <col min="5" max="5" width="12.88671875" style="148" customWidth="1"/>
    <col min="6" max="6" width="9.88671875" style="144" customWidth="1"/>
    <col min="7" max="9" width="9.109375" style="144"/>
    <col min="10" max="16384" width="9.109375" style="141"/>
  </cols>
  <sheetData>
    <row r="1" spans="1:12" ht="18" customHeight="1">
      <c r="A1" s="726" t="s">
        <v>691</v>
      </c>
      <c r="B1" s="735" t="s">
        <v>131</v>
      </c>
      <c r="C1" s="735"/>
      <c r="D1" s="735"/>
      <c r="E1" s="735"/>
      <c r="F1" s="729"/>
      <c r="G1" s="138"/>
      <c r="H1" s="139"/>
      <c r="I1" s="139"/>
      <c r="J1" s="140"/>
      <c r="L1" s="141" t="s">
        <v>469</v>
      </c>
    </row>
    <row r="2" spans="1:12" ht="95.25" customHeight="1">
      <c r="A2" s="727"/>
      <c r="B2" s="736" t="str">
        <f>Basic!B1</f>
        <v>Transmission line Tower Package TL01 for 400 KV D/C RIL (Oil Refinery) (GIS) – Jamkhambaliya (GIS) (Twin HTLS) line associated with Transmission Project–Jamnagar Oil Refinery of RIL to connect with Jamkhambaliya ISTS PS</v>
      </c>
      <c r="C2" s="736"/>
      <c r="D2" s="736"/>
      <c r="E2" s="736"/>
      <c r="F2" s="730"/>
      <c r="G2" s="138"/>
      <c r="H2" s="139"/>
      <c r="I2" s="139"/>
      <c r="J2" s="140"/>
    </row>
    <row r="3" spans="1:12" ht="27" customHeight="1">
      <c r="A3" s="727"/>
      <c r="B3" s="737" t="str">
        <f>"Specification No.: " &amp; Basic!B3</f>
        <v>Specification No.: 5002002334/TOWER/DOM/A00 - CC CS -1</v>
      </c>
      <c r="C3" s="737"/>
      <c r="D3" s="737"/>
      <c r="E3" s="737"/>
      <c r="F3" s="730"/>
      <c r="G3" s="138"/>
      <c r="H3" s="139"/>
      <c r="I3" s="139"/>
      <c r="J3" s="140"/>
    </row>
    <row r="4" spans="1:12" s="154" customFormat="1" ht="18" customHeight="1">
      <c r="A4" s="727"/>
      <c r="B4" s="346">
        <v>1</v>
      </c>
      <c r="C4" s="733" t="s">
        <v>132</v>
      </c>
      <c r="D4" s="733"/>
      <c r="E4" s="733"/>
      <c r="F4" s="730"/>
      <c r="G4" s="151"/>
      <c r="H4" s="151"/>
      <c r="I4" s="152"/>
      <c r="J4" s="153"/>
    </row>
    <row r="5" spans="1:12" s="154" customFormat="1" ht="30.75" customHeight="1">
      <c r="A5" s="727"/>
      <c r="B5" s="347">
        <v>2</v>
      </c>
      <c r="C5" s="733" t="s">
        <v>758</v>
      </c>
      <c r="D5" s="733"/>
      <c r="E5" s="733"/>
      <c r="F5" s="730"/>
      <c r="G5" s="150"/>
      <c r="H5" s="152"/>
      <c r="I5" s="152"/>
      <c r="J5" s="153"/>
    </row>
    <row r="6" spans="1:12" s="154" customFormat="1" ht="30.75" customHeight="1">
      <c r="A6" s="727"/>
      <c r="B6" s="347">
        <v>3</v>
      </c>
      <c r="C6" s="733" t="s">
        <v>763</v>
      </c>
      <c r="D6" s="733"/>
      <c r="E6" s="733"/>
      <c r="F6" s="730"/>
      <c r="G6" s="150"/>
      <c r="H6" s="152"/>
      <c r="I6" s="152"/>
      <c r="J6" s="153"/>
    </row>
    <row r="7" spans="1:12" s="154" customFormat="1" ht="30.75" customHeight="1">
      <c r="A7" s="727"/>
      <c r="B7" s="347">
        <v>3</v>
      </c>
      <c r="C7" s="733" t="s">
        <v>167</v>
      </c>
      <c r="D7" s="733"/>
      <c r="E7" s="733"/>
      <c r="F7" s="730"/>
      <c r="G7" s="150"/>
      <c r="H7" s="152"/>
      <c r="I7" s="152"/>
      <c r="J7" s="153"/>
    </row>
    <row r="8" spans="1:12" s="154" customFormat="1" ht="30.75" customHeight="1">
      <c r="A8" s="727"/>
      <c r="B8" s="347">
        <v>4</v>
      </c>
      <c r="C8" s="733" t="s">
        <v>699</v>
      </c>
      <c r="D8" s="733"/>
      <c r="E8" s="733"/>
      <c r="F8" s="730"/>
      <c r="G8" s="150"/>
      <c r="H8" s="152"/>
      <c r="I8" s="152"/>
      <c r="J8" s="153"/>
    </row>
    <row r="9" spans="1:12" s="154" customFormat="1" ht="48" customHeight="1">
      <c r="A9" s="727"/>
      <c r="B9" s="347">
        <v>5</v>
      </c>
      <c r="C9" s="733" t="s">
        <v>476</v>
      </c>
      <c r="D9" s="733"/>
      <c r="E9" s="733"/>
      <c r="F9" s="730"/>
      <c r="G9" s="150"/>
      <c r="H9" s="152"/>
      <c r="I9" s="152"/>
      <c r="J9" s="153"/>
    </row>
    <row r="10" spans="1:12" s="154" customFormat="1" ht="33" customHeight="1">
      <c r="A10" s="727"/>
      <c r="B10" s="348">
        <v>6</v>
      </c>
      <c r="C10" s="734" t="s">
        <v>646</v>
      </c>
      <c r="D10" s="734"/>
      <c r="E10" s="734"/>
      <c r="F10" s="730"/>
      <c r="G10" s="150"/>
      <c r="H10" s="152"/>
      <c r="I10" s="152"/>
      <c r="J10" s="345"/>
    </row>
    <row r="11" spans="1:12" s="154" customFormat="1" ht="33" customHeight="1">
      <c r="A11" s="727"/>
      <c r="B11" s="347">
        <v>7</v>
      </c>
      <c r="C11" s="734" t="s">
        <v>759</v>
      </c>
      <c r="D11" s="734"/>
      <c r="E11" s="734"/>
      <c r="F11" s="730"/>
      <c r="G11" s="150"/>
      <c r="H11" s="152"/>
      <c r="I11" s="152"/>
      <c r="J11" s="345"/>
    </row>
    <row r="12" spans="1:12" s="154" customFormat="1" ht="33" customHeight="1">
      <c r="A12" s="727"/>
      <c r="B12" s="349" t="s">
        <v>392</v>
      </c>
      <c r="C12" s="715" t="s">
        <v>477</v>
      </c>
      <c r="D12" s="715"/>
      <c r="E12" s="716"/>
      <c r="F12" s="730"/>
      <c r="G12" s="150"/>
      <c r="H12" s="152"/>
      <c r="I12" s="152"/>
      <c r="J12" s="153"/>
    </row>
    <row r="13" spans="1:12" ht="5.25" customHeight="1">
      <c r="A13" s="727"/>
      <c r="B13" s="350"/>
      <c r="C13" s="350"/>
      <c r="D13" s="350"/>
      <c r="E13" s="350"/>
      <c r="F13" s="730"/>
      <c r="G13" s="138"/>
      <c r="H13" s="139"/>
      <c r="I13" s="139"/>
      <c r="J13" s="140"/>
    </row>
    <row r="14" spans="1:12" ht="18" customHeight="1">
      <c r="A14" s="727"/>
      <c r="B14" s="732"/>
      <c r="C14" s="732"/>
      <c r="D14" s="732"/>
      <c r="E14" s="732"/>
      <c r="F14" s="730"/>
      <c r="G14" s="138"/>
      <c r="H14" s="139"/>
      <c r="I14" s="139"/>
      <c r="J14" s="140"/>
    </row>
    <row r="15" spans="1:12" ht="8.1" customHeight="1">
      <c r="A15" s="727"/>
      <c r="B15" s="143"/>
      <c r="C15" s="143"/>
      <c r="D15" s="143"/>
      <c r="E15" s="143"/>
      <c r="F15" s="730"/>
      <c r="G15" s="138"/>
      <c r="H15" s="139"/>
      <c r="I15" s="139"/>
      <c r="J15" s="140"/>
    </row>
    <row r="16" spans="1:12" ht="24" customHeight="1">
      <c r="A16" s="727"/>
      <c r="B16" s="717"/>
      <c r="C16" s="718"/>
      <c r="D16" s="718"/>
      <c r="E16" s="719"/>
      <c r="F16" s="730"/>
    </row>
    <row r="17" spans="1:10" ht="15.9" customHeight="1">
      <c r="A17" s="727"/>
      <c r="B17" s="720"/>
      <c r="C17" s="721"/>
      <c r="D17" s="721"/>
      <c r="E17" s="722"/>
      <c r="F17" s="730"/>
      <c r="G17" s="138"/>
      <c r="H17" s="139"/>
      <c r="I17" s="139"/>
      <c r="J17" s="140"/>
    </row>
    <row r="18" spans="1:10" ht="24" customHeight="1">
      <c r="A18" s="727"/>
      <c r="B18" s="720"/>
      <c r="C18" s="721"/>
      <c r="D18" s="721"/>
      <c r="E18" s="722"/>
      <c r="F18" s="730"/>
      <c r="G18" s="145"/>
      <c r="H18" s="145"/>
      <c r="I18" s="145"/>
      <c r="J18" s="145"/>
    </row>
    <row r="19" spans="1:10" ht="15.9" customHeight="1">
      <c r="A19" s="728"/>
      <c r="B19" s="723"/>
      <c r="C19" s="724"/>
      <c r="D19" s="724"/>
      <c r="E19" s="725"/>
      <c r="F19" s="731"/>
      <c r="G19" s="145"/>
      <c r="H19" s="145"/>
      <c r="I19" s="145"/>
      <c r="J19" s="145"/>
    </row>
    <row r="20" spans="1:10" ht="15.6">
      <c r="A20" s="146"/>
      <c r="B20" s="147"/>
      <c r="C20" s="147"/>
      <c r="D20" s="147"/>
      <c r="E20" s="147"/>
      <c r="F20" s="139"/>
      <c r="G20" s="139"/>
      <c r="H20" s="139"/>
      <c r="I20" s="139"/>
      <c r="J20" s="140"/>
    </row>
    <row r="21" spans="1:10" ht="15.6">
      <c r="A21" s="146"/>
      <c r="B21" s="142"/>
      <c r="C21" s="142"/>
      <c r="D21" s="142"/>
      <c r="E21" s="142"/>
      <c r="F21" s="139"/>
      <c r="G21" s="139"/>
      <c r="H21" s="139"/>
      <c r="I21" s="139"/>
      <c r="J21" s="140"/>
    </row>
    <row r="22" spans="1:10" ht="15.6">
      <c r="A22" s="146"/>
      <c r="B22" s="146"/>
      <c r="C22" s="146"/>
      <c r="D22" s="146"/>
      <c r="E22" s="146"/>
      <c r="F22" s="139"/>
      <c r="G22" s="139"/>
      <c r="H22" s="139"/>
      <c r="I22" s="139"/>
      <c r="J22" s="140"/>
    </row>
  </sheetData>
  <sheetProtection password="CC6F" sheet="1" formatColumns="0" formatRows="0" selectLockedCells="1"/>
  <customSheetViews>
    <customSheetView guid="{07C7ABE5-DC68-4C19-A0E6-84EB4B5844E6}" scale="85" showGridLines="0" printArea="1" view="pageBreakPreview" topLeftCell="A10">
      <selection activeCell="C8" sqref="C8:E8"/>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35C772BD-8F05-4A18-BEC8-6AF744E22539}" showGridLines="0" topLeftCell="B7">
      <selection activeCell="C8" sqref="C8:E8"/>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FC200EB0-6614-47DB-96CE-7610471486D9}" showGridLines="0">
      <selection activeCell="C12" sqref="C12:E12"/>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010B040B-83D1-42E5-9354-A9BE9113BDAC}" showGridLines="0">
      <selection activeCell="C8" sqref="C8:E8"/>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77353208-2D17-4D2E-ADE3-4F168F350B73}"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5"/>
      <headerFooter alignWithMargins="0"/>
    </customSheetView>
    <customSheetView guid="{1F125E51-1799-42D0-B41E-DC039BB17D59}"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14C32814-5A59-4863-9FB1-822FBB75D7D1}" showGridLines="0">
      <selection activeCell="C5" sqref="C5:E5"/>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AA750348-930C-43DE-ADD0-8D60980F5013}" showGridLines="0">
      <selection activeCell="B75" sqref="B75:C75"/>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FBF18EC-8277-4311-991B-395AF21BB33B}" showGridLines="0">
      <selection activeCell="B75" sqref="B75:C75"/>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82C64B11-1F50-45B5-B7BB-9F1DC733C833}" showGridLines="0">
      <selection activeCell="B75" sqref="B75:C75"/>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82E8A0F5-0020-4355-95CF-28601763A783}" showGridLines="0" topLeftCell="A4">
      <selection activeCell="C9" sqref="C9:E9"/>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44C1C443-3199-4288-884A-D16AF7B2CD69}" showGridLines="0">
      <selection activeCell="C9" sqref="C9:E9"/>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CB7CD015-9A92-451A-BEF4-2BC98E3768DD}" showGridLines="0">
      <selection activeCell="C9" sqref="C9:E9"/>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7A88FC7A-7690-48AB-B789-172043AFADC8}" showGridLines="0">
      <selection activeCell="B75" sqref="B75:C75"/>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1E2D7167-D6B7-4690-9A83-BF768C4223A4}" showGridLines="0">
      <selection activeCell="B75" sqref="B75:C75"/>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13A93EBF-985A-49FD-9FE0-DC75D238EC8C}" showGridLines="0" topLeftCell="B1">
      <selection activeCell="F1" sqref="F1:F18"/>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BE615921-12B2-47E1-81BB-292B559B4C46}" showGridLines="0" topLeftCell="B1">
      <selection activeCell="C8" sqref="C8:E8"/>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D05C69EC-C4A6-4AED-AFBA-A3044FD4B3FB}"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8CF338B0-8CA3-4AF4-816D-CB7A6D8E33BC}"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B07CB001-8FAF-40AD-8AD5-A65A64B33B35}"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31"/>
      <headerFooter alignWithMargins="0"/>
    </customSheetView>
    <customSheetView guid="{4D67A8FB-66CE-4EFD-8932-C754BE25ED43}" scale="120" showPageBreaks="1" showGridLines="0" printArea="1" view="pageBreakPreview">
      <selection activeCell="B1" sqref="B1:E1"/>
      <pageMargins left="0.15748031496063" right="0.23622047244094499" top="0.78" bottom="0.98425196850393704" header="0.35433070866141703" footer="0.511811023622047"/>
      <printOptions horizontalCentered="1"/>
      <pageSetup paperSize="9" scale="94" orientation="landscape" r:id="rId32"/>
      <headerFooter alignWithMargins="0"/>
    </customSheetView>
    <customSheetView guid="{0D490C87-B003-4943-9825-ACE0B8E7CC06}" showGridLines="0">
      <selection activeCell="B2" sqref="B2:E2"/>
      <pageMargins left="0.15748031496063" right="0.23622047244094499" top="0.78" bottom="0.98425196850393704" header="0.35433070866141703" footer="0.511811023622047"/>
      <printOptions horizontalCentered="1"/>
      <pageSetup paperSize="9" orientation="landscape" r:id="rId33"/>
      <headerFooter alignWithMargins="0"/>
    </customSheetView>
    <customSheetView guid="{012A8702-091E-4FD1-8E26-12B65B8B3B8C}" showGridLines="0">
      <selection activeCell="C8" sqref="C8:E8"/>
      <pageMargins left="0.15748031496063" right="0.23622047244094499" top="0.78" bottom="0.98425196850393704" header="0.35433070866141703" footer="0.511811023622047"/>
      <printOptions horizontalCentered="1"/>
      <pageSetup paperSize="9" orientation="landscape" r:id="rId34"/>
      <headerFooter alignWithMargins="0"/>
    </customSheetView>
    <customSheetView guid="{B98EDF94-17A9-401E-AE8C-378939C838E5}" scale="85" showGridLines="0" printArea="1" view="pageBreakPreview">
      <selection activeCell="C8" sqref="C8:E8"/>
      <pageMargins left="0.15748031496063" right="0.23622047244094499" top="0.78" bottom="0.98425196850393704" header="0.35433070866141703" footer="0.511811023622047"/>
      <printOptions horizontalCentered="1"/>
      <pageSetup paperSize="9" orientation="landscape" r:id="rId35"/>
      <headerFooter alignWithMargins="0"/>
    </customSheetView>
  </customSheetViews>
  <mergeCells count="16">
    <mergeCell ref="C12:E12"/>
    <mergeCell ref="B16:E19"/>
    <mergeCell ref="A1:A19"/>
    <mergeCell ref="F1:F19"/>
    <mergeCell ref="B14:E14"/>
    <mergeCell ref="C7:E7"/>
    <mergeCell ref="C9:E9"/>
    <mergeCell ref="C10:E10"/>
    <mergeCell ref="C6:E6"/>
    <mergeCell ref="B1:E1"/>
    <mergeCell ref="B2:E2"/>
    <mergeCell ref="B3:E3"/>
    <mergeCell ref="C4:E4"/>
    <mergeCell ref="C11:E11"/>
    <mergeCell ref="C5:E5"/>
    <mergeCell ref="C8:E8"/>
  </mergeCells>
  <phoneticPr fontId="28" type="noConversion"/>
  <printOptions horizontalCentered="1"/>
  <pageMargins left="0.15748031496063" right="0.23622047244094499" top="0.78" bottom="0.98425196850393704" header="0.35433070866141703" footer="0.511811023622047"/>
  <pageSetup paperSize="9" orientation="landscape" r:id="rId36"/>
  <headerFooter alignWithMargins="0"/>
  <drawing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39"/>
  <sheetViews>
    <sheetView showGridLines="0" view="pageBreakPreview" topLeftCell="A6" zoomScaleNormal="100" zoomScaleSheetLayoutView="100" workbookViewId="0">
      <selection activeCell="D9" sqref="D9"/>
    </sheetView>
  </sheetViews>
  <sheetFormatPr defaultColWidth="9.109375" defaultRowHeight="14.4"/>
  <cols>
    <col min="1" max="1" width="9.109375" style="27"/>
    <col min="2" max="2" width="31.88671875" style="31" customWidth="1"/>
    <col min="3" max="3" width="12.88671875" style="31" customWidth="1"/>
    <col min="4" max="4" width="55.6640625" style="31" customWidth="1"/>
    <col min="5" max="5" width="16.109375" style="31" customWidth="1"/>
    <col min="6" max="6" width="15" style="162" hidden="1" customWidth="1"/>
    <col min="7" max="9" width="11.88671875" style="162" hidden="1" customWidth="1"/>
    <col min="10" max="25" width="11.88671875" style="162" customWidth="1"/>
    <col min="26" max="26" width="9.109375" style="27"/>
    <col min="27" max="27" width="15.33203125" style="27" customWidth="1"/>
    <col min="28" max="16384" width="9.109375" style="27"/>
  </cols>
  <sheetData>
    <row r="1" spans="1:28" ht="111" customHeight="1">
      <c r="B1" s="740" t="str">
        <f>Basic!B1</f>
        <v>Transmission line Tower Package TL01 for 400 KV D/C RIL (Oil Refinery) (GIS) – Jamkhambaliya (GIS) (Twin HTLS) line associated with Transmission Project–Jamnagar Oil Refinery of RIL to connect with Jamkhambaliya ISTS PS</v>
      </c>
      <c r="C1" s="740"/>
      <c r="D1" s="740"/>
      <c r="E1" s="172"/>
      <c r="F1" s="155"/>
      <c r="G1" s="161"/>
      <c r="H1" s="161"/>
      <c r="I1" s="161"/>
      <c r="J1" s="161"/>
      <c r="K1" s="161"/>
      <c r="L1" s="161"/>
      <c r="M1" s="161"/>
      <c r="N1" s="161"/>
      <c r="O1" s="161"/>
      <c r="P1" s="161"/>
      <c r="Q1" s="161"/>
      <c r="R1" s="161"/>
      <c r="S1" s="161"/>
      <c r="T1" s="161"/>
      <c r="U1" s="161"/>
      <c r="V1" s="161"/>
      <c r="W1" s="161"/>
      <c r="X1" s="161"/>
      <c r="Y1" s="161"/>
    </row>
    <row r="2" spans="1:28" ht="25.5" customHeight="1">
      <c r="B2" s="741" t="str">
        <f>Basic!A3&amp;Basic!B3</f>
        <v>Specification No. :5002002334/TOWER/DOM/A00 - CC CS -1</v>
      </c>
      <c r="C2" s="741"/>
      <c r="D2" s="741"/>
      <c r="E2" s="185"/>
      <c r="F2" s="31"/>
      <c r="G2" s="31"/>
      <c r="H2" s="31"/>
      <c r="I2" s="31"/>
      <c r="J2" s="31"/>
      <c r="K2" s="31"/>
      <c r="L2" s="31"/>
      <c r="M2" s="31"/>
      <c r="N2" s="31"/>
      <c r="O2" s="31"/>
      <c r="P2" s="31"/>
      <c r="Q2" s="31"/>
      <c r="R2" s="31"/>
      <c r="S2" s="31"/>
      <c r="T2" s="31"/>
      <c r="U2" s="31"/>
      <c r="V2" s="31"/>
      <c r="W2" s="31"/>
      <c r="X2" s="31"/>
      <c r="Y2" s="31"/>
      <c r="AA2" s="27" t="s">
        <v>168</v>
      </c>
      <c r="AB2" s="80">
        <v>1</v>
      </c>
    </row>
    <row r="3" spans="1:28" ht="12" customHeight="1">
      <c r="B3" s="171"/>
      <c r="C3" s="171"/>
      <c r="D3" s="171"/>
      <c r="E3" s="171"/>
      <c r="F3" s="31"/>
      <c r="G3" s="31"/>
      <c r="H3" s="31"/>
      <c r="I3" s="31"/>
      <c r="J3" s="31"/>
      <c r="K3" s="31"/>
      <c r="L3" s="31"/>
      <c r="M3" s="31"/>
      <c r="N3" s="31"/>
      <c r="O3" s="31"/>
      <c r="P3" s="31"/>
      <c r="Q3" s="31"/>
      <c r="R3" s="31"/>
      <c r="S3" s="31"/>
      <c r="T3" s="31"/>
      <c r="U3" s="31"/>
      <c r="V3" s="31"/>
      <c r="W3" s="31"/>
      <c r="X3" s="31"/>
      <c r="Y3" s="31"/>
      <c r="AA3" s="27" t="s">
        <v>169</v>
      </c>
      <c r="AB3" s="288" t="s">
        <v>9</v>
      </c>
    </row>
    <row r="4" spans="1:28" ht="36.75" customHeight="1">
      <c r="B4" s="743" t="s">
        <v>593</v>
      </c>
      <c r="C4" s="743"/>
      <c r="D4" s="561"/>
      <c r="E4" s="171"/>
      <c r="F4" s="31"/>
      <c r="G4" s="31"/>
      <c r="H4" s="31"/>
      <c r="I4" s="31">
        <f>IF(D4="Yes",1,0)</f>
        <v>0</v>
      </c>
      <c r="J4" s="31"/>
      <c r="K4" s="31"/>
      <c r="L4" s="31"/>
      <c r="M4" s="31"/>
      <c r="N4" s="31"/>
      <c r="O4" s="31"/>
      <c r="P4" s="31"/>
      <c r="Q4" s="31"/>
      <c r="R4" s="31"/>
      <c r="S4" s="31"/>
      <c r="T4" s="31"/>
      <c r="U4" s="31"/>
      <c r="V4" s="31"/>
      <c r="W4" s="31"/>
      <c r="X4" s="31"/>
      <c r="Y4" s="31"/>
      <c r="AB4" s="80"/>
    </row>
    <row r="5" spans="1:28" ht="48.75" customHeight="1">
      <c r="B5" s="743" t="str">
        <f>IF(I4=1,"Name of the Designated Authority of GoI under Public  Procurement Policy for MSE Order 2012","" )</f>
        <v/>
      </c>
      <c r="C5" s="743"/>
      <c r="D5" s="114"/>
      <c r="E5" s="171"/>
      <c r="F5" s="31"/>
      <c r="G5" s="31"/>
      <c r="H5" s="31"/>
      <c r="I5" s="31">
        <f>IF(D11="Yes",1,0)</f>
        <v>1</v>
      </c>
      <c r="J5" s="31"/>
      <c r="K5" s="31"/>
      <c r="L5" s="31"/>
      <c r="M5" s="31"/>
      <c r="N5" s="31"/>
      <c r="O5" s="31"/>
      <c r="P5" s="31"/>
      <c r="Q5" s="31"/>
      <c r="R5" s="31"/>
      <c r="S5" s="31"/>
      <c r="T5" s="31"/>
      <c r="U5" s="31"/>
      <c r="V5" s="31"/>
      <c r="W5" s="31"/>
      <c r="X5" s="31"/>
      <c r="Y5" s="31"/>
      <c r="AB5" s="80"/>
    </row>
    <row r="6" spans="1:28" ht="20.100000000000001" customHeight="1">
      <c r="B6" s="440"/>
      <c r="C6" s="440"/>
      <c r="D6" s="440"/>
      <c r="E6" s="171"/>
      <c r="F6" s="31"/>
      <c r="G6" s="31"/>
      <c r="H6" s="31"/>
      <c r="I6" s="31"/>
      <c r="J6" s="31"/>
      <c r="K6" s="31"/>
      <c r="L6" s="31"/>
      <c r="M6" s="31"/>
      <c r="N6" s="31"/>
      <c r="O6" s="31"/>
      <c r="P6" s="31"/>
      <c r="Q6" s="31"/>
      <c r="R6" s="31"/>
      <c r="S6" s="31"/>
      <c r="T6" s="31"/>
      <c r="U6" s="31"/>
      <c r="V6" s="31"/>
      <c r="W6" s="31"/>
      <c r="X6" s="31"/>
      <c r="Y6" s="31"/>
      <c r="AB6" s="80"/>
    </row>
    <row r="7" spans="1:28" ht="20.100000000000001" customHeight="1">
      <c r="B7" s="440"/>
      <c r="C7" s="440"/>
      <c r="D7" s="440"/>
      <c r="E7" s="171"/>
      <c r="F7" s="31"/>
      <c r="G7" s="31"/>
      <c r="H7" s="31"/>
      <c r="I7" s="31"/>
      <c r="J7" s="31"/>
      <c r="K7" s="31"/>
      <c r="L7" s="31"/>
      <c r="M7" s="31"/>
      <c r="N7" s="31"/>
      <c r="O7" s="31"/>
      <c r="P7" s="31"/>
      <c r="Q7" s="31"/>
      <c r="R7" s="31"/>
      <c r="S7" s="31"/>
      <c r="T7" s="31"/>
      <c r="U7" s="31"/>
      <c r="V7" s="31"/>
      <c r="W7" s="31"/>
      <c r="X7" s="31"/>
      <c r="Y7" s="31"/>
      <c r="AB7" s="80"/>
    </row>
    <row r="8" spans="1:28" ht="12" customHeight="1">
      <c r="B8" s="34"/>
      <c r="C8" s="34"/>
      <c r="F8" s="31"/>
      <c r="G8" s="31"/>
      <c r="H8" s="31"/>
      <c r="I8" s="31"/>
      <c r="J8" s="31"/>
      <c r="K8" s="31"/>
      <c r="L8" s="31"/>
      <c r="M8" s="31"/>
      <c r="N8" s="31"/>
      <c r="O8" s="31"/>
      <c r="P8" s="31"/>
      <c r="Q8" s="31"/>
      <c r="R8" s="31"/>
      <c r="S8" s="31"/>
      <c r="T8" s="31"/>
      <c r="U8" s="31"/>
      <c r="V8" s="31"/>
      <c r="W8" s="31"/>
      <c r="X8" s="31"/>
      <c r="Y8" s="31"/>
    </row>
    <row r="9" spans="1:28" s="26" customFormat="1" ht="43.5" customHeight="1">
      <c r="B9" s="173" t="s">
        <v>594</v>
      </c>
      <c r="C9" s="57"/>
      <c r="D9" s="560" t="s">
        <v>648</v>
      </c>
      <c r="F9" s="603" t="s">
        <v>648</v>
      </c>
      <c r="G9" s="604">
        <f>IF(D9="SOLE BIDDER", 1,2)</f>
        <v>1</v>
      </c>
      <c r="H9" s="62">
        <f>IF(D9="SOLE BIDDER",1,2)</f>
        <v>1</v>
      </c>
      <c r="I9" s="62"/>
      <c r="J9" s="62"/>
      <c r="K9" s="62"/>
      <c r="L9" s="62"/>
      <c r="M9" s="62"/>
      <c r="N9" s="62"/>
      <c r="O9" s="62"/>
      <c r="P9" s="62"/>
      <c r="Q9" s="62"/>
      <c r="R9" s="62"/>
      <c r="S9" s="62"/>
      <c r="U9" s="62"/>
      <c r="V9" s="62"/>
      <c r="W9" s="62"/>
      <c r="X9" s="62"/>
      <c r="Y9" s="62"/>
      <c r="AA9" s="62">
        <f>IF(D9= "Sole Bidder", 0, D10)</f>
        <v>0</v>
      </c>
    </row>
    <row r="10" spans="1:28" ht="50.1" hidden="1" customHeight="1">
      <c r="A10" s="186"/>
      <c r="B10" s="173" t="str">
        <f>IF(D9= "JOINT VENTURE (JV)", "Total Nos. of  Partners in the JV [excluding the Lead Partner]", "")</f>
        <v/>
      </c>
      <c r="C10" s="56"/>
      <c r="D10" s="559">
        <v>1</v>
      </c>
      <c r="F10" s="603" t="s">
        <v>595</v>
      </c>
      <c r="G10" s="605"/>
    </row>
    <row r="11" spans="1:28" ht="34.5" hidden="1" customHeight="1">
      <c r="B11" s="744" t="str">
        <f>IF(D9= "JV (Joint Venture)", "Whether other partner of the JV is MSE or not   
[Select from drop down menu]", "")</f>
        <v/>
      </c>
      <c r="C11" s="744"/>
      <c r="D11" s="187" t="s">
        <v>568</v>
      </c>
    </row>
    <row r="12" spans="1:28" ht="19.5" customHeight="1">
      <c r="B12" s="163"/>
      <c r="C12" s="163"/>
      <c r="D12" s="62"/>
    </row>
    <row r="13" spans="1:28" ht="20.100000000000001" customHeight="1">
      <c r="B13" s="174" t="str">
        <f>IF(D9= "Sole Bidder", "Name of Sole Bidder", "Name of Lead Partner")</f>
        <v>Name of Sole Bidder</v>
      </c>
      <c r="C13" s="175"/>
      <c r="D13" s="558"/>
    </row>
    <row r="14" spans="1:28" ht="20.100000000000001" customHeight="1">
      <c r="B14" s="176" t="str">
        <f>IF(D9= "Sole Bidder", "Address of Sole Bidder", "Address of Lead Partner")</f>
        <v>Address of Sole Bidder</v>
      </c>
      <c r="C14" s="177"/>
      <c r="D14" s="325"/>
    </row>
    <row r="15" spans="1:28" ht="20.100000000000001" customHeight="1">
      <c r="B15" s="178"/>
      <c r="C15" s="179"/>
      <c r="D15" s="325"/>
    </row>
    <row r="16" spans="1:28" ht="20.100000000000001" customHeight="1">
      <c r="B16" s="180"/>
      <c r="C16" s="181"/>
      <c r="D16" s="114"/>
    </row>
    <row r="17" spans="2:6" ht="20.100000000000001" customHeight="1"/>
    <row r="18" spans="2:6" ht="20.100000000000001" customHeight="1">
      <c r="B18" s="174" t="str">
        <f>IF(D10=1,"Other Partner",IF(D10="2 or More","Other Partner-1",""))</f>
        <v>Other Partner</v>
      </c>
      <c r="C18" s="175"/>
      <c r="D18" s="558"/>
      <c r="F18" s="227"/>
    </row>
    <row r="19" spans="2:6" ht="20.100000000000001" customHeight="1">
      <c r="B19" s="176" t="str">
        <f>IF(D10=1,"Address of other Partner",IF(D10="2 or More","Address of other Partner - 1",""))</f>
        <v>Address of other Partner</v>
      </c>
      <c r="C19" s="177"/>
      <c r="D19" s="325"/>
    </row>
    <row r="20" spans="2:6" ht="20.100000000000001" customHeight="1">
      <c r="B20" s="178"/>
      <c r="C20" s="179"/>
      <c r="D20" s="325"/>
    </row>
    <row r="21" spans="2:6" ht="20.100000000000001" customHeight="1">
      <c r="B21" s="180"/>
      <c r="C21" s="181"/>
      <c r="D21" s="325"/>
    </row>
    <row r="22" spans="2:6" ht="20.100000000000001" customHeight="1"/>
    <row r="23" spans="2:6" ht="20.100000000000001" hidden="1" customHeight="1">
      <c r="B23" s="174" t="s">
        <v>10</v>
      </c>
      <c r="C23" s="175"/>
      <c r="D23" s="325"/>
    </row>
    <row r="24" spans="2:6" ht="20.100000000000001" hidden="1" customHeight="1">
      <c r="B24" s="176" t="s">
        <v>11</v>
      </c>
      <c r="C24" s="177"/>
      <c r="D24" s="325" t="s">
        <v>488</v>
      </c>
    </row>
    <row r="25" spans="2:6" ht="20.100000000000001" hidden="1" customHeight="1">
      <c r="B25" s="178"/>
      <c r="C25" s="179"/>
      <c r="D25" s="325" t="s">
        <v>488</v>
      </c>
    </row>
    <row r="26" spans="2:6" ht="20.100000000000001" hidden="1" customHeight="1">
      <c r="B26" s="180"/>
      <c r="C26" s="181"/>
      <c r="D26" s="325" t="s">
        <v>488</v>
      </c>
    </row>
    <row r="27" spans="2:6">
      <c r="B27" s="117"/>
      <c r="C27" s="117"/>
      <c r="D27" s="168"/>
    </row>
    <row r="28" spans="2:6" ht="39" hidden="1" customHeight="1">
      <c r="B28" s="742" t="s">
        <v>293</v>
      </c>
      <c r="C28" s="742"/>
      <c r="D28" s="158" t="s">
        <v>475</v>
      </c>
      <c r="E28" s="234" t="str">
        <f>IF(OR(D28="Yes",D28="No",D28="")=TRUE, "", "In Correct Entry")</f>
        <v/>
      </c>
    </row>
    <row r="29" spans="2:6" ht="19.5" hidden="1" customHeight="1">
      <c r="B29" s="742" t="s">
        <v>292</v>
      </c>
      <c r="C29" s="742"/>
      <c r="D29" s="325"/>
      <c r="E29" s="231"/>
    </row>
    <row r="30" spans="2:6" ht="19.5" hidden="1" customHeight="1">
      <c r="B30" s="742"/>
      <c r="C30" s="742"/>
      <c r="D30" s="240"/>
    </row>
    <row r="31" spans="2:6" ht="20.100000000000001" customHeight="1">
      <c r="B31" s="117"/>
      <c r="C31" s="117"/>
    </row>
    <row r="32" spans="2:6" ht="21" customHeight="1">
      <c r="B32" s="182" t="s">
        <v>173</v>
      </c>
      <c r="C32" s="183"/>
      <c r="D32" s="325"/>
    </row>
    <row r="33" spans="2:5" ht="21" customHeight="1">
      <c r="B33" s="182" t="s">
        <v>174</v>
      </c>
      <c r="C33" s="183"/>
      <c r="D33" s="114"/>
    </row>
    <row r="34" spans="2:5" ht="21" customHeight="1">
      <c r="B34" s="184"/>
      <c r="C34" s="184"/>
      <c r="D34" s="40"/>
    </row>
    <row r="35" spans="2:5" ht="21" customHeight="1">
      <c r="B35" s="182" t="s">
        <v>6</v>
      </c>
      <c r="C35" s="183"/>
      <c r="D35" s="658"/>
      <c r="E35" s="162"/>
    </row>
    <row r="36" spans="2:5" ht="21" customHeight="1">
      <c r="B36" s="182" t="s">
        <v>7</v>
      </c>
      <c r="C36" s="183"/>
      <c r="D36" s="114"/>
      <c r="E36" s="162"/>
    </row>
    <row r="37" spans="2:5">
      <c r="B37" s="738" t="s">
        <v>582</v>
      </c>
      <c r="C37" s="738"/>
      <c r="D37" s="738"/>
      <c r="E37" s="162"/>
    </row>
    <row r="38" spans="2:5">
      <c r="B38" s="739"/>
      <c r="C38" s="739"/>
      <c r="D38" s="739"/>
    </row>
    <row r="39" spans="2:5">
      <c r="B39" s="739"/>
      <c r="C39" s="739"/>
      <c r="D39" s="739"/>
    </row>
  </sheetData>
  <sheetProtection password="CC6F" sheet="1" formatColumns="0" formatRows="0" selectLockedCells="1"/>
  <customSheetViews>
    <customSheetView guid="{07C7ABE5-DC68-4C19-A0E6-84EB4B5844E6}" showPageBreaks="1" showGridLines="0" printArea="1" hiddenRows="1" hiddenColumns="1" view="pageBreakPreview" topLeftCell="A9">
      <selection activeCell="D13" sqref="D13"/>
      <pageMargins left="0.75" right="0.64" top="0.55000000000000004" bottom="0.46" header="0.4" footer="0.33"/>
      <pageSetup scale="89" orientation="portrait" r:id="rId1"/>
      <headerFooter alignWithMargins="0"/>
    </customSheetView>
    <customSheetView guid="{35C772BD-8F05-4A18-BEC8-6AF744E22539}" showPageBreaks="1" showGridLines="0" printArea="1" hiddenRows="1" hiddenColumns="1" view="pageBreakPreview">
      <selection activeCell="D5" sqref="D5"/>
      <pageMargins left="0.75" right="0.64" top="0.55000000000000004" bottom="0.46" header="0.4" footer="0.33"/>
      <pageSetup scale="89" orientation="portrait" r:id="rId2"/>
      <headerFooter alignWithMargins="0"/>
    </customSheetView>
    <customSheetView guid="{FC200EB0-6614-47DB-96CE-7610471486D9}" showPageBreaks="1" showGridLines="0" printArea="1" hiddenRows="1" hiddenColumns="1" view="pageBreakPreview" topLeftCell="A3">
      <selection activeCell="D9" sqref="D9"/>
      <pageMargins left="0.75" right="0.64" top="0.55000000000000004" bottom="0.46" header="0.4" footer="0.33"/>
      <pageSetup scale="89" orientation="portrait" r:id="rId3"/>
      <headerFooter alignWithMargins="0"/>
    </customSheetView>
    <customSheetView guid="{010B040B-83D1-42E5-9354-A9BE9113BDAC}" showPageBreaks="1" showGridLines="0" printArea="1" hiddenRows="1" hiddenColumns="1" view="pageBreakPreview">
      <selection activeCell="D13" sqref="D13"/>
      <pageMargins left="0.75" right="0.64" top="0.55000000000000004" bottom="0.46" header="0.4" footer="0.33"/>
      <pageSetup scale="89" orientation="portrait" r:id="rId4"/>
      <headerFooter alignWithMargins="0"/>
    </customSheetView>
    <customSheetView guid="{77353208-2D17-4D2E-ADE3-4F168F350B73}" scale="110" showPageBreaks="1" showGridLines="0" printArea="1" hiddenRows="1" hiddenColumns="1" view="pageBreakPreview">
      <selection activeCell="D9" sqref="D9"/>
      <pageMargins left="0.75" right="0.64" top="0.55000000000000004" bottom="0.46" header="0.4" footer="0.33"/>
      <pageSetup scale="89" orientation="portrait" r:id="rId5"/>
      <headerFooter alignWithMargins="0"/>
    </customSheetView>
    <customSheetView guid="{1F125E51-1799-42D0-B41E-DC039BB17D59}" scale="110" showPageBreaks="1" showGridLines="0" printArea="1" hiddenRows="1" hiddenColumns="1" view="pageBreakPreview">
      <selection activeCell="D23" sqref="D23"/>
      <pageMargins left="0.75" right="0.64" top="0.55000000000000004" bottom="0.46" header="0.4" footer="0.33"/>
      <pageSetup scale="89" orientation="portrait" r:id="rId6"/>
      <headerFooter alignWithMargins="0"/>
    </customSheetView>
    <customSheetView guid="{14C32814-5A59-4863-9FB1-822FBB75D7D1}" showPageBreaks="1" showGridLines="0" printArea="1" hiddenRows="1" view="pageBreakPreview" topLeftCell="A6">
      <selection activeCell="D35" sqref="D35"/>
      <pageMargins left="0.75" right="0.64" top="0.55000000000000004" bottom="0.46" header="0.4" footer="0.33"/>
      <pageSetup orientation="portrait" r:id="rId7"/>
      <headerFooter alignWithMargins="0"/>
    </customSheetView>
    <customSheetView guid="{AA750348-930C-43DE-ADD0-8D60980F5013}" showPageBreaks="1" showGridLines="0" printArea="1" hiddenRows="1" view="pageBreakPreview" topLeftCell="A4">
      <selection activeCell="D6" sqref="D6"/>
      <pageMargins left="0.75" right="0.64" top="0.55000000000000004" bottom="0.46" header="0.4" footer="0.33"/>
      <pageSetup orientation="portrait" r:id="rId8"/>
      <headerFooter alignWithMargins="0"/>
    </customSheetView>
    <customSheetView guid="{CFBF18EC-8277-4311-991B-395AF21BB33B}" showPageBreaks="1" showGridLines="0" printArea="1" hiddenRows="1" view="pageBreakPreview" topLeftCell="A4">
      <selection activeCell="D6" sqref="D6"/>
      <pageMargins left="0.75" right="0.64" top="0.55000000000000004" bottom="0.46" header="0.4" footer="0.33"/>
      <pageSetup orientation="portrait" r:id="rId9"/>
      <headerFooter alignWithMargins="0"/>
    </customSheetView>
    <customSheetView guid="{82C64B11-1F50-45B5-B7BB-9F1DC733C833}" showPageBreaks="1" showGridLines="0" printArea="1" hiddenRows="1" view="pageBreakPreview" topLeftCell="A13">
      <selection activeCell="B75" sqref="B75:C75"/>
      <pageMargins left="0.75" right="0.64" top="0.55000000000000004" bottom="0.46" header="0.4" footer="0.33"/>
      <pageSetup orientation="portrait" r:id="rId10"/>
      <headerFooter alignWithMargins="0"/>
    </customSheetView>
    <customSheetView guid="{FE4EC9C4-31B9-4D40-8323-5B16C3BC840F}" showPageBreaks="1" showGridLines="0" printArea="1" hiddenRows="1" view="pageBreakPreview" topLeftCell="A16">
      <selection activeCell="D6" sqref="D6"/>
      <pageMargins left="0.75" right="0.64" top="0.55000000000000004" bottom="0.46" header="0.4" footer="0.33"/>
      <pageSetup orientation="portrait" r:id="rId11"/>
      <headerFooter alignWithMargins="0"/>
    </customSheetView>
    <customSheetView guid="{F9FE2C60-2849-4C32-B532-2B1A89FFA9CD}" showGridLines="0" hiddenRows="1">
      <selection activeCell="D6" sqref="D6"/>
      <pageMargins left="0.75" right="0.64" top="0.55000000000000004" bottom="0.46" header="0.4" footer="0.33"/>
      <pageSetup orientation="portrait" r:id="rId12"/>
      <headerFooter alignWithMargins="0"/>
    </customSheetView>
    <customSheetView guid="{494F6778-23FE-4AAC-B37D-6C7543FC13B9}" scale="90" showGridLines="0" hiddenRows="1">
      <selection activeCell="D6" sqref="D6"/>
      <pageMargins left="0.75" right="0.64" top="0.55000000000000004" bottom="0.46" header="0.4" footer="0.33"/>
      <pageSetup orientation="portrait" r:id="rId13"/>
      <headerFooter alignWithMargins="0"/>
    </customSheetView>
    <customSheetView guid="{CD4CA1A8-824A-452F-BDBA-32A47C1B3013}" showGridLines="0">
      <selection activeCell="D6" sqref="D6"/>
      <pageMargins left="0.75" right="0.64" top="0.55000000000000004" bottom="0.46" header="0.4" footer="0.33"/>
      <pageSetup orientation="portrait" r:id="rId14"/>
      <headerFooter alignWithMargins="0"/>
    </customSheetView>
    <customSheetView guid="{8E7B022F-1113-4BA2-B2BA-8EDBE02A2557}" showGridLines="0" showRuler="0">
      <selection activeCell="D6" sqref="D6"/>
      <pageMargins left="0.75" right="0.64" top="0.69" bottom="0.46" header="0.4" footer="0.33"/>
      <pageSetup orientation="portrait" r:id="rId15"/>
      <headerFooter alignWithMargins="0"/>
    </customSheetView>
    <customSheetView guid="{A3F641DF-CF1D-48E3-AFDC-E52726A449CB}" showPageBreaks="1" showGridLines="0" printArea="1" showRuler="0" topLeftCell="A4">
      <selection activeCell="D6" sqref="D6"/>
      <pageMargins left="0.75" right="0.64" top="0.69" bottom="0.7" header="0.4" footer="0.37"/>
      <pageSetup orientation="portrait" r:id="rId16"/>
      <headerFooter alignWithMargins="0"/>
    </customSheetView>
    <customSheetView guid="{ECEBABD0-566A-41C4-AA9A-38EA30EFEDA8}" showPageBreaks="1" showGridLines="0" printArea="1" showRuler="0">
      <selection activeCell="D24" sqref="D24"/>
      <pageMargins left="0.75" right="0.64" top="0.69" bottom="0.7" header="0.4" footer="0.37"/>
      <pageSetup orientation="portrait" r:id="rId17"/>
      <headerFooter alignWithMargins="0"/>
    </customSheetView>
    <customSheetView guid="{43BCBF1E-CDCF-4541-8D79-87EDCECBC1FD}" scale="90" showGridLines="0">
      <selection activeCell="D14" sqref="D14"/>
      <pageMargins left="0.75" right="0.64" top="0.55000000000000004" bottom="0.46" header="0.4" footer="0.33"/>
      <pageSetup orientation="portrait" r:id="rId18"/>
      <headerFooter alignWithMargins="0"/>
    </customSheetView>
    <customSheetView guid="{7A9EA6D6-4DDF-43D9-92E6-C6AFAD14E266}" showGridLines="0" hiddenRows="1">
      <selection activeCell="D6" sqref="D6"/>
      <pageMargins left="0.75" right="0.64" top="0.55000000000000004" bottom="0.46" header="0.4" footer="0.33"/>
      <pageSetup orientation="portrait" r:id="rId19"/>
      <headerFooter alignWithMargins="0"/>
    </customSheetView>
    <customSheetView guid="{DC28ED1E-3E35-4094-9C2B-5C0A1C1D459C}" showGridLines="0" hiddenRows="1">
      <selection activeCell="D6" sqref="D6"/>
      <pageMargins left="0.75" right="0.64" top="0.55000000000000004" bottom="0.46" header="0.4" footer="0.33"/>
      <pageSetup orientation="portrait" r:id="rId20"/>
      <headerFooter alignWithMargins="0"/>
    </customSheetView>
    <customSheetView guid="{240327DD-375F-45D4-BA52-89AFD79FE6A1}" showPageBreaks="1" showGridLines="0" printArea="1" hiddenRows="1" view="pageBreakPreview" topLeftCell="A19">
      <selection activeCell="D6" sqref="D6"/>
      <pageMargins left="0.75" right="0.64" top="0.55000000000000004" bottom="0.46" header="0.4" footer="0.33"/>
      <pageSetup orientation="portrait" r:id="rId21"/>
      <headerFooter alignWithMargins="0"/>
    </customSheetView>
    <customSheetView guid="{82E8A0F5-0020-4355-95CF-28601763A783}" showPageBreaks="1" showGridLines="0" printArea="1" hiddenRows="1" view="pageBreakPreview">
      <selection activeCell="D31" sqref="D31"/>
      <pageMargins left="0.75" right="0.64" top="0.55000000000000004" bottom="0.46" header="0.4" footer="0.33"/>
      <pageSetup orientation="portrait" r:id="rId22"/>
      <headerFooter alignWithMargins="0"/>
    </customSheetView>
    <customSheetView guid="{44C1C443-3199-4288-884A-D16AF7B2CD69}" showPageBreaks="1" showGridLines="0" printArea="1" hiddenRows="1" view="pageBreakPreview" topLeftCell="A4">
      <selection activeCell="D6" sqref="D6"/>
      <pageMargins left="0.75" right="0.64" top="0.55000000000000004" bottom="0.46" header="0.4" footer="0.33"/>
      <pageSetup orientation="portrait" r:id="rId23"/>
      <headerFooter alignWithMargins="0"/>
    </customSheetView>
    <customSheetView guid="{CB7CD015-9A92-451A-BEF4-2BC98E3768DD}" showPageBreaks="1" showGridLines="0" printArea="1" hiddenRows="1" view="pageBreakPreview" topLeftCell="A4">
      <selection activeCell="D6" sqref="D6"/>
      <pageMargins left="0.75" right="0.64" top="0.55000000000000004" bottom="0.46" header="0.4" footer="0.33"/>
      <pageSetup orientation="portrait" r:id="rId24"/>
      <headerFooter alignWithMargins="0"/>
    </customSheetView>
    <customSheetView guid="{7A88FC7A-7690-48AB-B789-172043AFADC8}" showPageBreaks="1" showGridLines="0" printArea="1" hiddenRows="1" view="pageBreakPreview" topLeftCell="A16">
      <selection activeCell="D31" sqref="D31"/>
      <pageMargins left="0.75" right="0.64" top="0.55000000000000004" bottom="0.46" header="0.4" footer="0.33"/>
      <pageSetup orientation="portrait" r:id="rId25"/>
      <headerFooter alignWithMargins="0"/>
    </customSheetView>
    <customSheetView guid="{1E2D7167-D6B7-4690-9A83-BF768C4223A4}" showPageBreaks="1" showGridLines="0" printArea="1" hiddenRows="1" view="pageBreakPreview" topLeftCell="A4">
      <selection activeCell="D6" sqref="D6"/>
      <pageMargins left="0.75" right="0.64" top="0.55000000000000004" bottom="0.46" header="0.4" footer="0.33"/>
      <pageSetup orientation="portrait" r:id="rId26"/>
      <headerFooter alignWithMargins="0"/>
    </customSheetView>
    <customSheetView guid="{13A93EBF-985A-49FD-9FE0-DC75D238EC8C}" scale="110" showPageBreaks="1" showGridLines="0" printArea="1" hiddenRows="1" hiddenColumns="1" view="pageBreakPreview" topLeftCell="A7">
      <selection activeCell="D16" sqref="D16"/>
      <pageMargins left="0.75" right="0.64" top="0.55000000000000004" bottom="0.46" header="0.4" footer="0.33"/>
      <pageSetup orientation="portrait" r:id="rId27"/>
      <headerFooter alignWithMargins="0"/>
    </customSheetView>
    <customSheetView guid="{BE615921-12B2-47E1-81BB-292B559B4C46}" scale="110" showPageBreaks="1" showGridLines="0" printArea="1" hiddenRows="1" hiddenColumns="1" view="pageBreakPreview" topLeftCell="A4">
      <selection activeCell="D10" sqref="D10"/>
      <pageMargins left="0.75" right="0.64" top="0.55000000000000004" bottom="0.46" header="0.4" footer="0.33"/>
      <pageSetup orientation="portrait" r:id="rId28"/>
      <headerFooter alignWithMargins="0"/>
    </customSheetView>
    <customSheetView guid="{D05C69EC-C4A6-4AED-AFBA-A3044FD4B3FB}" scale="110" showPageBreaks="1" showGridLines="0" printArea="1" hiddenRows="1" hiddenColumns="1" view="pageBreakPreview">
      <selection activeCell="D4" sqref="D4"/>
      <pageMargins left="0.75" right="0.64" top="0.55000000000000004" bottom="0.46" header="0.4" footer="0.33"/>
      <pageSetup orientation="portrait" r:id="rId29"/>
      <headerFooter alignWithMargins="0"/>
    </customSheetView>
    <customSheetView guid="{8CF338B0-8CA3-4AF4-816D-CB7A6D8E33BC}" scale="110" showPageBreaks="1" showGridLines="0" printArea="1" hiddenRows="1" hiddenColumns="1" view="pageBreakPreview">
      <selection activeCell="D36" sqref="D36"/>
      <pageMargins left="0.75" right="0.64" top="0.55000000000000004" bottom="0.46" header="0.4" footer="0.33"/>
      <pageSetup scale="89" orientation="portrait" r:id="rId30"/>
      <headerFooter alignWithMargins="0"/>
    </customSheetView>
    <customSheetView guid="{B07CB001-8FAF-40AD-8AD5-A65A64B33B35}" scale="110" showPageBreaks="1" showGridLines="0" printArea="1" hiddenRows="1" hiddenColumns="1" view="pageBreakPreview">
      <selection activeCell="D9" sqref="D9"/>
      <pageMargins left="0.75" right="0.64" top="0.55000000000000004" bottom="0.46" header="0.4" footer="0.33"/>
      <pageSetup scale="89" orientation="portrait" r:id="rId31"/>
      <headerFooter alignWithMargins="0"/>
    </customSheetView>
    <customSheetView guid="{4D67A8FB-66CE-4EFD-8932-C754BE25ED43}" scale="110" showPageBreaks="1" showGridLines="0" printArea="1" hiddenRows="1" hiddenColumns="1" view="pageBreakPreview">
      <selection activeCell="D4" sqref="D4"/>
      <pageMargins left="0.75" right="0.64" top="0.55000000000000004" bottom="0.46" header="0.4" footer="0.33"/>
      <pageSetup scale="89" orientation="portrait" r:id="rId32"/>
      <headerFooter alignWithMargins="0"/>
    </customSheetView>
    <customSheetView guid="{0D490C87-B003-4943-9825-ACE0B8E7CC06}" scale="110" showPageBreaks="1" showGridLines="0" printArea="1" hiddenRows="1" hiddenColumns="1" view="pageBreakPreview">
      <selection activeCell="D9" sqref="D9"/>
      <pageMargins left="0.75" right="0.64" top="0.55000000000000004" bottom="0.46" header="0.4" footer="0.33"/>
      <pageSetup scale="89" orientation="portrait" r:id="rId33"/>
      <headerFooter alignWithMargins="0"/>
    </customSheetView>
    <customSheetView guid="{012A8702-091E-4FD1-8E26-12B65B8B3B8C}" showPageBreaks="1" showGridLines="0" printArea="1" hiddenRows="1" hiddenColumns="1" view="pageBreakPreview" topLeftCell="A6">
      <selection activeCell="D13" sqref="D13"/>
      <pageMargins left="0.75" right="0.64" top="0.55000000000000004" bottom="0.46" header="0.4" footer="0.33"/>
      <pageSetup scale="89" orientation="portrait" r:id="rId34"/>
      <headerFooter alignWithMargins="0"/>
    </customSheetView>
    <customSheetView guid="{B98EDF94-17A9-401E-AE8C-378939C838E5}" showPageBreaks="1" showGridLines="0" printArea="1" hiddenRows="1" hiddenColumns="1" view="pageBreakPreview" topLeftCell="A12">
      <selection activeCell="D36" sqref="D36"/>
      <pageMargins left="0.75" right="0.64" top="0.55000000000000004" bottom="0.46" header="0.4" footer="0.33"/>
      <pageSetup scale="89" orientation="portrait" r:id="rId35"/>
      <headerFooter alignWithMargins="0"/>
    </customSheetView>
  </customSheetViews>
  <mergeCells count="8">
    <mergeCell ref="B37:D39"/>
    <mergeCell ref="B1:D1"/>
    <mergeCell ref="B2:D2"/>
    <mergeCell ref="B29:C30"/>
    <mergeCell ref="B28:C28"/>
    <mergeCell ref="B4:C4"/>
    <mergeCell ref="B5:C5"/>
    <mergeCell ref="B11:C11"/>
  </mergeCells>
  <phoneticPr fontId="6" type="noConversion"/>
  <conditionalFormatting sqref="B23:D26">
    <cfRule type="expression" dxfId="57" priority="7" stopIfTrue="1">
      <formula>$AA$9&lt;2</formula>
    </cfRule>
  </conditionalFormatting>
  <conditionalFormatting sqref="B18:C21">
    <cfRule type="expression" dxfId="56" priority="8" stopIfTrue="1">
      <formula>$AA$9&lt;1</formula>
    </cfRule>
  </conditionalFormatting>
  <conditionalFormatting sqref="D12">
    <cfRule type="expression" dxfId="55" priority="9" stopIfTrue="1">
      <formula>$AA$9=0</formula>
    </cfRule>
  </conditionalFormatting>
  <conditionalFormatting sqref="B10:D10">
    <cfRule type="expression" dxfId="54" priority="10" stopIfTrue="1">
      <formula>$D$9="Sole Bidder"</formula>
    </cfRule>
  </conditionalFormatting>
  <conditionalFormatting sqref="B29:D30">
    <cfRule type="expression" dxfId="53" priority="11" stopIfTrue="1">
      <formula>$D$28="No"</formula>
    </cfRule>
  </conditionalFormatting>
  <conditionalFormatting sqref="D22">
    <cfRule type="expression" dxfId="52" priority="6">
      <formula>$D$9="Sole Bidder"</formula>
    </cfRule>
  </conditionalFormatting>
  <conditionalFormatting sqref="D11">
    <cfRule type="expression" dxfId="51" priority="5" stopIfTrue="1">
      <formula>$D$9="Sole Bidder"</formula>
    </cfRule>
  </conditionalFormatting>
  <conditionalFormatting sqref="A17:XFD26">
    <cfRule type="expression" dxfId="50" priority="1" stopIfTrue="1">
      <formula>$G$9=1</formula>
    </cfRule>
  </conditionalFormatting>
  <dataValidations count="4">
    <dataValidation type="list" allowBlank="1" showInputMessage="1" showErrorMessage="1" sqref="D9" xr:uid="{00000000-0002-0000-0200-000000000000}">
      <formula1>$F$9:$F$10</formula1>
    </dataValidation>
    <dataValidation type="list" allowBlank="1" showInputMessage="1" showErrorMessage="1" sqref="D10" xr:uid="{00000000-0002-0000-0200-000001000000}">
      <formula1>$AB$2:$AB$3</formula1>
    </dataValidation>
    <dataValidation type="list" allowBlank="1" showInputMessage="1" showErrorMessage="1" sqref="D28 D11" xr:uid="{00000000-0002-0000-0200-000002000000}">
      <formula1>"Yes, No"</formula1>
    </dataValidation>
    <dataValidation type="list" allowBlank="1" showInputMessage="1" showErrorMessage="1" sqref="D4" xr:uid="{00000000-0002-0000-0200-000003000000}">
      <formula1>"YES,NO"</formula1>
    </dataValidation>
  </dataValidations>
  <pageMargins left="0.75" right="0.64" top="0.55000000000000004" bottom="0.46" header="0.4" footer="0.33"/>
  <pageSetup scale="89" orientation="portrait" r:id="rId36"/>
  <headerFooter alignWithMargins="0"/>
  <drawing r:id="rId3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zoomScaleNormal="100" zoomScaleSheetLayoutView="100" workbookViewId="0">
      <selection activeCell="E2" sqref="E2"/>
    </sheetView>
  </sheetViews>
  <sheetFormatPr defaultColWidth="9.109375" defaultRowHeight="14.4"/>
  <cols>
    <col min="1" max="1" width="12.109375" style="31" customWidth="1"/>
    <col min="2" max="2" width="15.6640625" style="31" customWidth="1"/>
    <col min="3" max="3" width="11.44140625" style="31" customWidth="1"/>
    <col min="4" max="4" width="17.109375" style="31" customWidth="1"/>
    <col min="5" max="5" width="40.88671875" style="31" customWidth="1"/>
    <col min="6" max="6" width="12.88671875" style="43" hidden="1" customWidth="1"/>
    <col min="7" max="25" width="9.6640625" style="43" customWidth="1"/>
    <col min="26" max="26" width="18" style="197" customWidth="1"/>
    <col min="27" max="27" width="9.109375" style="58"/>
    <col min="28" max="28" width="9.109375" style="26"/>
    <col min="29" max="16384" width="9.109375" style="27"/>
  </cols>
  <sheetData>
    <row r="1" spans="1:46">
      <c r="A1" s="23" t="str">
        <f>Basic!A3&amp;Basic!B3</f>
        <v>Specification No. :5002002334/TOWER/DOM/A00 - CC CS -1</v>
      </c>
      <c r="B1" s="24"/>
      <c r="C1" s="24"/>
      <c r="D1" s="24"/>
      <c r="E1" s="25" t="str">
        <f>"Attachment-3(JV) "</f>
        <v xml:space="preserve">Attachment-3(JV) </v>
      </c>
      <c r="F1" s="82"/>
      <c r="G1" s="82"/>
      <c r="H1" s="82"/>
      <c r="I1" s="82"/>
      <c r="J1" s="82"/>
      <c r="K1" s="82"/>
      <c r="L1" s="82"/>
      <c r="M1" s="82"/>
      <c r="N1" s="82"/>
      <c r="O1" s="82"/>
      <c r="P1" s="82"/>
      <c r="Q1" s="82"/>
      <c r="R1" s="82"/>
      <c r="S1" s="82"/>
      <c r="T1" s="82"/>
      <c r="U1" s="82"/>
      <c r="V1" s="82"/>
      <c r="W1" s="82"/>
      <c r="X1" s="82"/>
      <c r="Y1" s="82"/>
      <c r="Z1" s="203" t="str">
        <f>'Names of Bidder'!D9</f>
        <v>SOLE BIDDER</v>
      </c>
      <c r="AT1" s="201" t="str">
        <f>Basic!B2</f>
        <v>TL01</v>
      </c>
    </row>
    <row r="2" spans="1:46">
      <c r="Z2" s="203">
        <f>'Names of Bidder'!AA9</f>
        <v>0</v>
      </c>
    </row>
    <row r="3" spans="1:46" ht="106.2" customHeight="1">
      <c r="A3" s="746" t="str">
        <f>Basic!B1</f>
        <v>Transmission line Tower Package TL01 for 400 KV D/C RIL (Oil Refinery) (GIS) – Jamkhambaliya (GIS) (Twin HTLS) line associated with Transmission Project–Jamnagar Oil Refinery of RIL to connect with Jamkhambaliya ISTS PS</v>
      </c>
      <c r="B3" s="746"/>
      <c r="C3" s="746"/>
      <c r="D3" s="746"/>
      <c r="E3" s="746"/>
      <c r="F3" s="83"/>
      <c r="G3" s="83"/>
      <c r="H3" s="83"/>
      <c r="I3" s="83"/>
      <c r="J3" s="83"/>
      <c r="K3" s="83"/>
      <c r="L3" s="83"/>
      <c r="M3" s="83"/>
      <c r="N3" s="83"/>
      <c r="O3" s="83"/>
      <c r="P3" s="83"/>
      <c r="Q3" s="83"/>
      <c r="R3" s="83"/>
      <c r="S3" s="83"/>
      <c r="T3" s="83"/>
      <c r="U3" s="83"/>
      <c r="V3" s="83"/>
      <c r="W3" s="83"/>
      <c r="X3" s="83"/>
      <c r="Y3" s="83"/>
      <c r="Z3" s="204"/>
      <c r="AA3" s="84"/>
      <c r="AB3" s="28"/>
    </row>
    <row r="4" spans="1:46" ht="20.100000000000001" customHeight="1">
      <c r="A4" s="30"/>
      <c r="AB4" s="32"/>
      <c r="AC4" s="10"/>
    </row>
    <row r="5" spans="1:46" ht="20.100000000000001" customHeight="1">
      <c r="A5" s="747" t="s">
        <v>349</v>
      </c>
      <c r="B5" s="747"/>
      <c r="C5" s="747"/>
      <c r="D5" s="747"/>
      <c r="E5" s="747"/>
      <c r="F5" s="85"/>
      <c r="G5" s="85"/>
      <c r="H5" s="85"/>
      <c r="I5" s="85"/>
      <c r="J5" s="85"/>
      <c r="K5" s="85"/>
      <c r="L5" s="85"/>
      <c r="M5" s="85"/>
      <c r="N5" s="85"/>
      <c r="O5" s="85"/>
      <c r="P5" s="85"/>
      <c r="Q5" s="85"/>
      <c r="R5" s="85"/>
      <c r="S5" s="85"/>
      <c r="T5" s="85"/>
      <c r="U5" s="85"/>
      <c r="V5" s="85"/>
      <c r="W5" s="85"/>
      <c r="X5" s="85"/>
      <c r="Y5" s="85"/>
      <c r="Z5" s="205"/>
      <c r="AB5" s="32"/>
      <c r="AC5" s="12"/>
    </row>
    <row r="6" spans="1:46" ht="20.100000000000001" customHeight="1">
      <c r="A6" s="34"/>
      <c r="AB6" s="32"/>
      <c r="AC6" s="12"/>
    </row>
    <row r="7" spans="1:46" ht="20.100000000000001" customHeight="1">
      <c r="A7" s="35" t="s">
        <v>590</v>
      </c>
      <c r="E7" s="15" t="s">
        <v>355</v>
      </c>
      <c r="F7" s="15"/>
      <c r="G7" s="15"/>
      <c r="H7" s="15"/>
      <c r="I7" s="15"/>
      <c r="J7" s="15"/>
      <c r="K7" s="15"/>
      <c r="L7" s="15"/>
      <c r="M7" s="15"/>
      <c r="N7" s="15"/>
      <c r="O7" s="15"/>
      <c r="P7" s="15"/>
      <c r="Q7" s="15"/>
      <c r="R7" s="15"/>
      <c r="S7" s="15"/>
      <c r="T7" s="15"/>
      <c r="U7" s="15"/>
      <c r="V7" s="15"/>
      <c r="W7" s="15"/>
      <c r="X7" s="15"/>
      <c r="Y7" s="15"/>
      <c r="AB7" s="32"/>
      <c r="AC7" s="12"/>
    </row>
    <row r="8" spans="1:46" ht="36" customHeight="1">
      <c r="A8" s="745" t="str">
        <f>IF(F8=1,B9,"JOINT VENTURE (JV) OF "&amp;B9&amp;" &amp; "&amp;B17)</f>
        <v/>
      </c>
      <c r="B8" s="745"/>
      <c r="C8" s="745"/>
      <c r="D8" s="745"/>
      <c r="E8" s="11" t="s">
        <v>357</v>
      </c>
      <c r="F8" s="15">
        <f>'Names of Bidder'!G9</f>
        <v>1</v>
      </c>
      <c r="G8" s="15"/>
      <c r="I8" s="15"/>
      <c r="J8" s="15"/>
      <c r="K8" s="15"/>
      <c r="L8" s="15"/>
      <c r="M8" s="15"/>
      <c r="N8" s="15"/>
      <c r="O8" s="15"/>
      <c r="P8" s="15"/>
      <c r="Q8" s="15"/>
      <c r="R8" s="15"/>
      <c r="S8" s="15"/>
      <c r="T8" s="15"/>
      <c r="U8" s="15"/>
      <c r="V8" s="15"/>
      <c r="W8" s="15"/>
      <c r="X8" s="15"/>
      <c r="Y8" s="15"/>
      <c r="Z8" s="206" t="str">
        <f>IF('Names of Bidder'!D10=1,'Names of Bidder'!D13&amp;" &amp; "&amp;'Names of Bidder'!D18,IF('Names of Bidder'!D10="2 or More",'Names of Bidder'!D13&amp;" , "&amp;'Names of Bidder'!D18&amp;" &amp; "&amp;'Names of Bidder'!D23,""))</f>
        <v xml:space="preserve"> &amp; </v>
      </c>
      <c r="AB8" s="32"/>
      <c r="AC8" s="12"/>
    </row>
    <row r="9" spans="1:46" ht="20.100000000000001" customHeight="1">
      <c r="A9" s="13" t="s">
        <v>356</v>
      </c>
      <c r="B9" s="749" t="str">
        <f>IF('Names of Bidder'!D13=0, "", 'Names of Bidder'!D13)</f>
        <v/>
      </c>
      <c r="C9" s="749"/>
      <c r="D9" s="749"/>
      <c r="E9" s="11" t="s">
        <v>359</v>
      </c>
      <c r="F9" s="86"/>
      <c r="G9" s="86"/>
      <c r="H9" s="86"/>
      <c r="I9" s="86"/>
      <c r="J9" s="86"/>
      <c r="K9" s="86"/>
      <c r="L9" s="86"/>
      <c r="M9" s="86"/>
      <c r="N9" s="86"/>
      <c r="O9" s="86"/>
      <c r="P9" s="86"/>
      <c r="Q9" s="86"/>
      <c r="R9" s="86"/>
      <c r="S9" s="86"/>
      <c r="T9" s="86"/>
      <c r="U9" s="86"/>
      <c r="V9" s="86"/>
      <c r="W9" s="86"/>
      <c r="X9" s="86"/>
      <c r="Y9" s="86"/>
      <c r="AB9" s="32"/>
      <c r="AC9" s="12"/>
    </row>
    <row r="10" spans="1:46" ht="20.100000000000001" customHeight="1">
      <c r="A10" s="13" t="s">
        <v>358</v>
      </c>
      <c r="B10" s="749" t="str">
        <f>IF('Names of Bidder'!D14=0, "", 'Names of Bidder'!D14)</f>
        <v/>
      </c>
      <c r="C10" s="749"/>
      <c r="D10" s="749"/>
      <c r="E10" s="11" t="s">
        <v>183</v>
      </c>
      <c r="F10" s="86"/>
      <c r="G10" s="86"/>
      <c r="H10" s="86"/>
      <c r="I10" s="86"/>
      <c r="J10" s="86"/>
      <c r="K10" s="86"/>
      <c r="L10" s="86"/>
      <c r="M10" s="86"/>
      <c r="N10" s="86"/>
      <c r="O10" s="86"/>
      <c r="P10" s="86"/>
      <c r="Q10" s="86"/>
      <c r="R10" s="86"/>
      <c r="S10" s="86"/>
      <c r="T10" s="86"/>
      <c r="U10" s="86"/>
      <c r="V10" s="86"/>
      <c r="W10" s="86"/>
      <c r="X10" s="86"/>
      <c r="Y10" s="86"/>
      <c r="AB10" s="32"/>
      <c r="AC10" s="12"/>
    </row>
    <row r="11" spans="1:46" ht="20.100000000000001" customHeight="1">
      <c r="B11" s="749" t="str">
        <f>IF('Names of Bidder'!D15=0, "", 'Names of Bidder'!D15)</f>
        <v/>
      </c>
      <c r="C11" s="749"/>
      <c r="D11" s="749"/>
      <c r="E11" s="11" t="s">
        <v>360</v>
      </c>
      <c r="F11" s="86"/>
      <c r="G11" s="86"/>
      <c r="H11" s="86"/>
      <c r="I11" s="86"/>
      <c r="J11" s="86"/>
      <c r="K11" s="86"/>
      <c r="L11" s="86"/>
      <c r="M11" s="86"/>
      <c r="N11" s="86"/>
      <c r="O11" s="86"/>
      <c r="P11" s="86"/>
      <c r="Q11" s="86"/>
      <c r="R11" s="86"/>
      <c r="S11" s="86"/>
      <c r="T11" s="86"/>
      <c r="U11" s="86"/>
      <c r="V11" s="86"/>
      <c r="W11" s="86"/>
      <c r="X11" s="86"/>
      <c r="Y11" s="86"/>
    </row>
    <row r="12" spans="1:46" ht="20.100000000000001" customHeight="1">
      <c r="A12" s="34"/>
      <c r="B12" s="749" t="str">
        <f>IF('Names of Bidder'!D16=0, "", 'Names of Bidder'!D16)</f>
        <v/>
      </c>
      <c r="C12" s="749"/>
      <c r="D12" s="749"/>
      <c r="E12" s="11"/>
      <c r="F12" s="86"/>
      <c r="G12" s="86"/>
      <c r="H12" s="86"/>
      <c r="I12" s="86"/>
      <c r="J12" s="86"/>
      <c r="K12" s="86"/>
      <c r="L12" s="86"/>
      <c r="M12" s="86"/>
      <c r="N12" s="86"/>
      <c r="O12" s="86"/>
      <c r="P12" s="86"/>
      <c r="Q12" s="86"/>
      <c r="R12" s="86"/>
      <c r="S12" s="86"/>
      <c r="T12" s="86"/>
      <c r="U12" s="86"/>
      <c r="V12" s="86"/>
      <c r="W12" s="86"/>
      <c r="X12" s="86"/>
      <c r="Y12" s="86"/>
    </row>
    <row r="13" spans="1:46" ht="9.9" customHeight="1">
      <c r="A13" s="34"/>
      <c r="B13" s="164"/>
      <c r="C13" s="164"/>
      <c r="D13" s="164"/>
      <c r="E13" s="27"/>
      <c r="F13" s="86"/>
      <c r="G13" s="86"/>
      <c r="H13" s="86"/>
      <c r="I13" s="86"/>
      <c r="J13" s="86"/>
      <c r="K13" s="86"/>
      <c r="L13" s="86"/>
      <c r="M13" s="86"/>
      <c r="N13" s="86"/>
      <c r="O13" s="86"/>
      <c r="P13" s="86"/>
      <c r="Q13" s="86"/>
      <c r="R13" s="86"/>
      <c r="S13" s="86"/>
      <c r="T13" s="86"/>
      <c r="U13" s="86"/>
      <c r="V13" s="86"/>
      <c r="W13" s="86"/>
      <c r="X13" s="86"/>
      <c r="Y13" s="86"/>
    </row>
    <row r="14" spans="1:46" ht="20.100000000000001" customHeight="1">
      <c r="A14" s="747" t="str">
        <f>IF('Names of Bidder'!D9="Sole Bidder", "This Attachment is Not Applicable", "")</f>
        <v>This Attachment is Not Applicable</v>
      </c>
      <c r="B14" s="747"/>
      <c r="C14" s="747"/>
      <c r="D14" s="747"/>
      <c r="E14" s="747"/>
      <c r="F14" s="86"/>
      <c r="G14" s="86"/>
      <c r="H14" s="86"/>
      <c r="I14" s="86"/>
      <c r="J14" s="86"/>
      <c r="K14" s="86"/>
      <c r="L14" s="86"/>
      <c r="M14" s="86"/>
      <c r="N14" s="86"/>
      <c r="O14" s="86"/>
      <c r="P14" s="86"/>
      <c r="Q14" s="86"/>
      <c r="R14" s="86"/>
      <c r="S14" s="86"/>
      <c r="T14" s="86"/>
      <c r="U14" s="86"/>
      <c r="V14" s="86"/>
      <c r="W14" s="86"/>
      <c r="X14" s="86"/>
      <c r="Y14" s="86"/>
    </row>
    <row r="15" spans="1:46" ht="20.100000000000001" customHeight="1">
      <c r="A15" s="35" t="s">
        <v>175</v>
      </c>
      <c r="B15" s="164"/>
      <c r="C15" s="164"/>
      <c r="D15" s="164"/>
      <c r="E15" s="11"/>
      <c r="F15" s="86"/>
      <c r="G15" s="86"/>
      <c r="H15" s="86"/>
      <c r="I15" s="86"/>
      <c r="J15" s="86"/>
      <c r="K15" s="86"/>
      <c r="L15" s="86"/>
      <c r="M15" s="86"/>
      <c r="N15" s="86"/>
      <c r="O15" s="86"/>
      <c r="P15" s="86"/>
      <c r="Q15" s="86"/>
      <c r="R15" s="86"/>
      <c r="S15" s="86"/>
      <c r="T15" s="86"/>
      <c r="U15" s="86"/>
      <c r="V15" s="86"/>
      <c r="W15" s="86"/>
      <c r="X15" s="86"/>
      <c r="Y15" s="86"/>
    </row>
    <row r="16" spans="1:46" ht="20.100000000000001" customHeight="1">
      <c r="A16" s="35"/>
      <c r="B16" s="750" t="str">
        <f>IF(Z2=1,"Other Partner",IF(Z2="2 or More","Other Partner-1",""))</f>
        <v/>
      </c>
      <c r="C16" s="750"/>
      <c r="D16" s="750"/>
      <c r="E16" s="188" t="str">
        <f>IF(Z2="2 or More", "Other Partner-2", "")</f>
        <v/>
      </c>
      <c r="F16" s="86"/>
      <c r="G16" s="86"/>
      <c r="H16" s="86"/>
      <c r="I16" s="86"/>
      <c r="J16" s="86"/>
      <c r="K16" s="86"/>
      <c r="L16" s="86"/>
      <c r="M16" s="86"/>
      <c r="N16" s="86"/>
      <c r="O16" s="86"/>
      <c r="P16" s="86"/>
      <c r="Q16" s="86"/>
      <c r="R16" s="86"/>
      <c r="S16" s="86"/>
      <c r="T16" s="86"/>
      <c r="U16" s="86"/>
      <c r="V16" s="86"/>
      <c r="W16" s="86"/>
      <c r="X16" s="86"/>
      <c r="Y16" s="86"/>
    </row>
    <row r="17" spans="1:28" ht="20.100000000000001" customHeight="1">
      <c r="A17" s="13" t="s">
        <v>356</v>
      </c>
      <c r="B17" s="749" t="str">
        <f>IF('Names of Bidder'!D18=0, "", 'Names of Bidder'!D18)</f>
        <v/>
      </c>
      <c r="C17" s="749"/>
      <c r="D17" s="749"/>
      <c r="E17" s="328" t="str">
        <f>IF($Z$2="2 or More", IF('Names of Bidder'!D23=0, "", 'Names of Bidder'!D23), "")</f>
        <v/>
      </c>
      <c r="F17" s="86"/>
      <c r="G17" s="86"/>
      <c r="H17" s="86"/>
      <c r="I17" s="86"/>
      <c r="J17" s="86"/>
      <c r="K17" s="86"/>
      <c r="L17" s="86"/>
      <c r="M17" s="86"/>
      <c r="N17" s="86"/>
      <c r="O17" s="86"/>
      <c r="P17" s="86"/>
      <c r="Q17" s="86"/>
      <c r="R17" s="86"/>
      <c r="S17" s="86"/>
      <c r="T17" s="86"/>
      <c r="U17" s="86"/>
      <c r="V17" s="86"/>
      <c r="W17" s="86"/>
      <c r="X17" s="86"/>
      <c r="Y17" s="86"/>
    </row>
    <row r="18" spans="1:28" ht="20.100000000000001" customHeight="1">
      <c r="A18" s="13" t="s">
        <v>358</v>
      </c>
      <c r="B18" s="749" t="str">
        <f>IF('Names of Bidder'!D19=0, "", 'Names of Bidder'!D19)</f>
        <v/>
      </c>
      <c r="C18" s="749"/>
      <c r="D18" s="749"/>
      <c r="E18" s="328" t="str">
        <f>IF($Z$2="2 or More", IF('Names of Bidder'!D24=0, "", 'Names of Bidder'!D24), "")</f>
        <v/>
      </c>
      <c r="F18" s="86"/>
      <c r="G18" s="86"/>
      <c r="H18" s="86"/>
      <c r="I18" s="86"/>
      <c r="J18" s="86"/>
      <c r="K18" s="86"/>
      <c r="L18" s="86"/>
      <c r="M18" s="86"/>
      <c r="N18" s="86"/>
      <c r="O18" s="86"/>
      <c r="P18" s="86"/>
      <c r="Q18" s="86"/>
      <c r="R18" s="86"/>
      <c r="S18" s="86"/>
      <c r="T18" s="86"/>
      <c r="U18" s="86"/>
      <c r="V18" s="86"/>
      <c r="W18" s="86"/>
      <c r="X18" s="86"/>
      <c r="Y18" s="86"/>
    </row>
    <row r="19" spans="1:28" ht="20.100000000000001" customHeight="1">
      <c r="A19" s="34"/>
      <c r="B19" s="749" t="str">
        <f>IF('Names of Bidder'!D20=0, "", 'Names of Bidder'!D20)</f>
        <v/>
      </c>
      <c r="C19" s="749"/>
      <c r="D19" s="749"/>
      <c r="E19" s="328" t="str">
        <f>IF($Z$2="2 or More", IF('Names of Bidder'!D25=0, "", 'Names of Bidder'!D25), "")</f>
        <v/>
      </c>
      <c r="AA19" s="86"/>
    </row>
    <row r="20" spans="1:28" ht="20.100000000000001" customHeight="1">
      <c r="A20" s="34"/>
      <c r="B20" s="749" t="str">
        <f>IF('Names of Bidder'!D21=0, "", 'Names of Bidder'!D21)</f>
        <v/>
      </c>
      <c r="C20" s="749"/>
      <c r="D20" s="749"/>
      <c r="E20" s="328" t="str">
        <f>IF($Z$2="2 or More", IF('Names of Bidder'!D26=0, "", 'Names of Bidder'!D26), "")</f>
        <v/>
      </c>
      <c r="AA20" s="86"/>
    </row>
    <row r="21" spans="1:28" ht="20.100000000000001" customHeight="1">
      <c r="A21" s="31" t="s">
        <v>350</v>
      </c>
    </row>
    <row r="22" spans="1:28" ht="84" customHeight="1">
      <c r="A22" s="748" t="s">
        <v>351</v>
      </c>
      <c r="B22" s="748"/>
      <c r="C22" s="748"/>
      <c r="D22" s="748"/>
      <c r="E22" s="748"/>
      <c r="F22" s="87"/>
      <c r="G22" s="87"/>
      <c r="H22" s="87"/>
      <c r="I22" s="87"/>
      <c r="J22" s="87"/>
      <c r="K22" s="87"/>
      <c r="L22" s="87"/>
      <c r="M22" s="87"/>
      <c r="N22" s="87"/>
      <c r="O22" s="87"/>
      <c r="P22" s="87"/>
      <c r="Q22" s="87"/>
      <c r="R22" s="87"/>
      <c r="S22" s="87"/>
      <c r="T22" s="87"/>
      <c r="U22" s="87"/>
      <c r="V22" s="87"/>
      <c r="W22" s="87"/>
      <c r="X22" s="87"/>
      <c r="Y22" s="87"/>
      <c r="Z22" s="207"/>
      <c r="AA22" s="88"/>
      <c r="AB22" s="36"/>
    </row>
    <row r="23" spans="1:28" ht="33" customHeight="1">
      <c r="D23" s="170"/>
    </row>
    <row r="24" spans="1:28" ht="33" customHeight="1">
      <c r="A24" s="38" t="s">
        <v>6</v>
      </c>
      <c r="B24" s="136" t="str">
        <f>IF('Names of Bidder'!D35=0, "", 'Names of Bidder'!D35)</f>
        <v/>
      </c>
      <c r="C24" s="89"/>
      <c r="D24" s="170" t="s">
        <v>4</v>
      </c>
      <c r="E24" s="326" t="str">
        <f>IF('Names of Bidder'!D32=0, "", 'Names of Bidder'!D32)</f>
        <v/>
      </c>
      <c r="F24" s="89"/>
      <c r="G24" s="89"/>
      <c r="H24" s="89"/>
      <c r="I24" s="89"/>
      <c r="J24" s="89"/>
      <c r="K24" s="89"/>
      <c r="L24" s="89"/>
      <c r="M24" s="89"/>
      <c r="N24" s="89"/>
      <c r="O24" s="89"/>
      <c r="P24" s="89"/>
      <c r="Q24" s="89"/>
      <c r="R24" s="89"/>
      <c r="S24" s="89"/>
      <c r="T24" s="89"/>
      <c r="U24" s="89"/>
      <c r="V24" s="89"/>
      <c r="W24" s="89"/>
      <c r="X24" s="89"/>
      <c r="Y24" s="89"/>
      <c r="AA24" s="58">
        <f>Basic!B4</f>
        <v>0</v>
      </c>
    </row>
    <row r="25" spans="1:28" ht="33" customHeight="1">
      <c r="A25" s="38" t="s">
        <v>7</v>
      </c>
      <c r="B25" s="326" t="str">
        <f>IF('Names of Bidder'!D36=0, "", 'Names of Bidder'!D36)</f>
        <v/>
      </c>
      <c r="C25" s="89"/>
      <c r="D25" s="170" t="s">
        <v>5</v>
      </c>
      <c r="E25" s="326" t="str">
        <f>IF('Names of Bidder'!D33=0, "", 'Names of Bidder'!D33)</f>
        <v/>
      </c>
      <c r="F25" s="155"/>
      <c r="G25" s="155"/>
      <c r="H25" s="155"/>
      <c r="I25" s="155"/>
      <c r="J25" s="155"/>
      <c r="K25" s="155"/>
      <c r="L25" s="155"/>
      <c r="M25" s="155"/>
      <c r="N25" s="155"/>
      <c r="O25" s="155"/>
      <c r="P25" s="155"/>
      <c r="Q25" s="155"/>
      <c r="R25" s="155"/>
      <c r="S25" s="155"/>
      <c r="T25" s="155"/>
      <c r="U25" s="155"/>
      <c r="V25" s="155"/>
      <c r="W25" s="155"/>
      <c r="X25" s="155"/>
      <c r="Y25" s="155"/>
      <c r="AA25" s="58">
        <f>Basic!B5</f>
        <v>12</v>
      </c>
    </row>
    <row r="26" spans="1:28" ht="33" customHeight="1">
      <c r="C26" s="89"/>
      <c r="D26" s="170"/>
      <c r="F26" s="155"/>
      <c r="G26" s="155"/>
      <c r="H26" s="155"/>
      <c r="I26" s="155"/>
      <c r="J26" s="155"/>
      <c r="K26" s="155"/>
      <c r="L26" s="155"/>
      <c r="M26" s="155"/>
      <c r="N26" s="155"/>
      <c r="O26" s="155"/>
      <c r="P26" s="155"/>
      <c r="Q26" s="155"/>
      <c r="R26" s="155"/>
      <c r="S26" s="155"/>
      <c r="T26" s="155"/>
      <c r="U26" s="155"/>
      <c r="V26" s="155"/>
      <c r="W26" s="155"/>
      <c r="X26" s="155"/>
      <c r="Y26" s="155"/>
    </row>
    <row r="27" spans="1:28" ht="33" customHeight="1">
      <c r="A27" s="35"/>
      <c r="C27" s="35"/>
      <c r="E27" s="35"/>
      <c r="F27" s="89"/>
      <c r="G27" s="89"/>
      <c r="H27" s="89"/>
      <c r="I27" s="89"/>
      <c r="J27" s="89"/>
      <c r="K27" s="89"/>
      <c r="L27" s="89"/>
      <c r="M27" s="89"/>
      <c r="N27" s="89"/>
      <c r="O27" s="89"/>
      <c r="P27" s="89"/>
      <c r="Q27" s="89"/>
      <c r="R27" s="89"/>
      <c r="S27" s="89"/>
      <c r="T27" s="89"/>
      <c r="U27" s="89"/>
      <c r="V27" s="89"/>
      <c r="W27" s="89"/>
      <c r="X27" s="89"/>
      <c r="Y27" s="89"/>
    </row>
    <row r="28" spans="1:28" ht="20.100000000000001" customHeight="1"/>
    <row r="29" spans="1:28" ht="20.100000000000001" customHeight="1">
      <c r="A29" s="40"/>
    </row>
    <row r="30" spans="1:28" ht="20.100000000000001" customHeight="1"/>
    <row r="31" spans="1:28" ht="20.100000000000001" customHeight="1"/>
    <row r="32" spans="1:2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password="CC6F" sheet="1" formatColumns="0" formatRows="0" selectLockedCells="1"/>
  <customSheetViews>
    <customSheetView guid="{07C7ABE5-DC68-4C19-A0E6-84EB4B5844E6}" showPageBreaks="1" showGridLines="0" printArea="1" hiddenColumns="1" view="pageBreakPreview">
      <selection activeCell="E2" sqref="E2"/>
      <pageMargins left="0.75" right="0.63" top="0.57999999999999996" bottom="0.6" header="0.34" footer="0.35"/>
      <pageSetup scale="97" orientation="portrait" r:id="rId1"/>
      <headerFooter alignWithMargins="0">
        <oddFooter>&amp;R&amp;"Book Antiqua,Bold"&amp;8 Page &amp;P of &amp;N</oddFooter>
      </headerFooter>
    </customSheetView>
    <customSheetView guid="{35C772BD-8F05-4A18-BEC8-6AF744E22539}" showPageBreaks="1" showGridLines="0" printArea="1" hiddenColumns="1" view="pageBreakPreview" topLeftCell="A19">
      <selection activeCell="E2" sqref="E2"/>
      <pageMargins left="0.75" right="0.63" top="0.57999999999999996" bottom="0.6" header="0.34" footer="0.35"/>
      <pageSetup scale="97" orientation="portrait" r:id="rId2"/>
      <headerFooter alignWithMargins="0">
        <oddFooter>&amp;R&amp;"Book Antiqua,Bold"&amp;8 Page &amp;P of &amp;N</oddFooter>
      </headerFooter>
    </customSheetView>
    <customSheetView guid="{FC200EB0-6614-47DB-96CE-7610471486D9}" showPageBreaks="1" showGridLines="0" printArea="1" hiddenColumns="1" view="pageBreakPreview">
      <selection activeCell="E2" sqref="E2"/>
      <pageMargins left="0.75" right="0.63" top="0.57999999999999996" bottom="0.6" header="0.34" footer="0.35"/>
      <pageSetup scale="97" orientation="portrait" r:id="rId3"/>
      <headerFooter alignWithMargins="0">
        <oddFooter>&amp;R&amp;"Book Antiqua,Bold"&amp;8 Page &amp;P of &amp;N</oddFooter>
      </headerFooter>
    </customSheetView>
    <customSheetView guid="{010B040B-83D1-42E5-9354-A9BE9113BDAC}" showPageBreaks="1" showGridLines="0" printArea="1" hiddenColumns="1" view="pageBreakPreview">
      <selection activeCell="E2" sqref="E2"/>
      <pageMargins left="0.75" right="0.63" top="0.57999999999999996" bottom="0.6" header="0.34" footer="0.35"/>
      <pageSetup scale="97" orientation="portrait" r:id="rId4"/>
      <headerFooter alignWithMargins="0">
        <oddFooter>&amp;R&amp;"Book Antiqua,Bold"&amp;8 Page &amp;P of &amp;N</oddFooter>
      </headerFooter>
    </customSheetView>
    <customSheetView guid="{77353208-2D17-4D2E-ADE3-4F168F350B73}" showPageBreaks="1" showGridLines="0" printArea="1" hiddenColumns="1" view="pageBreakPreview">
      <selection activeCell="L21" sqref="L21"/>
      <pageMargins left="0.75" right="0.63" top="0.57999999999999996" bottom="0.6" header="0.34" footer="0.35"/>
      <pageSetup scale="97" orientation="portrait" r:id="rId5"/>
      <headerFooter alignWithMargins="0">
        <oddFooter>&amp;R&amp;"Book Antiqua,Bold"&amp;8 Page &amp;P of &amp;N</oddFooter>
      </headerFooter>
    </customSheetView>
    <customSheetView guid="{1F125E51-1799-42D0-B41E-DC039BB17D59}" showPageBreaks="1" showGridLines="0" printArea="1" hiddenColumns="1" view="pageBreakPreview">
      <selection activeCell="B18" sqref="B18:D18"/>
      <pageMargins left="0.75" right="0.63" top="0.57999999999999996" bottom="0.6" header="0.34" footer="0.35"/>
      <pageSetup scale="97"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A22" sqref="A22:E22"/>
      <pageMargins left="0.75" right="0.63" top="0.57999999999999996" bottom="0.6" header="0.34" footer="0.35"/>
      <pageSetup scale="97"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6">
      <selection activeCell="B75" sqref="B75:C75"/>
      <pageMargins left="0.75" right="0.63" top="0.57999999999999996" bottom="0.6" header="0.34" footer="0.35"/>
      <pageSetup scale="97"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6">
      <selection activeCell="B75" sqref="B75:C75"/>
      <pageMargins left="0.75" right="0.63" top="0.57999999999999996" bottom="0.6" header="0.34" footer="0.35"/>
      <pageSetup scale="97" orientation="portrait" r:id="rId9"/>
      <headerFooter alignWithMargins="0">
        <oddFooter>&amp;R&amp;"Book Antiqua,Bold"&amp;8 Page &amp;P of &amp;N</oddFooter>
      </headerFooter>
    </customSheetView>
    <customSheetView guid="{82C64B11-1F50-45B5-B7BB-9F1DC733C833}" showPageBreaks="1" showGridLines="0" printArea="1" view="pageBreakPreview" topLeftCell="A19">
      <selection activeCell="B75" sqref="B75:C75"/>
      <pageMargins left="0.75" right="0.63" top="0.57999999999999996" bottom="0.6" header="0.34" footer="0.35"/>
      <pageSetup scale="97" orientation="portrait" r:id="rId10"/>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11"/>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16"/>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21"/>
      <headerFooter alignWithMargins="0">
        <oddFooter>&amp;R&amp;"Book Antiqua,Bold"&amp;8 Page &amp;P of &amp;N</oddFooter>
      </headerFooter>
    </customSheetView>
    <customSheetView guid="{82E8A0F5-0020-4355-95CF-28601763A783}" showPageBreaks="1" showGridLines="0" printArea="1" view="pageBreakPreview">
      <selection activeCell="G9" sqref="G9"/>
      <pageMargins left="0.75" right="0.63" top="0.57999999999999996" bottom="0.6" header="0.34" footer="0.35"/>
      <pageSetup scale="97" orientation="portrait" r:id="rId22"/>
      <headerFooter alignWithMargins="0">
        <oddFooter>&amp;R&amp;"Book Antiqua,Bold"&amp;8 Page &amp;P of &amp;N</oddFooter>
      </headerFooter>
    </customSheetView>
    <customSheetView guid="{44C1C443-3199-4288-884A-D16AF7B2CD69}" showPageBreaks="1" showGridLines="0" printArea="1" view="pageBreakPreview">
      <selection activeCell="G9" sqref="G9"/>
      <pageMargins left="0.75" right="0.63" top="0.57999999999999996" bottom="0.6" header="0.34" footer="0.35"/>
      <pageSetup scale="97" orientation="portrait" r:id="rId23"/>
      <headerFooter alignWithMargins="0">
        <oddFooter>&amp;R&amp;"Book Antiqua,Bold"&amp;8 Page &amp;P of &amp;N</oddFooter>
      </headerFooter>
    </customSheetView>
    <customSheetView guid="{CB7CD015-9A92-451A-BEF4-2BC98E3768DD}" showPageBreaks="1" showGridLines="0" printArea="1" view="pageBreakPreview" topLeftCell="A4">
      <selection activeCell="G9" sqref="G9"/>
      <pageMargins left="0.75" right="0.63" top="0.57999999999999996" bottom="0.6" header="0.34" footer="0.35"/>
      <pageSetup scale="97" orientation="portrait" r:id="rId24"/>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7" orientation="portrait" r:id="rId25"/>
      <headerFooter alignWithMargins="0">
        <oddFooter>&amp;R&amp;"Book Antiqua,Bold"&amp;8 Page &amp;P of &amp;N</oddFooter>
      </headerFooter>
    </customSheetView>
    <customSheetView guid="{1E2D7167-D6B7-4690-9A83-BF768C4223A4}" showPageBreaks="1" showGridLines="0" printArea="1" view="pageBreakPreview" topLeftCell="A6">
      <selection activeCell="B75" sqref="B75:C75"/>
      <pageMargins left="0.75" right="0.63" top="0.57999999999999996" bottom="0.6" header="0.34" footer="0.35"/>
      <pageSetup scale="97" orientation="portrait" r:id="rId26"/>
      <headerFooter alignWithMargins="0">
        <oddFooter>&amp;R&amp;"Book Antiqua,Bold"&amp;8 Page &amp;P of &amp;N</oddFooter>
      </headerFooter>
    </customSheetView>
    <customSheetView guid="{13A93EBF-985A-49FD-9FE0-DC75D238EC8C}" showPageBreaks="1" showGridLines="0" printArea="1" view="pageBreakPreview">
      <selection activeCell="A22" sqref="A22:E22"/>
      <pageMargins left="0.75" right="0.63" top="0.57999999999999996" bottom="0.6" header="0.34" footer="0.35"/>
      <pageSetup scale="97" orientation="portrait" r:id="rId27"/>
      <headerFooter alignWithMargins="0">
        <oddFooter>&amp;R&amp;"Book Antiqua,Bold"&amp;8 Page &amp;P of &amp;N</oddFooter>
      </headerFooter>
    </customSheetView>
    <customSheetView guid="{BE615921-12B2-47E1-81BB-292B559B4C46}" showPageBreaks="1" showGridLines="0" printArea="1" hiddenColumns="1" view="pageBreakPreview" topLeftCell="A7">
      <selection activeCell="L13" sqref="L13"/>
      <pageMargins left="0.75" right="0.63" top="0.57999999999999996" bottom="0.6" header="0.34" footer="0.35"/>
      <pageSetup scale="97" orientation="portrait" r:id="rId28"/>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A3" sqref="A3:E3"/>
      <pageMargins left="0.75" right="0.63" top="0.57999999999999996" bottom="0.6" header="0.34" footer="0.35"/>
      <pageSetup scale="97" orientation="portrait" r:id="rId29"/>
      <headerFooter alignWithMargins="0">
        <oddFooter>&amp;R&amp;"Book Antiqua,Bold"&amp;8 Page &amp;P of &amp;N</oddFooter>
      </headerFooter>
    </customSheetView>
    <customSheetView guid="{8CF338B0-8CA3-4AF4-816D-CB7A6D8E33BC}" showPageBreaks="1" showGridLines="0" printArea="1" hiddenColumns="1" view="pageBreakPreview" topLeftCell="A19">
      <selection activeCell="B18" sqref="B18:D18"/>
      <pageMargins left="0.75" right="0.63" top="0.57999999999999996" bottom="0.6" header="0.34" footer="0.35"/>
      <pageSetup scale="97" orientation="portrait" r:id="rId30"/>
      <headerFooter alignWithMargins="0">
        <oddFooter>&amp;R&amp;"Book Antiqua,Bold"&amp;8 Page &amp;P of &amp;N</oddFooter>
      </headerFooter>
    </customSheetView>
    <customSheetView guid="{B07CB001-8FAF-40AD-8AD5-A65A64B33B35}" showPageBreaks="1" showGridLines="0" printArea="1" hiddenColumns="1" view="pageBreakPreview">
      <selection activeCell="L21" sqref="L21"/>
      <pageMargins left="0.75" right="0.63" top="0.57999999999999996" bottom="0.6" header="0.34" footer="0.35"/>
      <pageSetup scale="97" orientation="portrait" r:id="rId31"/>
      <headerFooter alignWithMargins="0">
        <oddFooter>&amp;R&amp;"Book Antiqua,Bold"&amp;8 Page &amp;P of &amp;N</oddFooter>
      </headerFooter>
    </customSheetView>
    <customSheetView guid="{4D67A8FB-66CE-4EFD-8932-C754BE25ED43}" showPageBreaks="1" showGridLines="0" printArea="1" hiddenColumns="1" view="pageBreakPreview">
      <selection activeCell="E2" sqref="E2"/>
      <pageMargins left="0.75" right="0.63" top="0.57999999999999996" bottom="0.6" header="0.34" footer="0.35"/>
      <pageSetup scale="97" orientation="portrait" r:id="rId32"/>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E2" sqref="E2"/>
      <pageMargins left="0.75" right="0.63" top="0.57999999999999996" bottom="0.6" header="0.34" footer="0.35"/>
      <pageSetup scale="97" orientation="portrait" r:id="rId33"/>
      <headerFooter alignWithMargins="0">
        <oddFooter>&amp;R&amp;"Book Antiqua,Bold"&amp;8 Page &amp;P of &amp;N</oddFooter>
      </headerFooter>
    </customSheetView>
    <customSheetView guid="{012A8702-091E-4FD1-8E26-12B65B8B3B8C}" showPageBreaks="1" showGridLines="0" printArea="1" hiddenColumns="1" view="pageBreakPreview" topLeftCell="A7">
      <selection activeCell="E2" sqref="E2"/>
      <pageMargins left="0.75" right="0.63" top="0.57999999999999996" bottom="0.6" header="0.34" footer="0.35"/>
      <pageSetup scale="97" orientation="portrait" r:id="rId34"/>
      <headerFooter alignWithMargins="0">
        <oddFooter>&amp;R&amp;"Book Antiqua,Bold"&amp;8 Page &amp;P of &amp;N</oddFooter>
      </headerFooter>
    </customSheetView>
    <customSheetView guid="{B98EDF94-17A9-401E-AE8C-378939C838E5}" showPageBreaks="1" showGridLines="0" printArea="1" hiddenColumns="1" view="pageBreakPreview">
      <selection activeCell="E2" sqref="E2"/>
      <pageMargins left="0.75" right="0.63" top="0.57999999999999996" bottom="0.6" header="0.34" footer="0.35"/>
      <pageSetup scale="97" orientation="portrait" r:id="rId35"/>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49" priority="2" stopIfTrue="1">
      <formula>$Z$2=0</formula>
    </cfRule>
  </conditionalFormatting>
  <conditionalFormatting sqref="A22:E22">
    <cfRule type="expression" dxfId="48" priority="3" stopIfTrue="1">
      <formula>$Z$1="Sole Bidder"</formula>
    </cfRule>
  </conditionalFormatting>
  <conditionalFormatting sqref="A15:XFD20">
    <cfRule type="expression" dxfId="47" priority="1" stopIfTrue="1">
      <formula>$F$8=1</formula>
    </cfRule>
  </conditionalFormatting>
  <pageMargins left="0.75" right="0.63" top="0.57999999999999996" bottom="0.6" header="0.34" footer="0.35"/>
  <pageSetup scale="97" orientation="portrait" r:id="rId36"/>
  <headerFooter alignWithMargins="0">
    <oddFooter>&amp;R&amp;"Book Antiqua,Bold"&amp;8 Page &amp;P of &amp;N</oddFooter>
  </headerFooter>
  <drawing r:id="rId3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X340"/>
  <sheetViews>
    <sheetView showGridLines="0" showZeros="0" view="pageBreakPreview" zoomScaleNormal="100" zoomScaleSheetLayoutView="100" workbookViewId="0">
      <selection activeCell="A15" sqref="A15:I15"/>
    </sheetView>
  </sheetViews>
  <sheetFormatPr defaultColWidth="9.109375" defaultRowHeight="15.6"/>
  <cols>
    <col min="1" max="1" width="14.33203125" style="452" customWidth="1"/>
    <col min="2" max="2" width="13.88671875" style="452" customWidth="1"/>
    <col min="3" max="3" width="11.44140625" style="452" customWidth="1"/>
    <col min="4" max="4" width="12.88671875" style="452" customWidth="1"/>
    <col min="5" max="5" width="17" style="452" customWidth="1"/>
    <col min="6" max="6" width="16" style="452" customWidth="1"/>
    <col min="7" max="7" width="15.44140625" style="452" customWidth="1"/>
    <col min="8" max="8" width="16" style="452" customWidth="1"/>
    <col min="9" max="9" width="15.33203125" style="452" customWidth="1"/>
    <col min="10" max="10" width="11.88671875" style="452" customWidth="1"/>
    <col min="11" max="11" width="19.44140625" style="452" customWidth="1"/>
    <col min="12" max="12" width="16.44140625" style="452" customWidth="1"/>
    <col min="13" max="13" width="11.88671875" style="452" customWidth="1"/>
    <col min="14" max="14" width="10.44140625" style="452" customWidth="1"/>
    <col min="15" max="15" width="11.44140625" style="452" customWidth="1"/>
    <col min="16" max="16" width="10.6640625" style="452" customWidth="1"/>
    <col min="17" max="17" width="13.6640625" style="452" customWidth="1"/>
    <col min="18" max="20" width="9.109375" style="452"/>
    <col min="21" max="21" width="13.5546875" style="452" customWidth="1"/>
    <col min="22" max="16384" width="9.109375" style="452"/>
  </cols>
  <sheetData>
    <row r="1" spans="1:9" ht="24" customHeight="1">
      <c r="A1" s="449" t="str">
        <f>Basic!A3&amp;Basic!B3</f>
        <v>Specification No. :5002002334/TOWER/DOM/A00 - CC CS -1</v>
      </c>
      <c r="B1" s="450"/>
      <c r="C1" s="450"/>
      <c r="D1" s="450"/>
      <c r="E1" s="450"/>
      <c r="F1" s="450"/>
      <c r="G1" s="450"/>
      <c r="H1" s="450"/>
      <c r="I1" s="451" t="s">
        <v>589</v>
      </c>
    </row>
    <row r="2" spans="1:9" ht="15.75" customHeight="1"/>
    <row r="3" spans="1:9" ht="54" customHeight="1">
      <c r="A3" s="746" t="str">
        <f>Basic!B1</f>
        <v>Transmission line Tower Package TL01 for 400 KV D/C RIL (Oil Refinery) (GIS) – Jamkhambaliya (GIS) (Twin HTLS) line associated with Transmission Project–Jamnagar Oil Refinery of RIL to connect with Jamkhambaliya ISTS PS</v>
      </c>
      <c r="B3" s="746"/>
      <c r="C3" s="746"/>
      <c r="D3" s="746"/>
      <c r="E3" s="746"/>
      <c r="F3" s="746"/>
      <c r="G3" s="746"/>
      <c r="H3" s="746"/>
      <c r="I3" s="746"/>
    </row>
    <row r="5" spans="1:9" ht="21.75" customHeight="1">
      <c r="A5" s="969" t="s">
        <v>361</v>
      </c>
      <c r="B5" s="969"/>
      <c r="C5" s="969"/>
      <c r="D5" s="969"/>
      <c r="E5" s="969"/>
      <c r="F5" s="969"/>
      <c r="G5" s="969"/>
      <c r="H5" s="969"/>
      <c r="I5" s="969"/>
    </row>
    <row r="7" spans="1:9">
      <c r="A7" s="453" t="s">
        <v>590</v>
      </c>
      <c r="F7" s="454" t="s">
        <v>355</v>
      </c>
      <c r="G7" s="455"/>
    </row>
    <row r="8" spans="1:9" ht="33.75" customHeight="1">
      <c r="A8" s="970" t="str">
        <f>'Attach 3(JV)'!A8</f>
        <v/>
      </c>
      <c r="B8" s="970"/>
      <c r="C8" s="970"/>
      <c r="D8" s="970"/>
      <c r="E8" s="970"/>
      <c r="F8" s="456" t="s">
        <v>357</v>
      </c>
      <c r="G8" s="457"/>
    </row>
    <row r="9" spans="1:9" ht="18" customHeight="1">
      <c r="A9" s="453" t="s">
        <v>591</v>
      </c>
      <c r="B9" s="971" t="str">
        <f>'Attach 3(JV)'!B9</f>
        <v/>
      </c>
      <c r="C9" s="971"/>
      <c r="D9" s="971"/>
      <c r="F9" s="456" t="s">
        <v>359</v>
      </c>
      <c r="G9" s="457"/>
    </row>
    <row r="10" spans="1:9" ht="18" customHeight="1">
      <c r="A10" s="453" t="s">
        <v>592</v>
      </c>
      <c r="B10" s="972" t="str">
        <f>'Attach 3(JV)'!B10</f>
        <v/>
      </c>
      <c r="C10" s="972"/>
      <c r="D10" s="972"/>
      <c r="F10" s="456" t="s">
        <v>183</v>
      </c>
      <c r="G10" s="457"/>
    </row>
    <row r="11" spans="1:9" ht="17.25" customHeight="1">
      <c r="B11" s="972" t="str">
        <f>'Attach 3(JV)'!B11</f>
        <v/>
      </c>
      <c r="C11" s="972"/>
      <c r="D11" s="972"/>
      <c r="F11" s="456" t="s">
        <v>360</v>
      </c>
      <c r="G11" s="457"/>
    </row>
    <row r="12" spans="1:9">
      <c r="B12" s="853" t="str">
        <f>'Attach 3(JV)'!B12</f>
        <v/>
      </c>
      <c r="C12" s="853"/>
      <c r="D12" s="853"/>
    </row>
    <row r="13" spans="1:9">
      <c r="A13" s="452" t="s">
        <v>350</v>
      </c>
    </row>
    <row r="15" spans="1:9" ht="27" customHeight="1">
      <c r="A15" s="979" t="s">
        <v>701</v>
      </c>
      <c r="B15" s="979"/>
      <c r="C15" s="979"/>
      <c r="D15" s="979"/>
      <c r="E15" s="979"/>
      <c r="F15" s="979"/>
      <c r="G15" s="979"/>
      <c r="H15" s="979"/>
      <c r="I15" s="979"/>
    </row>
    <row r="16" spans="1:9" ht="9.75" hidden="1" customHeight="1"/>
    <row r="17" spans="1:10" ht="36.75" hidden="1" customHeight="1">
      <c r="A17" s="980"/>
      <c r="B17" s="980"/>
      <c r="C17" s="980"/>
      <c r="D17" s="980"/>
      <c r="E17" s="980"/>
      <c r="F17" s="980"/>
      <c r="G17" s="980"/>
      <c r="H17" s="980"/>
      <c r="I17" s="981"/>
      <c r="J17" s="602">
        <f>+'Names of Bidder'!G9</f>
        <v>1</v>
      </c>
    </row>
    <row r="18" spans="1:10" ht="17.25" hidden="1" customHeight="1">
      <c r="A18" s="458"/>
      <c r="B18" s="880"/>
      <c r="C18" s="880"/>
      <c r="D18" s="880"/>
      <c r="E18" s="880"/>
      <c r="F18" s="880"/>
      <c r="G18" s="880"/>
      <c r="H18" s="880"/>
      <c r="I18" s="880"/>
    </row>
    <row r="19" spans="1:10" ht="25.5" hidden="1" customHeight="1">
      <c r="A19" s="880"/>
      <c r="B19" s="880"/>
      <c r="C19" s="880"/>
      <c r="D19" s="880"/>
      <c r="E19" s="880"/>
      <c r="F19" s="880"/>
      <c r="G19" s="880"/>
      <c r="H19" s="880"/>
      <c r="I19" s="880"/>
    </row>
    <row r="20" spans="1:10" ht="12.75" hidden="1" customHeight="1">
      <c r="A20" s="459"/>
      <c r="B20" s="459"/>
      <c r="C20" s="459"/>
      <c r="D20" s="459"/>
      <c r="E20" s="459"/>
      <c r="F20" s="459"/>
      <c r="G20" s="459"/>
      <c r="H20" s="459"/>
      <c r="I20" s="459"/>
    </row>
    <row r="21" spans="1:10" ht="26.25" hidden="1" customHeight="1">
      <c r="A21" s="794"/>
      <c r="B21" s="794"/>
      <c r="C21" s="794"/>
      <c r="D21" s="794"/>
      <c r="E21" s="794"/>
      <c r="F21" s="794"/>
      <c r="G21" s="794"/>
      <c r="H21" s="794"/>
      <c r="I21" s="794"/>
      <c r="J21" s="460"/>
    </row>
    <row r="22" spans="1:10" ht="26.25" hidden="1" customHeight="1">
      <c r="A22" s="461"/>
      <c r="B22" s="959"/>
      <c r="C22" s="959"/>
      <c r="D22" s="959"/>
      <c r="E22" s="959"/>
      <c r="F22" s="959"/>
      <c r="G22" s="959"/>
      <c r="H22" s="959"/>
      <c r="I22" s="959"/>
      <c r="J22" s="460"/>
    </row>
    <row r="23" spans="1:10" ht="26.25" hidden="1" customHeight="1">
      <c r="A23" s="462"/>
      <c r="B23" s="977"/>
      <c r="C23" s="977"/>
      <c r="D23" s="977"/>
      <c r="E23" s="977"/>
      <c r="F23" s="977"/>
      <c r="G23" s="977"/>
      <c r="H23" s="977"/>
      <c r="I23" s="977"/>
    </row>
    <row r="24" spans="1:10" ht="26.25" hidden="1" customHeight="1">
      <c r="A24" s="462"/>
      <c r="B24" s="977"/>
      <c r="C24" s="977"/>
      <c r="D24" s="977"/>
      <c r="E24" s="977"/>
      <c r="F24" s="977"/>
      <c r="G24" s="977"/>
      <c r="H24" s="977"/>
      <c r="I24" s="977"/>
    </row>
    <row r="25" spans="1:10" ht="41.25" hidden="1" customHeight="1">
      <c r="A25" s="462"/>
      <c r="B25" s="977"/>
      <c r="C25" s="977"/>
      <c r="D25" s="977"/>
      <c r="E25" s="977"/>
      <c r="F25" s="977"/>
      <c r="G25" s="977"/>
      <c r="H25" s="977"/>
      <c r="I25" s="977"/>
    </row>
    <row r="26" spans="1:10" ht="9.75" hidden="1" customHeight="1">
      <c r="A26" s="462"/>
      <c r="B26" s="460"/>
      <c r="C26" s="460"/>
      <c r="D26" s="460"/>
      <c r="E26" s="460"/>
      <c r="F26" s="460"/>
      <c r="G26" s="460"/>
      <c r="H26" s="460"/>
      <c r="I26" s="460"/>
      <c r="J26" s="460"/>
    </row>
    <row r="27" spans="1:10" ht="25.5" hidden="1" customHeight="1">
      <c r="A27" s="461"/>
      <c r="B27" s="978"/>
      <c r="C27" s="978"/>
      <c r="D27" s="978"/>
      <c r="E27" s="978"/>
      <c r="F27" s="978"/>
      <c r="G27" s="978"/>
      <c r="H27" s="978"/>
      <c r="I27" s="978"/>
      <c r="J27" s="460"/>
    </row>
    <row r="28" spans="1:10" ht="24.75" hidden="1" customHeight="1">
      <c r="A28" s="462"/>
      <c r="B28" s="959"/>
      <c r="C28" s="959"/>
      <c r="D28" s="959"/>
      <c r="E28" s="959"/>
      <c r="F28" s="959"/>
      <c r="G28" s="959"/>
      <c r="H28" s="959"/>
      <c r="I28" s="959"/>
      <c r="J28" s="460"/>
    </row>
    <row r="29" spans="1:10" ht="24.75" hidden="1" customHeight="1">
      <c r="A29" s="462"/>
      <c r="B29" s="959"/>
      <c r="C29" s="959"/>
      <c r="D29" s="959"/>
      <c r="E29" s="959"/>
      <c r="F29" s="959"/>
      <c r="G29" s="959"/>
      <c r="H29" s="959"/>
      <c r="I29" s="959"/>
      <c r="J29" s="460"/>
    </row>
    <row r="30" spans="1:10" ht="20.25" hidden="1" customHeight="1">
      <c r="A30" s="460"/>
      <c r="B30" s="854"/>
      <c r="C30" s="854"/>
      <c r="D30" s="854"/>
      <c r="E30" s="854"/>
      <c r="F30" s="854"/>
      <c r="G30" s="854"/>
      <c r="H30" s="854"/>
      <c r="I30" s="854"/>
      <c r="J30" s="460"/>
    </row>
    <row r="31" spans="1:10" ht="14.25" hidden="1" customHeight="1">
      <c r="A31" s="460"/>
      <c r="B31" s="562"/>
      <c r="C31" s="562"/>
      <c r="D31" s="562"/>
      <c r="E31" s="562"/>
      <c r="F31" s="562"/>
      <c r="G31" s="562"/>
      <c r="H31" s="562"/>
      <c r="I31" s="562"/>
      <c r="J31" s="460"/>
    </row>
    <row r="32" spans="1:10" s="465" customFormat="1" ht="24.75" hidden="1" customHeight="1">
      <c r="A32" s="463"/>
      <c r="B32" s="932"/>
      <c r="C32" s="932"/>
      <c r="D32" s="932"/>
      <c r="E32" s="932"/>
      <c r="F32" s="932"/>
      <c r="G32" s="932"/>
      <c r="H32" s="932"/>
      <c r="I32" s="932"/>
      <c r="J32" s="464"/>
    </row>
    <row r="33" spans="1:12" ht="24" hidden="1" customHeight="1">
      <c r="A33" s="460"/>
      <c r="B33" s="960"/>
      <c r="C33" s="960"/>
      <c r="D33" s="960"/>
      <c r="E33" s="960"/>
      <c r="F33" s="960"/>
      <c r="G33" s="960"/>
      <c r="H33" s="960"/>
      <c r="I33" s="960"/>
      <c r="J33" s="460"/>
    </row>
    <row r="34" spans="1:12" ht="54" hidden="1" customHeight="1">
      <c r="A34" s="460"/>
      <c r="B34" s="794"/>
      <c r="C34" s="794"/>
      <c r="D34" s="794"/>
      <c r="E34" s="794"/>
      <c r="F34" s="794"/>
      <c r="G34" s="794"/>
      <c r="H34" s="794"/>
      <c r="I34" s="794"/>
      <c r="J34" s="460"/>
    </row>
    <row r="35" spans="1:12" hidden="1"/>
    <row r="36" spans="1:12" ht="19.5" hidden="1" customHeight="1">
      <c r="A36" s="964"/>
      <c r="B36" s="760"/>
      <c r="C36" s="906"/>
      <c r="D36" s="760"/>
      <c r="E36" s="762"/>
      <c r="F36" s="760"/>
      <c r="G36" s="762"/>
      <c r="H36" s="760"/>
      <c r="I36" s="762"/>
      <c r="J36" s="460"/>
      <c r="K36" s="452">
        <f>J17</f>
        <v>1</v>
      </c>
      <c r="L36" s="452">
        <f>+'Names of Bidder'!D10</f>
        <v>1</v>
      </c>
    </row>
    <row r="37" spans="1:12" ht="20.25" hidden="1" customHeight="1">
      <c r="A37" s="965"/>
      <c r="B37" s="966"/>
      <c r="C37" s="967"/>
      <c r="D37" s="966"/>
      <c r="E37" s="968"/>
      <c r="F37" s="966"/>
      <c r="G37" s="968"/>
      <c r="H37" s="966"/>
      <c r="I37" s="968"/>
      <c r="J37" s="460"/>
    </row>
    <row r="38" spans="1:12" ht="30.75" hidden="1" customHeight="1">
      <c r="A38" s="466"/>
      <c r="B38" s="949"/>
      <c r="C38" s="949"/>
      <c r="D38" s="961"/>
      <c r="E38" s="961"/>
      <c r="F38" s="962"/>
      <c r="G38" s="963"/>
      <c r="H38" s="962"/>
      <c r="I38" s="963"/>
      <c r="J38" s="460"/>
    </row>
    <row r="39" spans="1:12" ht="15.75" hidden="1" customHeight="1">
      <c r="A39" s="950"/>
      <c r="B39" s="953"/>
      <c r="C39" s="912"/>
      <c r="D39" s="945"/>
      <c r="E39" s="946"/>
      <c r="F39" s="957"/>
      <c r="G39" s="958"/>
      <c r="H39" s="946"/>
      <c r="I39" s="946"/>
      <c r="J39" s="460"/>
    </row>
    <row r="40" spans="1:12" ht="15.75" hidden="1" customHeight="1">
      <c r="A40" s="951"/>
      <c r="B40" s="954"/>
      <c r="C40" s="890"/>
      <c r="D40" s="945"/>
      <c r="E40" s="946"/>
      <c r="F40" s="946"/>
      <c r="G40" s="946"/>
      <c r="H40" s="946"/>
      <c r="I40" s="946"/>
      <c r="J40" s="460"/>
    </row>
    <row r="41" spans="1:12" ht="25.5" hidden="1" customHeight="1">
      <c r="A41" s="952"/>
      <c r="B41" s="955"/>
      <c r="C41" s="956"/>
      <c r="D41" s="945"/>
      <c r="E41" s="946"/>
      <c r="F41" s="946"/>
      <c r="G41" s="946"/>
      <c r="H41" s="946"/>
      <c r="I41" s="946"/>
      <c r="J41" s="460"/>
    </row>
    <row r="42" spans="1:12" ht="18.75" hidden="1" customHeight="1">
      <c r="A42" s="466"/>
      <c r="B42" s="949"/>
      <c r="C42" s="949"/>
      <c r="D42" s="945"/>
      <c r="E42" s="946"/>
      <c r="F42" s="945"/>
      <c r="G42" s="946"/>
      <c r="H42" s="945"/>
      <c r="I42" s="946"/>
      <c r="J42" s="460"/>
    </row>
    <row r="43" spans="1:12" ht="20.25" hidden="1" customHeight="1">
      <c r="A43" s="466"/>
      <c r="B43" s="949"/>
      <c r="C43" s="949"/>
      <c r="D43" s="945"/>
      <c r="E43" s="946"/>
      <c r="F43" s="946"/>
      <c r="G43" s="946"/>
      <c r="H43" s="946"/>
      <c r="I43" s="946"/>
      <c r="J43" s="460"/>
    </row>
    <row r="44" spans="1:12" ht="19.5" hidden="1" customHeight="1">
      <c r="A44" s="467"/>
      <c r="B44" s="949"/>
      <c r="C44" s="949"/>
      <c r="D44" s="945"/>
      <c r="E44" s="946"/>
      <c r="F44" s="946"/>
      <c r="G44" s="946"/>
      <c r="H44" s="946"/>
      <c r="I44" s="946"/>
    </row>
    <row r="45" spans="1:12" ht="51.75" hidden="1" customHeight="1">
      <c r="A45" s="466"/>
      <c r="B45" s="949"/>
      <c r="C45" s="949"/>
      <c r="D45" s="945"/>
      <c r="E45" s="946"/>
      <c r="F45" s="946"/>
      <c r="G45" s="946"/>
      <c r="H45" s="946"/>
      <c r="I45" s="946"/>
      <c r="J45" s="460"/>
    </row>
    <row r="46" spans="1:12" ht="49.5" hidden="1" customHeight="1">
      <c r="A46" s="466"/>
      <c r="B46" s="949"/>
      <c r="C46" s="949"/>
      <c r="D46" s="945"/>
      <c r="E46" s="946"/>
      <c r="F46" s="946"/>
      <c r="G46" s="946"/>
      <c r="H46" s="946"/>
      <c r="I46" s="946"/>
      <c r="J46" s="460"/>
    </row>
    <row r="47" spans="1:12" ht="18" hidden="1" customHeight="1">
      <c r="A47" s="466"/>
      <c r="B47" s="949"/>
      <c r="C47" s="949"/>
      <c r="D47" s="945"/>
      <c r="E47" s="946"/>
      <c r="F47" s="946"/>
      <c r="G47" s="946"/>
      <c r="H47" s="946"/>
      <c r="I47" s="946"/>
      <c r="J47" s="460"/>
    </row>
    <row r="48" spans="1:12" ht="18" hidden="1" customHeight="1">
      <c r="A48" s="468"/>
      <c r="B48" s="469"/>
      <c r="C48" s="470"/>
      <c r="D48" s="945"/>
      <c r="E48" s="946"/>
      <c r="F48" s="946"/>
      <c r="G48" s="946"/>
      <c r="H48" s="946"/>
      <c r="I48" s="946"/>
      <c r="J48" s="460"/>
    </row>
    <row r="49" spans="1:24" ht="18" hidden="1" customHeight="1">
      <c r="A49" s="468"/>
      <c r="B49" s="469"/>
      <c r="C49" s="470"/>
      <c r="D49" s="945"/>
      <c r="E49" s="946"/>
      <c r="F49" s="946"/>
      <c r="G49" s="946"/>
      <c r="H49" s="946"/>
      <c r="I49" s="946"/>
      <c r="J49" s="460"/>
    </row>
    <row r="50" spans="1:24" ht="18" hidden="1" customHeight="1">
      <c r="A50" s="471"/>
      <c r="B50" s="469"/>
      <c r="C50" s="472"/>
      <c r="D50" s="901"/>
      <c r="E50" s="947"/>
      <c r="F50" s="947"/>
      <c r="G50" s="947"/>
      <c r="H50" s="947"/>
      <c r="I50" s="947"/>
    </row>
    <row r="51" spans="1:24" ht="35.25" hidden="1" customHeight="1">
      <c r="A51" s="460"/>
      <c r="B51" s="855"/>
      <c r="C51" s="855"/>
      <c r="D51" s="855"/>
      <c r="E51" s="855"/>
      <c r="F51" s="855"/>
      <c r="G51" s="855"/>
      <c r="H51" s="855"/>
      <c r="I51" s="855"/>
      <c r="J51" s="460"/>
    </row>
    <row r="52" spans="1:24" ht="13.5" hidden="1" customHeight="1">
      <c r="A52" s="460"/>
      <c r="B52" s="563"/>
      <c r="C52" s="563"/>
      <c r="D52" s="563"/>
      <c r="E52" s="563"/>
      <c r="F52" s="563"/>
      <c r="G52" s="563"/>
      <c r="H52" s="563"/>
      <c r="I52" s="563"/>
      <c r="J52" s="460"/>
    </row>
    <row r="53" spans="1:24" ht="20.25" hidden="1" customHeight="1">
      <c r="A53" s="473"/>
      <c r="B53" s="934"/>
      <c r="C53" s="934"/>
      <c r="D53" s="934"/>
      <c r="E53" s="934"/>
      <c r="F53" s="934"/>
      <c r="G53" s="934"/>
      <c r="H53" s="934"/>
      <c r="I53" s="934"/>
      <c r="J53" s="460"/>
    </row>
    <row r="54" spans="1:24" ht="9.75" hidden="1" customHeight="1">
      <c r="A54" s="460"/>
      <c r="B54" s="460"/>
      <c r="C54" s="460"/>
      <c r="D54" s="460"/>
      <c r="E54" s="460"/>
      <c r="F54" s="460"/>
      <c r="G54" s="460"/>
      <c r="H54" s="460"/>
      <c r="I54" s="460"/>
      <c r="J54" s="460"/>
    </row>
    <row r="55" spans="1:24" ht="26.25" hidden="1" customHeight="1">
      <c r="A55" s="474"/>
      <c r="B55" s="932"/>
      <c r="C55" s="932"/>
      <c r="D55" s="932"/>
      <c r="E55" s="932"/>
      <c r="F55" s="932"/>
      <c r="G55" s="932"/>
      <c r="H55" s="932"/>
      <c r="I55" s="932"/>
      <c r="J55" s="460"/>
    </row>
    <row r="56" spans="1:24" ht="202.5" hidden="1" customHeight="1">
      <c r="A56" s="475"/>
      <c r="B56" s="935"/>
      <c r="C56" s="935"/>
      <c r="D56" s="935"/>
      <c r="E56" s="935"/>
      <c r="F56" s="935"/>
      <c r="G56" s="935"/>
      <c r="H56" s="935"/>
      <c r="I56" s="935"/>
      <c r="J56" s="460"/>
    </row>
    <row r="57" spans="1:24" ht="56.25" hidden="1" customHeight="1">
      <c r="A57" s="476"/>
      <c r="B57" s="856"/>
      <c r="C57" s="857"/>
      <c r="D57" s="857"/>
      <c r="E57" s="857"/>
      <c r="F57" s="857"/>
      <c r="G57" s="857"/>
      <c r="H57" s="857"/>
      <c r="I57" s="858"/>
      <c r="J57" s="460"/>
    </row>
    <row r="58" spans="1:24" ht="27.75" hidden="1" customHeight="1">
      <c r="A58" s="476"/>
      <c r="B58" s="564"/>
      <c r="C58" s="565"/>
      <c r="D58" s="565"/>
      <c r="E58" s="565"/>
      <c r="F58" s="565"/>
      <c r="G58" s="565"/>
      <c r="H58" s="565"/>
      <c r="I58" s="566"/>
      <c r="J58" s="460"/>
    </row>
    <row r="59" spans="1:24" ht="18.75" hidden="1" customHeight="1">
      <c r="A59" s="936"/>
      <c r="B59" s="937"/>
      <c r="C59" s="937"/>
      <c r="D59" s="937"/>
      <c r="E59" s="937"/>
      <c r="F59" s="937"/>
      <c r="G59" s="937"/>
      <c r="H59" s="937"/>
      <c r="I59" s="938"/>
    </row>
    <row r="60" spans="1:24" ht="24.75" hidden="1" customHeight="1">
      <c r="B60" s="939"/>
      <c r="C60" s="940"/>
      <c r="D60" s="940"/>
      <c r="E60" s="940"/>
      <c r="F60" s="940"/>
      <c r="G60" s="940"/>
      <c r="H60" s="940"/>
      <c r="I60" s="941"/>
    </row>
    <row r="61" spans="1:24" ht="27" hidden="1" customHeight="1">
      <c r="A61" s="460"/>
      <c r="B61" s="942"/>
      <c r="C61" s="942"/>
      <c r="D61" s="942"/>
      <c r="E61" s="942"/>
      <c r="F61" s="942"/>
      <c r="G61" s="942"/>
      <c r="H61" s="942"/>
      <c r="I61" s="942"/>
      <c r="J61" s="460"/>
    </row>
    <row r="62" spans="1:24" ht="38.25" hidden="1" customHeight="1">
      <c r="A62" s="478"/>
      <c r="B62" s="943"/>
      <c r="C62" s="943"/>
      <c r="D62" s="943"/>
      <c r="E62" s="943"/>
      <c r="F62" s="948"/>
      <c r="G62" s="948"/>
      <c r="H62" s="948"/>
      <c r="I62" s="948"/>
      <c r="J62" s="479">
        <f>K36</f>
        <v>1</v>
      </c>
      <c r="K62" s="479" t="str">
        <f>'Attach 3(JV)'!B9</f>
        <v/>
      </c>
      <c r="L62" s="479"/>
      <c r="M62" s="479"/>
      <c r="N62" s="479"/>
      <c r="O62" s="479"/>
      <c r="P62" s="479"/>
      <c r="Q62" s="479"/>
      <c r="R62" s="479"/>
      <c r="S62" s="479"/>
      <c r="T62" s="479"/>
      <c r="U62" s="479"/>
      <c r="V62" s="479"/>
      <c r="W62" s="479"/>
      <c r="X62" s="479"/>
    </row>
    <row r="63" spans="1:24" ht="21.75" hidden="1" customHeight="1">
      <c r="A63" s="480"/>
      <c r="B63" s="933"/>
      <c r="C63" s="933"/>
      <c r="D63" s="933"/>
      <c r="E63" s="933"/>
      <c r="F63" s="871"/>
      <c r="G63" s="871"/>
      <c r="H63" s="871"/>
      <c r="I63" s="871"/>
      <c r="J63" s="479"/>
      <c r="K63" s="479" t="str">
        <f>'Attach 3(JV)'!B17</f>
        <v/>
      </c>
      <c r="L63" s="479"/>
      <c r="M63" s="479"/>
      <c r="N63" s="479"/>
      <c r="O63" s="479"/>
      <c r="P63" s="479"/>
      <c r="Q63" s="479"/>
      <c r="R63" s="479"/>
      <c r="S63" s="479"/>
      <c r="T63" s="479"/>
      <c r="U63" s="479"/>
      <c r="V63" s="479"/>
      <c r="W63" s="479"/>
      <c r="X63" s="479"/>
    </row>
    <row r="64" spans="1:24" ht="44.25" hidden="1" customHeight="1">
      <c r="A64" s="481"/>
      <c r="B64" s="866"/>
      <c r="C64" s="866"/>
      <c r="D64" s="866"/>
      <c r="E64" s="866"/>
      <c r="F64" s="849"/>
      <c r="G64" s="849"/>
      <c r="H64" s="849"/>
      <c r="I64" s="849"/>
      <c r="J64" s="482"/>
      <c r="K64" s="482"/>
      <c r="L64" s="482"/>
      <c r="M64" s="482"/>
      <c r="N64" s="482"/>
      <c r="O64" s="482"/>
      <c r="P64" s="482"/>
      <c r="Q64" s="482"/>
      <c r="R64" s="482"/>
      <c r="S64" s="482"/>
      <c r="T64" s="482"/>
      <c r="U64" s="482"/>
      <c r="V64" s="482"/>
      <c r="W64" s="482"/>
      <c r="X64" s="482"/>
    </row>
    <row r="65" spans="1:24" ht="14.25" hidden="1" customHeight="1">
      <c r="A65" s="483"/>
      <c r="B65" s="863"/>
      <c r="C65" s="864"/>
      <c r="D65" s="864"/>
      <c r="E65" s="864"/>
      <c r="F65" s="864"/>
      <c r="G65" s="864"/>
      <c r="H65" s="864"/>
      <c r="I65" s="865"/>
      <c r="J65" s="482"/>
      <c r="K65" s="482"/>
      <c r="L65" s="482"/>
      <c r="M65" s="482"/>
      <c r="N65" s="482"/>
      <c r="O65" s="482"/>
      <c r="P65" s="482"/>
      <c r="Q65" s="482"/>
      <c r="R65" s="482"/>
      <c r="S65" s="482"/>
      <c r="T65" s="482"/>
      <c r="U65" s="482"/>
      <c r="V65" s="482"/>
      <c r="W65" s="482"/>
      <c r="X65" s="482"/>
    </row>
    <row r="66" spans="1:24" ht="42" hidden="1" customHeight="1">
      <c r="A66" s="481"/>
      <c r="B66" s="866"/>
      <c r="C66" s="866"/>
      <c r="D66" s="866"/>
      <c r="E66" s="866"/>
      <c r="F66" s="849"/>
      <c r="G66" s="849"/>
      <c r="H66" s="849"/>
      <c r="I66" s="849"/>
      <c r="J66" s="482"/>
      <c r="K66" s="482"/>
      <c r="L66" s="482"/>
      <c r="M66" s="482"/>
      <c r="N66" s="482"/>
      <c r="O66" s="482"/>
      <c r="P66" s="482"/>
      <c r="Q66" s="482"/>
      <c r="R66" s="482"/>
      <c r="S66" s="482"/>
      <c r="T66" s="482"/>
      <c r="U66" s="482"/>
      <c r="V66" s="482"/>
      <c r="W66" s="482"/>
      <c r="X66" s="482"/>
    </row>
    <row r="67" spans="1:24" ht="14.25" hidden="1" customHeight="1">
      <c r="A67" s="483"/>
      <c r="B67" s="867"/>
      <c r="C67" s="868"/>
      <c r="D67" s="868"/>
      <c r="E67" s="868"/>
      <c r="F67" s="868"/>
      <c r="G67" s="868"/>
      <c r="H67" s="868"/>
      <c r="I67" s="869"/>
      <c r="J67" s="482"/>
      <c r="K67" s="482"/>
      <c r="L67" s="482"/>
      <c r="M67" s="482"/>
      <c r="N67" s="482"/>
      <c r="O67" s="482"/>
      <c r="P67" s="482"/>
      <c r="Q67" s="482"/>
      <c r="R67" s="482"/>
      <c r="S67" s="482"/>
      <c r="T67" s="482"/>
      <c r="U67" s="482"/>
      <c r="V67" s="482"/>
      <c r="W67" s="482"/>
      <c r="X67" s="482"/>
    </row>
    <row r="68" spans="1:24" ht="23.25" hidden="1" customHeight="1">
      <c r="A68" s="944"/>
      <c r="B68" s="866"/>
      <c r="C68" s="866"/>
      <c r="D68" s="866"/>
      <c r="E68" s="866"/>
      <c r="F68" s="870"/>
      <c r="G68" s="870"/>
      <c r="H68" s="870"/>
      <c r="I68" s="870"/>
      <c r="J68" s="482"/>
      <c r="K68" s="482"/>
      <c r="L68" s="482"/>
      <c r="M68" s="482"/>
      <c r="N68" s="482"/>
      <c r="O68" s="482"/>
      <c r="P68" s="482"/>
      <c r="Q68" s="482"/>
      <c r="R68" s="482"/>
      <c r="S68" s="482"/>
      <c r="T68" s="482"/>
      <c r="U68" s="482"/>
      <c r="V68" s="482"/>
      <c r="W68" s="482"/>
      <c r="X68" s="482"/>
    </row>
    <row r="69" spans="1:24" ht="21" hidden="1" customHeight="1">
      <c r="A69" s="944"/>
      <c r="B69" s="866"/>
      <c r="C69" s="866"/>
      <c r="D69" s="866"/>
      <c r="E69" s="866"/>
      <c r="F69" s="870"/>
      <c r="G69" s="870"/>
      <c r="H69" s="870"/>
      <c r="I69" s="870"/>
      <c r="J69" s="482"/>
      <c r="K69" s="482"/>
      <c r="L69" s="482"/>
      <c r="M69" s="482"/>
      <c r="N69" s="482"/>
      <c r="O69" s="482"/>
      <c r="P69" s="482"/>
      <c r="Q69" s="482"/>
      <c r="R69" s="482"/>
      <c r="S69" s="482"/>
      <c r="T69" s="482"/>
      <c r="U69" s="482"/>
      <c r="V69" s="482"/>
      <c r="W69" s="482"/>
      <c r="X69" s="482"/>
    </row>
    <row r="70" spans="1:24" ht="20.25" hidden="1" customHeight="1">
      <c r="A70" s="944"/>
      <c r="B70" s="866"/>
      <c r="C70" s="866"/>
      <c r="D70" s="866"/>
      <c r="E70" s="866"/>
      <c r="F70" s="870"/>
      <c r="G70" s="870"/>
      <c r="H70" s="870"/>
      <c r="I70" s="870"/>
      <c r="J70" s="482"/>
      <c r="K70" s="482"/>
      <c r="L70" s="482"/>
      <c r="M70" s="482"/>
      <c r="N70" s="482"/>
      <c r="O70" s="482"/>
      <c r="P70" s="482"/>
      <c r="Q70" s="482"/>
      <c r="R70" s="482"/>
      <c r="S70" s="482"/>
      <c r="T70" s="482"/>
      <c r="U70" s="482"/>
      <c r="V70" s="482"/>
      <c r="W70" s="482"/>
      <c r="X70" s="482"/>
    </row>
    <row r="71" spans="1:24" ht="21" hidden="1" customHeight="1">
      <c r="A71" s="944"/>
      <c r="B71" s="866"/>
      <c r="C71" s="866"/>
      <c r="D71" s="866"/>
      <c r="E71" s="866"/>
      <c r="F71" s="870"/>
      <c r="G71" s="870"/>
      <c r="H71" s="870"/>
      <c r="I71" s="870"/>
      <c r="J71" s="482"/>
      <c r="K71" s="482"/>
      <c r="L71" s="482"/>
      <c r="M71" s="482"/>
      <c r="N71" s="482"/>
      <c r="O71" s="482"/>
      <c r="P71" s="482"/>
      <c r="Q71" s="482"/>
      <c r="R71" s="482"/>
      <c r="S71" s="482"/>
      <c r="T71" s="482"/>
      <c r="U71" s="482"/>
      <c r="V71" s="482"/>
      <c r="W71" s="482"/>
      <c r="X71" s="482"/>
    </row>
    <row r="72" spans="1:24" ht="24.9" hidden="1" customHeight="1">
      <c r="A72" s="838"/>
      <c r="B72" s="485"/>
      <c r="C72" s="485"/>
      <c r="D72" s="485"/>
      <c r="E72" s="486"/>
      <c r="F72" s="849"/>
      <c r="G72" s="849"/>
      <c r="H72" s="849"/>
      <c r="I72" s="849"/>
      <c r="J72" s="482"/>
      <c r="K72" s="482"/>
      <c r="L72" s="482"/>
      <c r="M72" s="482"/>
      <c r="N72" s="482"/>
      <c r="O72" s="482"/>
      <c r="P72" s="482"/>
      <c r="Q72" s="482"/>
      <c r="R72" s="482"/>
      <c r="S72" s="482"/>
      <c r="T72" s="482"/>
      <c r="U72" s="482"/>
      <c r="V72" s="482"/>
      <c r="W72" s="482"/>
      <c r="X72" s="482"/>
    </row>
    <row r="73" spans="1:24" ht="24.9" hidden="1" customHeight="1">
      <c r="A73" s="839"/>
      <c r="B73" s="485"/>
      <c r="C73" s="485"/>
      <c r="D73" s="485"/>
      <c r="E73" s="486"/>
      <c r="F73" s="849"/>
      <c r="G73" s="849"/>
      <c r="H73" s="849"/>
      <c r="I73" s="849"/>
      <c r="J73" s="482"/>
      <c r="K73" s="482"/>
      <c r="L73" s="482"/>
      <c r="M73" s="482"/>
      <c r="N73" s="482"/>
      <c r="O73" s="482"/>
      <c r="P73" s="482"/>
      <c r="Q73" s="482"/>
      <c r="R73" s="482"/>
      <c r="S73" s="482"/>
      <c r="T73" s="482"/>
      <c r="U73" s="482"/>
      <c r="V73" s="482"/>
      <c r="W73" s="482"/>
      <c r="X73" s="482"/>
    </row>
    <row r="74" spans="1:24" ht="24.9" hidden="1" customHeight="1">
      <c r="A74" s="840"/>
      <c r="B74" s="487"/>
      <c r="C74" s="488"/>
      <c r="D74" s="488"/>
      <c r="E74" s="489"/>
      <c r="F74" s="849"/>
      <c r="G74" s="849"/>
      <c r="H74" s="849"/>
      <c r="I74" s="849"/>
      <c r="J74" s="482"/>
      <c r="K74" s="482"/>
      <c r="L74" s="482"/>
      <c r="M74" s="482"/>
      <c r="N74" s="482"/>
      <c r="O74" s="482"/>
      <c r="P74" s="482"/>
      <c r="Q74" s="482"/>
      <c r="R74" s="482"/>
      <c r="S74" s="482"/>
      <c r="T74" s="482"/>
      <c r="U74" s="482"/>
      <c r="V74" s="482"/>
      <c r="W74" s="482"/>
      <c r="X74" s="482"/>
    </row>
    <row r="75" spans="1:24" ht="16.5" hidden="1" customHeight="1">
      <c r="A75" s="844"/>
      <c r="B75" s="845"/>
      <c r="C75" s="845"/>
      <c r="D75" s="845"/>
      <c r="E75" s="845"/>
      <c r="F75" s="845"/>
      <c r="G75" s="845"/>
      <c r="H75" s="845"/>
      <c r="I75" s="846"/>
      <c r="J75" s="482"/>
      <c r="K75" s="482"/>
      <c r="L75" s="482"/>
      <c r="M75" s="482"/>
      <c r="N75" s="482"/>
      <c r="O75" s="482"/>
      <c r="P75" s="482"/>
      <c r="Q75" s="482"/>
      <c r="R75" s="482"/>
      <c r="S75" s="482"/>
      <c r="T75" s="482"/>
      <c r="U75" s="482"/>
      <c r="V75" s="482"/>
      <c r="W75" s="482"/>
      <c r="X75" s="482"/>
    </row>
    <row r="76" spans="1:24" ht="24.9" hidden="1" customHeight="1">
      <c r="A76" s="503"/>
      <c r="B76" s="850"/>
      <c r="C76" s="851"/>
      <c r="D76" s="851"/>
      <c r="E76" s="852"/>
      <c r="F76" s="492"/>
      <c r="G76" s="493"/>
      <c r="H76" s="492"/>
      <c r="I76" s="494"/>
      <c r="J76" s="482"/>
      <c r="K76" s="482"/>
      <c r="L76" s="482"/>
      <c r="M76" s="482"/>
      <c r="N76" s="482"/>
      <c r="O76" s="482"/>
      <c r="P76" s="482"/>
      <c r="Q76" s="482"/>
      <c r="R76" s="482"/>
      <c r="S76" s="482"/>
      <c r="T76" s="482"/>
      <c r="U76" s="482"/>
      <c r="V76" s="482"/>
      <c r="W76" s="482"/>
      <c r="X76" s="482"/>
    </row>
    <row r="77" spans="1:24" ht="36" hidden="1" customHeight="1">
      <c r="A77" s="484"/>
      <c r="B77" s="850"/>
      <c r="C77" s="851"/>
      <c r="D77" s="851"/>
      <c r="E77" s="852"/>
      <c r="F77" s="495"/>
      <c r="G77" s="496"/>
      <c r="H77" s="495"/>
      <c r="I77" s="497"/>
      <c r="J77" s="482"/>
      <c r="K77" s="482"/>
      <c r="L77" s="482"/>
      <c r="M77" s="482"/>
      <c r="N77" s="482"/>
      <c r="O77" s="482"/>
      <c r="P77" s="482"/>
      <c r="Q77" s="482"/>
      <c r="R77" s="482"/>
      <c r="S77" s="482"/>
      <c r="T77" s="482"/>
      <c r="U77" s="482"/>
      <c r="V77" s="482"/>
      <c r="W77" s="482"/>
      <c r="X77" s="482"/>
    </row>
    <row r="78" spans="1:24" ht="11.25" hidden="1" customHeight="1">
      <c r="A78" s="484"/>
      <c r="B78" s="498"/>
      <c r="C78" s="498"/>
      <c r="D78" s="498"/>
      <c r="E78" s="498"/>
      <c r="F78" s="861"/>
      <c r="G78" s="862"/>
      <c r="H78" s="861"/>
      <c r="I78" s="862"/>
      <c r="J78" s="482"/>
      <c r="K78" s="482"/>
      <c r="L78" s="482"/>
      <c r="M78" s="482"/>
      <c r="N78" s="482"/>
      <c r="O78" s="482"/>
      <c r="P78" s="482"/>
      <c r="Q78" s="482"/>
      <c r="R78" s="482"/>
      <c r="S78" s="482"/>
      <c r="T78" s="482"/>
      <c r="U78" s="482"/>
      <c r="V78" s="482"/>
      <c r="W78" s="482"/>
      <c r="X78" s="482"/>
    </row>
    <row r="79" spans="1:24" ht="0.75" hidden="1" customHeight="1">
      <c r="A79" s="484"/>
      <c r="B79" s="499"/>
      <c r="C79" s="499"/>
      <c r="D79" s="499"/>
      <c r="E79" s="499"/>
      <c r="F79" s="847"/>
      <c r="G79" s="848"/>
      <c r="H79" s="495"/>
      <c r="I79" s="497"/>
      <c r="J79" s="482"/>
      <c r="K79" s="482"/>
      <c r="L79" s="482"/>
      <c r="M79" s="482"/>
      <c r="N79" s="482"/>
      <c r="O79" s="482"/>
      <c r="P79" s="482"/>
      <c r="Q79" s="482"/>
      <c r="R79" s="482"/>
      <c r="S79" s="482"/>
      <c r="T79" s="482"/>
      <c r="U79" s="482"/>
      <c r="V79" s="482"/>
      <c r="W79" s="482"/>
      <c r="X79" s="482"/>
    </row>
    <row r="80" spans="1:24" ht="3.75" hidden="1" customHeight="1">
      <c r="A80" s="484"/>
      <c r="B80" s="500"/>
      <c r="C80" s="500"/>
      <c r="D80" s="500"/>
      <c r="E80" s="500"/>
      <c r="F80" s="859"/>
      <c r="G80" s="860"/>
      <c r="H80" s="859"/>
      <c r="I80" s="860"/>
      <c r="J80" s="482"/>
      <c r="K80" s="482"/>
      <c r="L80" s="482"/>
      <c r="M80" s="482"/>
      <c r="N80" s="482"/>
      <c r="O80" s="482"/>
      <c r="P80" s="482"/>
      <c r="Q80" s="482"/>
      <c r="R80" s="482"/>
      <c r="S80" s="482"/>
      <c r="T80" s="482"/>
      <c r="U80" s="482"/>
      <c r="V80" s="482"/>
      <c r="W80" s="482"/>
      <c r="X80" s="482"/>
    </row>
    <row r="81" spans="1:24" ht="38.25" hidden="1" customHeight="1">
      <c r="A81" s="501"/>
      <c r="B81" s="881"/>
      <c r="C81" s="881"/>
      <c r="D81" s="881"/>
      <c r="E81" s="882"/>
      <c r="F81" s="843"/>
      <c r="G81" s="841"/>
      <c r="H81" s="841"/>
      <c r="I81" s="842"/>
      <c r="J81" s="482"/>
      <c r="K81" s="482"/>
      <c r="L81" s="482"/>
      <c r="M81" s="482"/>
      <c r="N81" s="482"/>
      <c r="O81" s="482"/>
      <c r="P81" s="482"/>
      <c r="Q81" s="482"/>
      <c r="R81" s="482"/>
      <c r="S81" s="482"/>
      <c r="T81" s="482"/>
      <c r="U81" s="482"/>
      <c r="V81" s="482"/>
      <c r="W81" s="482"/>
      <c r="X81" s="482"/>
    </row>
    <row r="82" spans="1:24" ht="23.25" hidden="1" customHeight="1">
      <c r="A82" s="491"/>
      <c r="B82" s="800"/>
      <c r="C82" s="800"/>
      <c r="D82" s="800"/>
      <c r="E82" s="800"/>
      <c r="F82" s="782"/>
      <c r="G82" s="782"/>
      <c r="H82" s="782"/>
      <c r="I82" s="782"/>
      <c r="J82" s="482"/>
      <c r="K82" s="482"/>
      <c r="L82" s="482"/>
      <c r="M82" s="598"/>
      <c r="N82" s="482"/>
      <c r="O82" s="482"/>
      <c r="P82" s="482"/>
      <c r="Q82" s="482"/>
      <c r="R82" s="482"/>
      <c r="S82" s="482"/>
      <c r="T82" s="482"/>
      <c r="U82" s="482"/>
      <c r="V82" s="482"/>
      <c r="W82" s="482"/>
      <c r="X82" s="482"/>
    </row>
    <row r="83" spans="1:24" ht="24" hidden="1" customHeight="1">
      <c r="A83" s="491"/>
      <c r="B83" s="800"/>
      <c r="C83" s="800"/>
      <c r="D83" s="800"/>
      <c r="E83" s="800"/>
      <c r="F83" s="782"/>
      <c r="G83" s="782"/>
      <c r="H83" s="782"/>
      <c r="I83" s="782"/>
      <c r="J83" s="482"/>
      <c r="K83" s="482"/>
      <c r="L83" s="482"/>
      <c r="M83" s="482"/>
      <c r="N83" s="482"/>
      <c r="O83" s="482"/>
      <c r="P83" s="482"/>
      <c r="Q83" s="482"/>
      <c r="R83" s="482"/>
      <c r="S83" s="482"/>
      <c r="T83" s="482"/>
      <c r="U83" s="482"/>
      <c r="V83" s="482"/>
      <c r="W83" s="482"/>
      <c r="X83" s="482"/>
    </row>
    <row r="84" spans="1:24" ht="20.25" hidden="1" customHeight="1">
      <c r="A84" s="491"/>
      <c r="B84" s="800"/>
      <c r="C84" s="800"/>
      <c r="D84" s="800"/>
      <c r="E84" s="800"/>
      <c r="F84" s="782"/>
      <c r="G84" s="782"/>
      <c r="H84" s="782"/>
      <c r="I84" s="782"/>
      <c r="J84" s="482"/>
      <c r="K84" s="482"/>
      <c r="L84" s="482"/>
      <c r="M84" s="482"/>
      <c r="N84" s="482"/>
      <c r="O84" s="482"/>
      <c r="P84" s="482"/>
      <c r="Q84" s="482"/>
      <c r="R84" s="482"/>
      <c r="S84" s="482"/>
      <c r="T84" s="482"/>
      <c r="U84" s="482"/>
      <c r="V84" s="482"/>
      <c r="W84" s="482"/>
      <c r="X84" s="482"/>
    </row>
    <row r="85" spans="1:24" ht="40.5" hidden="1" customHeight="1">
      <c r="A85" s="570"/>
      <c r="B85" s="800"/>
      <c r="C85" s="800"/>
      <c r="D85" s="800"/>
      <c r="E85" s="801"/>
      <c r="F85" s="782"/>
      <c r="G85" s="782"/>
      <c r="H85" s="797"/>
      <c r="I85" s="798"/>
      <c r="J85" s="482"/>
      <c r="K85" s="482"/>
      <c r="L85" s="482"/>
      <c r="M85" s="482"/>
      <c r="N85" s="482"/>
      <c r="O85" s="482"/>
      <c r="P85" s="482"/>
      <c r="Q85" s="482"/>
      <c r="R85" s="482"/>
      <c r="S85" s="482"/>
      <c r="T85" s="482"/>
      <c r="U85" s="482"/>
      <c r="V85" s="482"/>
      <c r="W85" s="482"/>
      <c r="X85" s="482"/>
    </row>
    <row r="86" spans="1:24" ht="18.75" hidden="1" customHeight="1">
      <c r="A86" s="468"/>
      <c r="B86" s="799"/>
      <c r="C86" s="800"/>
      <c r="D86" s="800"/>
      <c r="E86" s="801"/>
      <c r="F86" s="843"/>
      <c r="G86" s="841"/>
      <c r="H86" s="841"/>
      <c r="I86" s="842"/>
      <c r="J86" s="482"/>
      <c r="K86" s="482"/>
      <c r="L86" s="482"/>
      <c r="M86" s="482"/>
      <c r="N86" s="482"/>
      <c r="O86" s="482"/>
      <c r="P86" s="482"/>
      <c r="Q86" s="482"/>
      <c r="R86" s="482"/>
      <c r="S86" s="482"/>
      <c r="T86" s="482"/>
      <c r="U86" s="482"/>
      <c r="V86" s="482"/>
      <c r="W86" s="482"/>
      <c r="X86" s="482"/>
    </row>
    <row r="87" spans="1:24" ht="82.5" hidden="1" customHeight="1">
      <c r="A87" s="503"/>
      <c r="B87" s="799"/>
      <c r="C87" s="800"/>
      <c r="D87" s="800"/>
      <c r="E87" s="801"/>
      <c r="F87" s="802"/>
      <c r="G87" s="803"/>
      <c r="H87" s="802"/>
      <c r="I87" s="803"/>
      <c r="J87" s="482"/>
      <c r="K87" s="482"/>
      <c r="L87" s="482"/>
      <c r="M87" s="482"/>
      <c r="N87" s="482"/>
      <c r="O87" s="482"/>
      <c r="P87" s="482"/>
      <c r="Q87" s="482"/>
      <c r="R87" s="482"/>
      <c r="S87" s="482"/>
      <c r="T87" s="482"/>
      <c r="U87" s="482"/>
      <c r="V87" s="482"/>
      <c r="W87" s="482"/>
      <c r="X87" s="482"/>
    </row>
    <row r="88" spans="1:24" ht="26.25" hidden="1" customHeight="1">
      <c r="A88" s="466"/>
      <c r="B88" s="799"/>
      <c r="C88" s="800"/>
      <c r="D88" s="800"/>
      <c r="E88" s="800"/>
      <c r="F88" s="782"/>
      <c r="G88" s="782"/>
      <c r="H88" s="782"/>
      <c r="I88" s="782"/>
      <c r="J88" s="482"/>
      <c r="K88" s="482"/>
      <c r="L88" s="482"/>
      <c r="M88" s="482"/>
      <c r="N88" s="482"/>
      <c r="O88" s="482"/>
      <c r="P88" s="482"/>
      <c r="Q88" s="482"/>
      <c r="R88" s="482"/>
      <c r="S88" s="482"/>
      <c r="T88" s="482"/>
      <c r="U88" s="482"/>
      <c r="V88" s="482"/>
      <c r="W88" s="482"/>
      <c r="X88" s="482"/>
    </row>
    <row r="89" spans="1:24" ht="43.5" hidden="1" customHeight="1">
      <c r="A89" s="466"/>
      <c r="B89" s="799"/>
      <c r="C89" s="800"/>
      <c r="D89" s="800"/>
      <c r="E89" s="800"/>
      <c r="F89" s="782"/>
      <c r="G89" s="782"/>
      <c r="H89" s="782"/>
      <c r="I89" s="782"/>
      <c r="J89" s="482"/>
      <c r="K89" s="482"/>
      <c r="L89" s="482"/>
      <c r="M89" s="482"/>
      <c r="N89" s="482"/>
      <c r="O89" s="482"/>
      <c r="P89" s="482"/>
      <c r="Q89" s="482"/>
      <c r="R89" s="482"/>
      <c r="S89" s="482"/>
      <c r="T89" s="482"/>
      <c r="U89" s="482"/>
      <c r="V89" s="482"/>
      <c r="W89" s="482"/>
      <c r="X89" s="482"/>
    </row>
    <row r="90" spans="1:24" ht="16.95" hidden="1" customHeight="1">
      <c r="A90" s="663"/>
      <c r="B90" s="663"/>
      <c r="C90" s="567"/>
      <c r="D90" s="567"/>
      <c r="E90" s="567"/>
      <c r="F90" s="567"/>
      <c r="G90" s="567"/>
      <c r="H90" s="567"/>
      <c r="I90" s="567"/>
      <c r="J90" s="482"/>
      <c r="K90" s="482"/>
      <c r="L90" s="482"/>
      <c r="M90" s="482"/>
      <c r="N90" s="482"/>
      <c r="O90" s="482"/>
      <c r="P90" s="482"/>
      <c r="Q90" s="482"/>
      <c r="R90" s="482"/>
      <c r="S90" s="482"/>
      <c r="T90" s="482"/>
      <c r="U90" s="482"/>
      <c r="V90" s="482"/>
      <c r="W90" s="482"/>
      <c r="X90" s="482"/>
    </row>
    <row r="91" spans="1:24" ht="16.95" hidden="1" customHeight="1">
      <c r="A91" s="663"/>
      <c r="B91" s="663"/>
      <c r="C91" s="567"/>
      <c r="D91" s="567"/>
      <c r="E91" s="567"/>
      <c r="F91" s="567"/>
      <c r="G91" s="567"/>
      <c r="H91" s="567"/>
      <c r="I91" s="567"/>
      <c r="J91" s="482"/>
      <c r="K91" s="482"/>
      <c r="L91" s="482"/>
      <c r="M91" s="482"/>
      <c r="N91" s="482"/>
      <c r="O91" s="482"/>
      <c r="P91" s="482"/>
      <c r="Q91" s="482"/>
      <c r="R91" s="482"/>
      <c r="S91" s="482"/>
      <c r="T91" s="482"/>
      <c r="U91" s="482"/>
      <c r="V91" s="482"/>
      <c r="W91" s="482"/>
      <c r="X91" s="482"/>
    </row>
    <row r="92" spans="1:24" ht="17.25" hidden="1" customHeight="1">
      <c r="A92" s="573"/>
      <c r="B92" s="829"/>
      <c r="C92" s="830"/>
      <c r="D92" s="830"/>
      <c r="E92" s="830"/>
      <c r="F92" s="830"/>
      <c r="G92" s="830"/>
      <c r="H92" s="830"/>
      <c r="I92" s="831"/>
      <c r="J92" s="482"/>
      <c r="K92" s="482"/>
      <c r="L92" s="482"/>
      <c r="M92" s="482"/>
      <c r="N92" s="482"/>
      <c r="O92" s="482"/>
      <c r="P92" s="482"/>
      <c r="Q92" s="482"/>
      <c r="R92" s="482"/>
      <c r="S92" s="482"/>
      <c r="T92" s="482"/>
      <c r="U92" s="482"/>
      <c r="V92" s="482"/>
      <c r="W92" s="482"/>
      <c r="X92" s="482"/>
    </row>
    <row r="93" spans="1:24" ht="42.75" hidden="1" customHeight="1">
      <c r="A93" s="574"/>
      <c r="B93" s="832"/>
      <c r="C93" s="833"/>
      <c r="D93" s="833"/>
      <c r="E93" s="833"/>
      <c r="F93" s="833"/>
      <c r="G93" s="833"/>
      <c r="H93" s="833"/>
      <c r="I93" s="834"/>
      <c r="J93" s="482"/>
      <c r="K93" s="482"/>
      <c r="L93" s="482"/>
      <c r="M93" s="482"/>
      <c r="N93" s="482"/>
      <c r="O93" s="482"/>
      <c r="P93" s="482"/>
      <c r="Q93" s="482"/>
      <c r="R93" s="482"/>
      <c r="S93" s="482"/>
      <c r="T93" s="482"/>
      <c r="U93" s="482"/>
      <c r="V93" s="482"/>
      <c r="W93" s="482"/>
      <c r="X93" s="482"/>
    </row>
    <row r="94" spans="1:24" ht="17.25" hidden="1" customHeight="1">
      <c r="A94" s="575"/>
      <c r="B94" s="572"/>
      <c r="C94" s="572"/>
      <c r="D94" s="572"/>
      <c r="E94" s="572"/>
      <c r="F94" s="572"/>
      <c r="G94" s="572"/>
      <c r="H94" s="572"/>
      <c r="I94" s="572"/>
      <c r="J94" s="482"/>
      <c r="K94" s="482"/>
      <c r="L94" s="482"/>
      <c r="M94" s="482"/>
      <c r="N94" s="482"/>
      <c r="O94" s="482"/>
      <c r="P94" s="482"/>
      <c r="Q94" s="482"/>
      <c r="R94" s="482"/>
      <c r="S94" s="482"/>
      <c r="T94" s="482"/>
      <c r="U94" s="482"/>
      <c r="V94" s="482"/>
      <c r="W94" s="482"/>
      <c r="X94" s="482"/>
    </row>
    <row r="95" spans="1:24" ht="54" hidden="1" customHeight="1">
      <c r="A95" s="574"/>
      <c r="B95" s="832"/>
      <c r="C95" s="833"/>
      <c r="D95" s="833"/>
      <c r="E95" s="833"/>
      <c r="F95" s="833"/>
      <c r="G95" s="833"/>
      <c r="H95" s="833"/>
      <c r="I95" s="834"/>
      <c r="J95" s="482"/>
      <c r="K95" s="482"/>
      <c r="L95" s="482"/>
      <c r="M95" s="482"/>
      <c r="N95" s="482"/>
      <c r="O95" s="482"/>
      <c r="P95" s="482"/>
      <c r="Q95" s="482"/>
      <c r="R95" s="482"/>
      <c r="S95" s="482"/>
      <c r="T95" s="482"/>
      <c r="U95" s="482"/>
      <c r="V95" s="482"/>
      <c r="W95" s="482"/>
      <c r="X95" s="482"/>
    </row>
    <row r="96" spans="1:24" ht="17.25" hidden="1" customHeight="1">
      <c r="A96" s="575"/>
      <c r="B96" s="572"/>
      <c r="C96" s="572"/>
      <c r="D96" s="572"/>
      <c r="E96" s="572"/>
      <c r="F96" s="572"/>
      <c r="G96" s="572"/>
      <c r="H96" s="572"/>
      <c r="I96" s="572"/>
      <c r="J96" s="482"/>
      <c r="K96" s="482"/>
      <c r="L96" s="482"/>
      <c r="M96" s="482"/>
      <c r="N96" s="482"/>
      <c r="O96" s="482"/>
      <c r="P96" s="482"/>
      <c r="Q96" s="482"/>
      <c r="R96" s="482"/>
      <c r="S96" s="482"/>
      <c r="T96" s="482"/>
      <c r="U96" s="482"/>
      <c r="V96" s="482"/>
      <c r="W96" s="482"/>
      <c r="X96" s="482"/>
    </row>
    <row r="97" spans="1:24" ht="104.25" hidden="1" customHeight="1">
      <c r="A97" s="574"/>
      <c r="B97" s="832"/>
      <c r="C97" s="833"/>
      <c r="D97" s="833"/>
      <c r="E97" s="833"/>
      <c r="F97" s="833"/>
      <c r="G97" s="833"/>
      <c r="H97" s="833"/>
      <c r="I97" s="834"/>
      <c r="J97" s="482"/>
      <c r="K97" s="482"/>
      <c r="L97" s="482"/>
      <c r="M97" s="482"/>
      <c r="N97" s="482"/>
      <c r="O97" s="482"/>
      <c r="P97" s="482"/>
      <c r="Q97" s="482"/>
      <c r="R97" s="482"/>
      <c r="S97" s="482"/>
      <c r="T97" s="482"/>
      <c r="U97" s="482"/>
      <c r="V97" s="482"/>
      <c r="W97" s="482"/>
      <c r="X97" s="482"/>
    </row>
    <row r="98" spans="1:24" ht="17.25" hidden="1" customHeight="1">
      <c r="A98" s="468"/>
      <c r="B98" s="571"/>
      <c r="C98" s="571"/>
      <c r="D98" s="571"/>
      <c r="E98" s="571"/>
      <c r="F98" s="571"/>
      <c r="G98" s="571"/>
      <c r="H98" s="571"/>
      <c r="I98" s="571"/>
      <c r="J98" s="482"/>
      <c r="K98" s="482"/>
      <c r="L98" s="482"/>
      <c r="M98" s="482"/>
      <c r="N98" s="482"/>
      <c r="O98" s="482"/>
      <c r="P98" s="482"/>
      <c r="Q98" s="482"/>
      <c r="R98" s="482"/>
      <c r="S98" s="482"/>
      <c r="T98" s="482"/>
      <c r="U98" s="482"/>
      <c r="V98" s="482"/>
      <c r="W98" s="482"/>
      <c r="X98" s="482"/>
    </row>
    <row r="99" spans="1:24" ht="117.75" hidden="1" customHeight="1">
      <c r="A99" s="574"/>
      <c r="B99" s="832"/>
      <c r="C99" s="833"/>
      <c r="D99" s="833"/>
      <c r="E99" s="833"/>
      <c r="F99" s="833"/>
      <c r="G99" s="833"/>
      <c r="H99" s="833"/>
      <c r="I99" s="834"/>
      <c r="J99" s="482"/>
      <c r="K99" s="482"/>
      <c r="L99" s="482"/>
      <c r="M99" s="482"/>
      <c r="N99" s="482"/>
      <c r="O99" s="482"/>
      <c r="P99" s="482"/>
      <c r="Q99" s="482"/>
      <c r="R99" s="482"/>
      <c r="S99" s="482"/>
      <c r="T99" s="482"/>
      <c r="U99" s="482"/>
      <c r="V99" s="482"/>
      <c r="W99" s="482"/>
      <c r="X99" s="482"/>
    </row>
    <row r="100" spans="1:24" ht="39.75" hidden="1" customHeight="1">
      <c r="A100" s="574"/>
      <c r="B100" s="832"/>
      <c r="C100" s="833"/>
      <c r="D100" s="833"/>
      <c r="E100" s="833"/>
      <c r="F100" s="833"/>
      <c r="G100" s="833"/>
      <c r="H100" s="833"/>
      <c r="I100" s="834"/>
      <c r="J100" s="482"/>
      <c r="K100" s="482"/>
      <c r="L100" s="482"/>
      <c r="M100" s="482"/>
      <c r="N100" s="482"/>
      <c r="O100" s="482"/>
      <c r="P100" s="482"/>
      <c r="Q100" s="482"/>
      <c r="R100" s="482"/>
      <c r="S100" s="482"/>
      <c r="T100" s="482"/>
      <c r="U100" s="482"/>
      <c r="V100" s="482"/>
      <c r="W100" s="482"/>
      <c r="X100" s="482"/>
    </row>
    <row r="101" spans="1:24" ht="38.25" hidden="1" customHeight="1">
      <c r="A101" s="574"/>
      <c r="B101" s="832"/>
      <c r="C101" s="833"/>
      <c r="D101" s="833"/>
      <c r="E101" s="833"/>
      <c r="F101" s="833"/>
      <c r="G101" s="833"/>
      <c r="H101" s="833"/>
      <c r="I101" s="834"/>
      <c r="J101" s="482"/>
      <c r="K101" s="482"/>
      <c r="L101" s="482"/>
      <c r="M101" s="482"/>
      <c r="N101" s="482"/>
      <c r="O101" s="482"/>
      <c r="P101" s="482"/>
      <c r="Q101" s="482"/>
      <c r="R101" s="482"/>
      <c r="S101" s="482"/>
      <c r="T101" s="482"/>
      <c r="U101" s="482"/>
      <c r="V101" s="482"/>
      <c r="W101" s="482"/>
      <c r="X101" s="482"/>
    </row>
    <row r="102" spans="1:24" ht="56.25" hidden="1" customHeight="1">
      <c r="A102" s="574"/>
      <c r="B102" s="832"/>
      <c r="C102" s="833"/>
      <c r="D102" s="833"/>
      <c r="E102" s="833"/>
      <c r="F102" s="833"/>
      <c r="G102" s="833"/>
      <c r="H102" s="833"/>
      <c r="I102" s="834"/>
      <c r="J102" s="482"/>
      <c r="K102" s="482"/>
      <c r="L102" s="482"/>
      <c r="M102" s="482"/>
      <c r="N102" s="482"/>
      <c r="O102" s="482"/>
      <c r="P102" s="482"/>
      <c r="Q102" s="482"/>
      <c r="R102" s="482"/>
      <c r="S102" s="482"/>
      <c r="T102" s="482"/>
      <c r="U102" s="482"/>
      <c r="V102" s="482"/>
      <c r="W102" s="482"/>
      <c r="X102" s="482"/>
    </row>
    <row r="103" spans="1:24" ht="22.5" hidden="1" customHeight="1">
      <c r="A103" s="574"/>
      <c r="B103" s="576"/>
      <c r="C103" s="576"/>
      <c r="D103" s="576"/>
      <c r="E103" s="576"/>
      <c r="F103" s="576"/>
      <c r="G103" s="576"/>
      <c r="H103" s="576"/>
      <c r="I103" s="576"/>
      <c r="J103" s="482"/>
      <c r="K103" s="482"/>
      <c r="L103" s="482"/>
      <c r="M103" s="482"/>
      <c r="N103" s="482"/>
      <c r="O103" s="482"/>
      <c r="P103" s="482"/>
      <c r="Q103" s="482"/>
      <c r="R103" s="482"/>
      <c r="S103" s="482"/>
      <c r="T103" s="482"/>
      <c r="U103" s="482"/>
      <c r="V103" s="482"/>
      <c r="W103" s="482"/>
      <c r="X103" s="482"/>
    </row>
    <row r="104" spans="1:24" ht="24" hidden="1" customHeight="1">
      <c r="A104" s="521"/>
      <c r="B104" s="799"/>
      <c r="C104" s="800"/>
      <c r="D104" s="800"/>
      <c r="E104" s="800"/>
      <c r="F104" s="800"/>
      <c r="G104" s="800"/>
      <c r="H104" s="800"/>
      <c r="I104" s="801"/>
      <c r="J104" s="482"/>
      <c r="K104" s="482"/>
      <c r="L104" s="482"/>
      <c r="M104" s="482"/>
      <c r="N104" s="482"/>
      <c r="O104" s="482"/>
      <c r="P104" s="482"/>
      <c r="Q104" s="482"/>
      <c r="R104" s="482"/>
      <c r="S104" s="482"/>
      <c r="T104" s="482"/>
      <c r="U104" s="482"/>
      <c r="V104" s="482"/>
      <c r="W104" s="482"/>
      <c r="X104" s="482"/>
    </row>
    <row r="105" spans="1:24" ht="20.25" hidden="1" customHeight="1">
      <c r="A105" s="521"/>
      <c r="B105" s="799"/>
      <c r="C105" s="800"/>
      <c r="D105" s="800"/>
      <c r="E105" s="800"/>
      <c r="F105" s="800"/>
      <c r="G105" s="800"/>
      <c r="H105" s="884"/>
      <c r="I105" s="884"/>
      <c r="J105" s="482"/>
      <c r="K105" s="482"/>
      <c r="L105" s="482"/>
      <c r="M105" s="482"/>
      <c r="N105" s="482"/>
      <c r="O105" s="482"/>
      <c r="P105" s="482"/>
      <c r="Q105" s="482"/>
      <c r="R105" s="482"/>
      <c r="S105" s="482"/>
      <c r="T105" s="482"/>
      <c r="U105" s="482"/>
      <c r="V105" s="482"/>
      <c r="W105" s="482"/>
      <c r="X105" s="482"/>
    </row>
    <row r="106" spans="1:24" ht="20.25" hidden="1" customHeight="1">
      <c r="A106" s="521"/>
      <c r="B106" s="799"/>
      <c r="C106" s="800"/>
      <c r="D106" s="800"/>
      <c r="E106" s="800"/>
      <c r="F106" s="800"/>
      <c r="G106" s="800"/>
      <c r="H106" s="883"/>
      <c r="I106" s="883"/>
      <c r="J106" s="482"/>
      <c r="K106" s="482"/>
      <c r="L106" s="482"/>
      <c r="M106" s="482"/>
      <c r="N106" s="482"/>
      <c r="O106" s="482"/>
      <c r="P106" s="482"/>
      <c r="Q106" s="482"/>
      <c r="R106" s="482"/>
      <c r="S106" s="482"/>
      <c r="T106" s="482"/>
      <c r="U106" s="482"/>
      <c r="V106" s="482"/>
      <c r="W106" s="482"/>
      <c r="X106" s="482"/>
    </row>
    <row r="107" spans="1:24" ht="35.25" hidden="1" customHeight="1">
      <c r="A107" s="521"/>
      <c r="B107" s="799"/>
      <c r="C107" s="800"/>
      <c r="D107" s="800"/>
      <c r="E107" s="800"/>
      <c r="F107" s="800"/>
      <c r="G107" s="800"/>
      <c r="H107" s="883"/>
      <c r="I107" s="883"/>
      <c r="J107" s="482"/>
      <c r="K107" s="482"/>
      <c r="L107" s="482"/>
      <c r="M107" s="482"/>
      <c r="N107" s="482"/>
      <c r="O107" s="482"/>
      <c r="P107" s="482"/>
      <c r="Q107" s="482"/>
      <c r="R107" s="482"/>
      <c r="S107" s="482"/>
      <c r="T107" s="482"/>
      <c r="U107" s="482"/>
      <c r="V107" s="482"/>
      <c r="W107" s="482"/>
      <c r="X107" s="482"/>
    </row>
    <row r="108" spans="1:24" ht="51.75" hidden="1" customHeight="1">
      <c r="A108" s="521"/>
      <c r="B108" s="799"/>
      <c r="C108" s="800"/>
      <c r="D108" s="800"/>
      <c r="E108" s="800"/>
      <c r="F108" s="800"/>
      <c r="G108" s="800"/>
      <c r="H108" s="818"/>
      <c r="I108" s="819"/>
      <c r="J108" s="482"/>
      <c r="K108" s="482"/>
      <c r="L108" s="482"/>
      <c r="M108" s="482"/>
      <c r="N108" s="482"/>
      <c r="O108" s="482"/>
      <c r="P108" s="482"/>
      <c r="Q108" s="482"/>
      <c r="R108" s="482"/>
      <c r="S108" s="482"/>
      <c r="T108" s="482"/>
      <c r="U108" s="482"/>
      <c r="V108" s="482"/>
      <c r="W108" s="482"/>
      <c r="X108" s="482"/>
    </row>
    <row r="109" spans="1:24" ht="36.75" hidden="1" customHeight="1">
      <c r="A109" s="521"/>
      <c r="B109" s="799"/>
      <c r="C109" s="800"/>
      <c r="D109" s="800"/>
      <c r="E109" s="800"/>
      <c r="F109" s="800"/>
      <c r="G109" s="800"/>
      <c r="H109" s="800"/>
      <c r="I109" s="801"/>
      <c r="J109" s="482"/>
      <c r="K109" s="482"/>
      <c r="L109" s="482"/>
      <c r="M109" s="482"/>
      <c r="N109" s="482"/>
      <c r="O109" s="482"/>
      <c r="P109" s="482"/>
      <c r="Q109" s="482"/>
      <c r="R109" s="482"/>
      <c r="S109" s="482"/>
      <c r="T109" s="482"/>
      <c r="U109" s="482"/>
      <c r="V109" s="482"/>
      <c r="W109" s="482"/>
      <c r="X109" s="482"/>
    </row>
    <row r="110" spans="1:24" ht="27" hidden="1" customHeight="1">
      <c r="A110" s="521"/>
      <c r="B110" s="835"/>
      <c r="C110" s="836"/>
      <c r="D110" s="567"/>
      <c r="E110" s="567"/>
      <c r="F110" s="567"/>
      <c r="G110" s="567"/>
      <c r="H110" s="567"/>
      <c r="I110" s="568"/>
      <c r="J110" s="482"/>
      <c r="K110" s="482"/>
      <c r="L110" s="482"/>
      <c r="M110" s="482"/>
      <c r="N110" s="482"/>
      <c r="O110" s="482"/>
      <c r="P110" s="482"/>
      <c r="Q110" s="482"/>
      <c r="R110" s="482"/>
      <c r="S110" s="482"/>
      <c r="T110" s="482"/>
      <c r="U110" s="482"/>
      <c r="V110" s="482"/>
      <c r="W110" s="482"/>
      <c r="X110" s="482"/>
    </row>
    <row r="111" spans="1:24" ht="35.25" hidden="1" customHeight="1">
      <c r="A111" s="580"/>
      <c r="B111" s="817"/>
      <c r="C111" s="817"/>
      <c r="D111" s="817"/>
      <c r="E111" s="817"/>
      <c r="F111" s="817"/>
      <c r="G111" s="818"/>
      <c r="H111" s="819"/>
      <c r="I111" s="820"/>
      <c r="J111" s="482"/>
      <c r="K111" s="482"/>
      <c r="L111" s="482"/>
      <c r="M111" s="482"/>
      <c r="N111" s="482"/>
      <c r="O111" s="482"/>
      <c r="P111" s="482"/>
      <c r="Q111" s="482"/>
      <c r="R111" s="482"/>
      <c r="S111" s="482"/>
      <c r="T111" s="482"/>
      <c r="U111" s="482"/>
      <c r="V111" s="482"/>
      <c r="W111" s="482"/>
      <c r="X111" s="482"/>
    </row>
    <row r="112" spans="1:24" ht="37.5" hidden="1" customHeight="1">
      <c r="A112" s="580"/>
      <c r="B112" s="814"/>
      <c r="C112" s="815"/>
      <c r="D112" s="815"/>
      <c r="E112" s="815"/>
      <c r="F112" s="816"/>
      <c r="G112" s="818"/>
      <c r="H112" s="819"/>
      <c r="I112" s="820"/>
      <c r="J112" s="482"/>
      <c r="K112" s="482"/>
      <c r="L112" s="482"/>
      <c r="M112" s="482"/>
      <c r="N112" s="482"/>
      <c r="O112" s="482"/>
      <c r="P112" s="482"/>
      <c r="Q112" s="482"/>
      <c r="R112" s="482"/>
      <c r="S112" s="482"/>
      <c r="T112" s="482"/>
      <c r="U112" s="482"/>
      <c r="V112" s="482"/>
      <c r="W112" s="482"/>
      <c r="X112" s="482"/>
    </row>
    <row r="113" spans="1:24" ht="19.5" hidden="1" customHeight="1">
      <c r="A113" s="580"/>
      <c r="B113" s="821"/>
      <c r="C113" s="822"/>
      <c r="D113" s="822"/>
      <c r="E113" s="822"/>
      <c r="F113" s="823"/>
      <c r="G113" s="568"/>
      <c r="H113" s="569"/>
      <c r="I113" s="569"/>
      <c r="J113" s="482"/>
      <c r="K113" s="482"/>
      <c r="L113" s="482"/>
      <c r="M113" s="482"/>
      <c r="N113" s="482"/>
      <c r="O113" s="482"/>
      <c r="P113" s="482"/>
      <c r="Q113" s="482"/>
      <c r="R113" s="482"/>
      <c r="S113" s="482"/>
      <c r="T113" s="482"/>
      <c r="U113" s="482"/>
      <c r="V113" s="482"/>
      <c r="W113" s="482"/>
      <c r="X113" s="482"/>
    </row>
    <row r="114" spans="1:24" ht="17.25" hidden="1" customHeight="1">
      <c r="A114" s="828"/>
      <c r="B114" s="817"/>
      <c r="C114" s="817"/>
      <c r="D114" s="817"/>
      <c r="E114" s="817"/>
      <c r="F114" s="817"/>
      <c r="G114" s="581"/>
      <c r="H114" s="581"/>
      <c r="I114" s="581"/>
      <c r="J114" s="482"/>
      <c r="K114" s="482"/>
      <c r="L114" s="482"/>
      <c r="M114" s="482"/>
      <c r="N114" s="482"/>
      <c r="O114" s="482"/>
      <c r="P114" s="482"/>
      <c r="Q114" s="482"/>
      <c r="R114" s="482"/>
      <c r="S114" s="482"/>
      <c r="T114" s="482"/>
      <c r="U114" s="482"/>
      <c r="V114" s="482"/>
      <c r="W114" s="482"/>
      <c r="X114" s="482"/>
    </row>
    <row r="115" spans="1:24" ht="22.5" hidden="1" customHeight="1">
      <c r="A115" s="828"/>
      <c r="B115" s="817"/>
      <c r="C115" s="817"/>
      <c r="D115" s="817"/>
      <c r="E115" s="817"/>
      <c r="F115" s="817"/>
      <c r="G115" s="599"/>
      <c r="H115" s="599"/>
      <c r="I115" s="599"/>
      <c r="J115" s="482"/>
      <c r="K115" s="482"/>
      <c r="L115" s="482"/>
      <c r="M115" s="482"/>
      <c r="N115" s="482"/>
      <c r="O115" s="482"/>
      <c r="P115" s="482"/>
      <c r="Q115" s="482"/>
      <c r="R115" s="482"/>
      <c r="S115" s="482"/>
      <c r="T115" s="482"/>
      <c r="U115" s="482"/>
      <c r="V115" s="482"/>
      <c r="W115" s="482"/>
      <c r="X115" s="482"/>
    </row>
    <row r="116" spans="1:24" ht="24.75" hidden="1" customHeight="1">
      <c r="A116" s="582"/>
      <c r="B116" s="811"/>
      <c r="C116" s="812"/>
      <c r="D116" s="812"/>
      <c r="E116" s="812"/>
      <c r="F116" s="813"/>
      <c r="G116" s="581"/>
      <c r="H116" s="581"/>
      <c r="I116" s="581"/>
      <c r="J116" s="482"/>
      <c r="K116" s="482"/>
      <c r="L116" s="482"/>
      <c r="M116" s="482"/>
      <c r="N116" s="482"/>
      <c r="O116" s="482"/>
      <c r="P116" s="482"/>
      <c r="Q116" s="482"/>
      <c r="R116" s="482"/>
      <c r="S116" s="482"/>
      <c r="T116" s="482"/>
      <c r="U116" s="482"/>
      <c r="V116" s="482"/>
      <c r="W116" s="482"/>
      <c r="X116" s="482"/>
    </row>
    <row r="117" spans="1:24" ht="21.75" hidden="1" customHeight="1">
      <c r="A117" s="583"/>
      <c r="B117" s="814"/>
      <c r="C117" s="815"/>
      <c r="D117" s="815"/>
      <c r="E117" s="815"/>
      <c r="F117" s="816"/>
      <c r="G117" s="600"/>
      <c r="H117" s="601"/>
      <c r="I117" s="601"/>
      <c r="J117" s="482"/>
      <c r="K117" s="482"/>
      <c r="L117" s="482"/>
      <c r="M117" s="482"/>
      <c r="N117" s="482"/>
      <c r="O117" s="482"/>
      <c r="P117" s="482"/>
      <c r="Q117" s="482"/>
      <c r="R117" s="482"/>
      <c r="S117" s="482"/>
      <c r="T117" s="482"/>
      <c r="U117" s="482"/>
      <c r="V117" s="482"/>
      <c r="W117" s="482"/>
      <c r="X117" s="482"/>
    </row>
    <row r="118" spans="1:24" ht="30" hidden="1" customHeight="1">
      <c r="A118" s="584"/>
      <c r="B118" s="835"/>
      <c r="C118" s="836"/>
      <c r="D118" s="836"/>
      <c r="E118" s="836"/>
      <c r="F118" s="836"/>
      <c r="G118" s="836"/>
      <c r="H118" s="836"/>
      <c r="I118" s="837"/>
      <c r="J118" s="482"/>
      <c r="K118" s="482"/>
      <c r="L118" s="482"/>
      <c r="M118" s="482"/>
      <c r="N118" s="482"/>
      <c r="O118" s="482"/>
      <c r="P118" s="482"/>
      <c r="Q118" s="482"/>
      <c r="R118" s="482"/>
      <c r="S118" s="482"/>
      <c r="T118" s="482"/>
      <c r="U118" s="482"/>
      <c r="V118" s="482"/>
      <c r="W118" s="482"/>
      <c r="X118" s="482"/>
    </row>
    <row r="119" spans="1:24" ht="42.75" hidden="1" customHeight="1">
      <c r="A119" s="580"/>
      <c r="B119" s="817"/>
      <c r="C119" s="817"/>
      <c r="D119" s="817"/>
      <c r="E119" s="817"/>
      <c r="F119" s="817"/>
      <c r="G119" s="818"/>
      <c r="H119" s="819"/>
      <c r="I119" s="820"/>
      <c r="J119" s="482"/>
      <c r="K119" s="482"/>
      <c r="L119" s="482"/>
      <c r="M119" s="482"/>
      <c r="N119" s="482"/>
      <c r="O119" s="482"/>
      <c r="P119" s="482"/>
      <c r="Q119" s="482"/>
      <c r="R119" s="482"/>
      <c r="S119" s="482"/>
      <c r="T119" s="482"/>
      <c r="U119" s="482"/>
      <c r="V119" s="482"/>
      <c r="W119" s="482"/>
      <c r="X119" s="482"/>
    </row>
    <row r="120" spans="1:24" ht="40.5" hidden="1" customHeight="1">
      <c r="A120" s="580"/>
      <c r="B120" s="814"/>
      <c r="C120" s="815"/>
      <c r="D120" s="815"/>
      <c r="E120" s="815"/>
      <c r="F120" s="816"/>
      <c r="G120" s="818"/>
      <c r="H120" s="819"/>
      <c r="I120" s="820"/>
      <c r="J120" s="482"/>
      <c r="K120" s="482"/>
      <c r="L120" s="482"/>
      <c r="M120" s="482"/>
      <c r="N120" s="482"/>
      <c r="O120" s="482"/>
      <c r="P120" s="482"/>
      <c r="Q120" s="482"/>
      <c r="R120" s="482"/>
      <c r="S120" s="482"/>
      <c r="T120" s="482"/>
      <c r="U120" s="482"/>
      <c r="V120" s="482"/>
      <c r="W120" s="482"/>
      <c r="X120" s="482"/>
    </row>
    <row r="121" spans="1:24" ht="21.75" hidden="1" customHeight="1">
      <c r="A121" s="580"/>
      <c r="B121" s="821"/>
      <c r="C121" s="822"/>
      <c r="D121" s="822"/>
      <c r="E121" s="822"/>
      <c r="F121" s="823"/>
      <c r="G121" s="568"/>
      <c r="H121" s="569"/>
      <c r="I121" s="569"/>
      <c r="J121" s="482"/>
      <c r="K121" s="482"/>
      <c r="L121" s="482"/>
      <c r="M121" s="482"/>
      <c r="N121" s="482"/>
      <c r="O121" s="482"/>
      <c r="P121" s="482"/>
      <c r="Q121" s="482"/>
      <c r="R121" s="482"/>
      <c r="S121" s="482"/>
      <c r="T121" s="482"/>
      <c r="U121" s="482"/>
      <c r="V121" s="482"/>
      <c r="W121" s="482"/>
      <c r="X121" s="482"/>
    </row>
    <row r="122" spans="1:24" ht="21.75" hidden="1" customHeight="1">
      <c r="A122" s="828"/>
      <c r="B122" s="817"/>
      <c r="C122" s="817"/>
      <c r="D122" s="817"/>
      <c r="E122" s="817"/>
      <c r="F122" s="817"/>
      <c r="G122" s="581"/>
      <c r="H122" s="581"/>
      <c r="I122" s="581"/>
      <c r="J122" s="482"/>
      <c r="K122" s="482"/>
      <c r="L122" s="482"/>
      <c r="M122" s="482"/>
      <c r="N122" s="482"/>
      <c r="O122" s="482"/>
      <c r="P122" s="482"/>
      <c r="Q122" s="482"/>
      <c r="R122" s="482"/>
      <c r="S122" s="482"/>
      <c r="T122" s="482"/>
      <c r="U122" s="482"/>
      <c r="V122" s="482"/>
      <c r="W122" s="482"/>
      <c r="X122" s="482"/>
    </row>
    <row r="123" spans="1:24" ht="21.75" hidden="1" customHeight="1">
      <c r="A123" s="828"/>
      <c r="B123" s="817"/>
      <c r="C123" s="817"/>
      <c r="D123" s="817"/>
      <c r="E123" s="817"/>
      <c r="F123" s="817"/>
      <c r="G123" s="599"/>
      <c r="H123" s="599"/>
      <c r="I123" s="599"/>
      <c r="J123" s="482"/>
      <c r="K123" s="482"/>
      <c r="L123" s="482"/>
      <c r="M123" s="482"/>
      <c r="N123" s="482"/>
      <c r="O123" s="482"/>
      <c r="P123" s="482"/>
      <c r="Q123" s="482"/>
      <c r="R123" s="482"/>
      <c r="S123" s="482"/>
      <c r="T123" s="482"/>
      <c r="U123" s="482"/>
      <c r="V123" s="482"/>
      <c r="W123" s="482"/>
      <c r="X123" s="482"/>
    </row>
    <row r="124" spans="1:24" ht="21.75" hidden="1" customHeight="1">
      <c r="A124" s="582"/>
      <c r="B124" s="811"/>
      <c r="C124" s="812"/>
      <c r="D124" s="812"/>
      <c r="E124" s="812"/>
      <c r="F124" s="813"/>
      <c r="G124" s="581"/>
      <c r="H124" s="581"/>
      <c r="I124" s="581"/>
      <c r="J124" s="482"/>
      <c r="K124" s="482"/>
      <c r="L124" s="482"/>
      <c r="M124" s="482"/>
      <c r="N124" s="482"/>
      <c r="O124" s="482"/>
      <c r="P124" s="482"/>
      <c r="Q124" s="482"/>
      <c r="R124" s="482"/>
      <c r="S124" s="482"/>
      <c r="T124" s="482"/>
      <c r="U124" s="482"/>
      <c r="V124" s="482"/>
      <c r="W124" s="482"/>
      <c r="X124" s="482"/>
    </row>
    <row r="125" spans="1:24" ht="21.75" hidden="1" customHeight="1">
      <c r="A125" s="583"/>
      <c r="B125" s="814"/>
      <c r="C125" s="815"/>
      <c r="D125" s="815"/>
      <c r="E125" s="815"/>
      <c r="F125" s="816"/>
      <c r="G125" s="600"/>
      <c r="H125" s="601"/>
      <c r="I125" s="601"/>
      <c r="J125" s="482"/>
      <c r="K125" s="482"/>
      <c r="L125" s="482"/>
      <c r="M125" s="482"/>
      <c r="N125" s="482"/>
      <c r="O125" s="482"/>
      <c r="P125" s="482"/>
      <c r="Q125" s="482"/>
      <c r="R125" s="482"/>
      <c r="S125" s="482"/>
      <c r="T125" s="482"/>
      <c r="U125" s="482"/>
      <c r="V125" s="482"/>
      <c r="W125" s="482"/>
      <c r="X125" s="482"/>
    </row>
    <row r="126" spans="1:24" ht="21.75" hidden="1" customHeight="1">
      <c r="A126" s="577"/>
      <c r="B126" s="578"/>
      <c r="C126" s="578"/>
      <c r="D126" s="578"/>
      <c r="E126" s="578"/>
      <c r="F126" s="578"/>
      <c r="G126" s="579"/>
      <c r="H126" s="579"/>
      <c r="I126" s="579"/>
      <c r="J126" s="482"/>
      <c r="K126" s="482"/>
      <c r="L126" s="482"/>
      <c r="M126" s="482"/>
      <c r="N126" s="482"/>
      <c r="O126" s="482"/>
      <c r="P126" s="482"/>
      <c r="Q126" s="482"/>
      <c r="R126" s="482"/>
      <c r="S126" s="482"/>
      <c r="T126" s="482"/>
      <c r="U126" s="482"/>
      <c r="V126" s="482"/>
      <c r="W126" s="482"/>
      <c r="X126" s="482"/>
    </row>
    <row r="127" spans="1:24" ht="17.25" hidden="1" customHeight="1">
      <c r="A127" s="824"/>
      <c r="B127" s="824"/>
      <c r="C127" s="824"/>
      <c r="D127" s="824"/>
      <c r="E127" s="824"/>
      <c r="F127" s="824"/>
      <c r="G127" s="824"/>
      <c r="H127" s="824"/>
      <c r="I127" s="824"/>
      <c r="J127" s="482"/>
      <c r="K127" s="482"/>
      <c r="L127" s="482"/>
      <c r="M127" s="482"/>
      <c r="N127" s="482"/>
      <c r="O127" s="482"/>
      <c r="P127" s="482"/>
      <c r="Q127" s="482"/>
      <c r="R127" s="482"/>
      <c r="S127" s="482"/>
      <c r="T127" s="482"/>
      <c r="U127" s="482"/>
      <c r="V127" s="482"/>
      <c r="W127" s="482"/>
      <c r="X127" s="482"/>
    </row>
    <row r="128" spans="1:24" ht="17.25" hidden="1" customHeight="1">
      <c r="A128" s="573"/>
      <c r="B128" s="829"/>
      <c r="C128" s="830"/>
      <c r="D128" s="830"/>
      <c r="E128" s="830"/>
      <c r="F128" s="830"/>
      <c r="G128" s="830"/>
      <c r="H128" s="830"/>
      <c r="I128" s="831"/>
      <c r="J128" s="482"/>
      <c r="K128" s="482"/>
      <c r="L128" s="482"/>
      <c r="M128" s="482"/>
      <c r="N128" s="482"/>
      <c r="O128" s="482"/>
      <c r="P128" s="482"/>
      <c r="Q128" s="482"/>
      <c r="R128" s="482"/>
      <c r="S128" s="482"/>
      <c r="T128" s="482"/>
      <c r="U128" s="482"/>
      <c r="V128" s="482"/>
      <c r="W128" s="482"/>
      <c r="X128" s="482"/>
    </row>
    <row r="129" spans="1:24" ht="17.25" hidden="1" customHeight="1">
      <c r="A129" s="466"/>
      <c r="B129" s="832"/>
      <c r="C129" s="833"/>
      <c r="D129" s="833"/>
      <c r="E129" s="833"/>
      <c r="F129" s="833"/>
      <c r="G129" s="833"/>
      <c r="H129" s="833"/>
      <c r="I129" s="834"/>
      <c r="J129" s="482"/>
      <c r="K129" s="482"/>
      <c r="L129" s="482"/>
      <c r="M129" s="482"/>
      <c r="N129" s="482"/>
      <c r="O129" s="482"/>
      <c r="P129" s="482"/>
      <c r="Q129" s="482"/>
      <c r="R129" s="482"/>
      <c r="S129" s="482"/>
      <c r="T129" s="482"/>
      <c r="U129" s="482"/>
      <c r="V129" s="482"/>
      <c r="W129" s="482"/>
      <c r="X129" s="482"/>
    </row>
    <row r="130" spans="1:24" ht="17.25" hidden="1" customHeight="1">
      <c r="A130" s="466"/>
      <c r="B130" s="466"/>
      <c r="C130" s="466"/>
      <c r="D130" s="466"/>
      <c r="E130" s="466"/>
      <c r="F130" s="466"/>
      <c r="G130" s="466"/>
      <c r="H130" s="466"/>
      <c r="I130" s="466"/>
      <c r="J130" s="482"/>
      <c r="K130" s="482"/>
      <c r="L130" s="482"/>
      <c r="M130" s="482"/>
      <c r="N130" s="482"/>
      <c r="O130" s="482"/>
      <c r="P130" s="482"/>
      <c r="Q130" s="482"/>
      <c r="R130" s="482"/>
      <c r="S130" s="482"/>
      <c r="T130" s="482"/>
      <c r="U130" s="482"/>
      <c r="V130" s="482"/>
      <c r="W130" s="482"/>
      <c r="X130" s="482"/>
    </row>
    <row r="131" spans="1:24" ht="99" hidden="1" customHeight="1">
      <c r="A131" s="521"/>
      <c r="B131" s="832"/>
      <c r="C131" s="833"/>
      <c r="D131" s="833"/>
      <c r="E131" s="833"/>
      <c r="F131" s="833"/>
      <c r="G131" s="833"/>
      <c r="H131" s="833"/>
      <c r="I131" s="834"/>
      <c r="J131" s="482"/>
      <c r="K131" s="482"/>
      <c r="L131" s="482"/>
      <c r="M131" s="482"/>
      <c r="N131" s="482"/>
      <c r="O131" s="482"/>
      <c r="P131" s="482"/>
      <c r="Q131" s="482"/>
      <c r="R131" s="482"/>
      <c r="S131" s="482"/>
      <c r="T131" s="482"/>
      <c r="U131" s="482"/>
      <c r="V131" s="482"/>
      <c r="W131" s="482"/>
      <c r="X131" s="482"/>
    </row>
    <row r="132" spans="1:24" ht="17.25" hidden="1" customHeight="1">
      <c r="A132" s="466"/>
      <c r="B132" s="466"/>
      <c r="C132" s="466"/>
      <c r="D132" s="466"/>
      <c r="E132" s="466"/>
      <c r="F132" s="466"/>
      <c r="G132" s="466"/>
      <c r="H132" s="466"/>
      <c r="I132" s="466"/>
      <c r="J132" s="482"/>
      <c r="K132" s="482"/>
      <c r="L132" s="482"/>
      <c r="M132" s="482"/>
      <c r="N132" s="482"/>
      <c r="O132" s="482"/>
      <c r="P132" s="482"/>
      <c r="Q132" s="482"/>
      <c r="R132" s="482"/>
      <c r="S132" s="482"/>
      <c r="T132" s="482"/>
      <c r="U132" s="482"/>
      <c r="V132" s="482"/>
      <c r="W132" s="482"/>
      <c r="X132" s="482"/>
    </row>
    <row r="133" spans="1:24" ht="17.25" hidden="1" customHeight="1">
      <c r="A133" s="466"/>
      <c r="B133" s="825"/>
      <c r="C133" s="826"/>
      <c r="D133" s="826"/>
      <c r="E133" s="826"/>
      <c r="F133" s="826"/>
      <c r="G133" s="826"/>
      <c r="H133" s="826"/>
      <c r="I133" s="827"/>
      <c r="J133" s="482"/>
      <c r="K133" s="482"/>
      <c r="L133" s="482"/>
      <c r="M133" s="482"/>
      <c r="N133" s="482"/>
      <c r="O133" s="482"/>
      <c r="P133" s="482"/>
      <c r="Q133" s="482"/>
      <c r="R133" s="482"/>
      <c r="S133" s="482"/>
      <c r="T133" s="482"/>
      <c r="U133" s="482"/>
      <c r="V133" s="482"/>
      <c r="W133" s="482"/>
      <c r="X133" s="482"/>
    </row>
    <row r="134" spans="1:24" ht="37.5" hidden="1" customHeight="1">
      <c r="A134" s="466"/>
      <c r="B134" s="817"/>
      <c r="C134" s="817"/>
      <c r="D134" s="817"/>
      <c r="E134" s="817"/>
      <c r="F134" s="817"/>
      <c r="G134" s="818"/>
      <c r="H134" s="819"/>
      <c r="I134" s="820"/>
      <c r="J134" s="482"/>
      <c r="K134" s="482"/>
      <c r="L134" s="482"/>
      <c r="M134" s="482"/>
      <c r="N134" s="482"/>
      <c r="O134" s="482"/>
      <c r="P134" s="482"/>
      <c r="Q134" s="482"/>
      <c r="R134" s="482"/>
      <c r="S134" s="482"/>
      <c r="T134" s="482"/>
      <c r="U134" s="482"/>
      <c r="V134" s="482"/>
      <c r="W134" s="482"/>
      <c r="X134" s="482"/>
    </row>
    <row r="135" spans="1:24" ht="39.75" hidden="1" customHeight="1">
      <c r="A135" s="466"/>
      <c r="B135" s="817"/>
      <c r="C135" s="817"/>
      <c r="D135" s="817"/>
      <c r="E135" s="817"/>
      <c r="F135" s="817"/>
      <c r="G135" s="818"/>
      <c r="H135" s="819"/>
      <c r="I135" s="820"/>
      <c r="J135" s="482"/>
      <c r="K135" s="482"/>
      <c r="L135" s="482"/>
      <c r="M135" s="482"/>
      <c r="N135" s="482"/>
      <c r="O135" s="482"/>
      <c r="P135" s="482"/>
      <c r="Q135" s="482"/>
      <c r="R135" s="482"/>
      <c r="S135" s="482"/>
      <c r="T135" s="482"/>
      <c r="U135" s="482"/>
      <c r="V135" s="482"/>
      <c r="W135" s="482"/>
      <c r="X135" s="482"/>
    </row>
    <row r="136" spans="1:24" hidden="1">
      <c r="A136" s="501"/>
      <c r="B136" s="799"/>
      <c r="C136" s="800"/>
      <c r="D136" s="800"/>
      <c r="E136" s="800"/>
      <c r="F136" s="800"/>
      <c r="G136" s="800"/>
      <c r="H136" s="800"/>
      <c r="I136" s="801"/>
      <c r="J136" s="482"/>
      <c r="K136" s="482"/>
      <c r="L136" s="482"/>
      <c r="M136" s="482"/>
      <c r="N136" s="482"/>
      <c r="O136" s="482"/>
      <c r="P136" s="482"/>
      <c r="Q136" s="482"/>
      <c r="R136" s="482"/>
      <c r="S136" s="482"/>
      <c r="T136" s="482"/>
      <c r="U136" s="482"/>
      <c r="V136" s="482"/>
      <c r="W136" s="482"/>
      <c r="X136" s="482"/>
    </row>
    <row r="137" spans="1:24" ht="23.25" hidden="1" customHeight="1">
      <c r="A137" s="491"/>
      <c r="B137" s="800"/>
      <c r="C137" s="800"/>
      <c r="D137" s="800"/>
      <c r="E137" s="800"/>
      <c r="F137" s="782"/>
      <c r="G137" s="782"/>
      <c r="H137" s="782"/>
      <c r="I137" s="782"/>
      <c r="J137" s="482"/>
      <c r="K137" s="482"/>
      <c r="L137" s="482"/>
      <c r="M137" s="598"/>
      <c r="N137" s="482"/>
      <c r="O137" s="482"/>
      <c r="P137" s="482"/>
      <c r="Q137" s="482"/>
      <c r="R137" s="482"/>
      <c r="S137" s="482"/>
      <c r="T137" s="482"/>
      <c r="U137" s="482"/>
      <c r="V137" s="482"/>
      <c r="W137" s="482"/>
      <c r="X137" s="482"/>
    </row>
    <row r="138" spans="1:24" ht="24" hidden="1" customHeight="1">
      <c r="A138" s="491"/>
      <c r="B138" s="800"/>
      <c r="C138" s="800"/>
      <c r="D138" s="800"/>
      <c r="E138" s="800"/>
      <c r="F138" s="782"/>
      <c r="G138" s="782"/>
      <c r="H138" s="782"/>
      <c r="I138" s="782"/>
      <c r="J138" s="482"/>
      <c r="K138" s="482"/>
      <c r="L138" s="482"/>
      <c r="M138" s="482"/>
      <c r="N138" s="482"/>
      <c r="O138" s="482"/>
      <c r="P138" s="482"/>
      <c r="Q138" s="482"/>
      <c r="R138" s="482"/>
      <c r="S138" s="482"/>
      <c r="T138" s="482"/>
      <c r="U138" s="482"/>
      <c r="V138" s="482"/>
      <c r="W138" s="482"/>
      <c r="X138" s="482"/>
    </row>
    <row r="139" spans="1:24" ht="20.25" hidden="1" customHeight="1">
      <c r="A139" s="491"/>
      <c r="B139" s="800"/>
      <c r="C139" s="800"/>
      <c r="D139" s="800"/>
      <c r="E139" s="800"/>
      <c r="F139" s="782"/>
      <c r="G139" s="782"/>
      <c r="H139" s="782"/>
      <c r="I139" s="782"/>
      <c r="J139" s="482"/>
      <c r="K139" s="482"/>
      <c r="L139" s="482"/>
      <c r="M139" s="482"/>
      <c r="N139" s="482"/>
      <c r="O139" s="482"/>
      <c r="P139" s="482"/>
      <c r="Q139" s="482"/>
      <c r="R139" s="482"/>
      <c r="S139" s="482"/>
      <c r="T139" s="482"/>
      <c r="U139" s="482"/>
      <c r="V139" s="482"/>
      <c r="W139" s="482"/>
      <c r="X139" s="482"/>
    </row>
    <row r="140" spans="1:24" ht="20.25" hidden="1" customHeight="1">
      <c r="A140" s="491"/>
      <c r="B140" s="800"/>
      <c r="C140" s="800"/>
      <c r="D140" s="800"/>
      <c r="E140" s="800"/>
      <c r="F140" s="782"/>
      <c r="G140" s="782"/>
      <c r="H140" s="782"/>
      <c r="I140" s="782"/>
      <c r="J140" s="482"/>
      <c r="K140" s="482"/>
      <c r="L140" s="482"/>
      <c r="M140" s="482"/>
      <c r="N140" s="482"/>
      <c r="O140" s="482"/>
      <c r="P140" s="482"/>
      <c r="Q140" s="482"/>
      <c r="R140" s="482"/>
      <c r="S140" s="482"/>
      <c r="T140" s="482"/>
      <c r="U140" s="482"/>
      <c r="V140" s="482"/>
      <c r="W140" s="482"/>
      <c r="X140" s="482"/>
    </row>
    <row r="141" spans="1:24" ht="40.5" hidden="1" customHeight="1">
      <c r="A141" s="570"/>
      <c r="B141" s="800"/>
      <c r="C141" s="800"/>
      <c r="D141" s="800"/>
      <c r="E141" s="801"/>
      <c r="F141" s="782"/>
      <c r="G141" s="782"/>
      <c r="H141" s="797"/>
      <c r="I141" s="798"/>
      <c r="J141" s="482"/>
      <c r="K141" s="482"/>
      <c r="L141" s="482"/>
      <c r="M141" s="482"/>
      <c r="N141" s="482"/>
      <c r="O141" s="482"/>
      <c r="P141" s="482"/>
      <c r="Q141" s="482"/>
      <c r="R141" s="482"/>
      <c r="S141" s="482"/>
      <c r="T141" s="482"/>
      <c r="U141" s="482"/>
      <c r="V141" s="482"/>
      <c r="W141" s="482"/>
      <c r="X141" s="482"/>
    </row>
    <row r="142" spans="1:24" ht="112.5" hidden="1" customHeight="1">
      <c r="A142" s="503"/>
      <c r="B142" s="799"/>
      <c r="C142" s="800"/>
      <c r="D142" s="800"/>
      <c r="E142" s="801"/>
      <c r="F142" s="802"/>
      <c r="G142" s="803"/>
      <c r="H142" s="802"/>
      <c r="I142" s="803"/>
      <c r="J142" s="482"/>
      <c r="K142" s="482"/>
      <c r="L142" s="482"/>
      <c r="M142" s="482"/>
      <c r="N142" s="482"/>
      <c r="O142" s="482"/>
      <c r="P142" s="482"/>
      <c r="Q142" s="482"/>
      <c r="R142" s="482"/>
      <c r="S142" s="482"/>
      <c r="T142" s="482"/>
      <c r="U142" s="482"/>
      <c r="V142" s="482"/>
      <c r="W142" s="482"/>
      <c r="X142" s="482"/>
    </row>
    <row r="143" spans="1:24" ht="43.5" hidden="1" customHeight="1">
      <c r="A143" s="466"/>
      <c r="B143" s="799"/>
      <c r="C143" s="800"/>
      <c r="D143" s="800"/>
      <c r="E143" s="800"/>
      <c r="F143" s="782"/>
      <c r="G143" s="782"/>
      <c r="H143" s="782"/>
      <c r="I143" s="782"/>
      <c r="J143" s="482"/>
      <c r="K143" s="482"/>
      <c r="L143" s="482"/>
      <c r="M143" s="482"/>
      <c r="N143" s="482"/>
      <c r="O143" s="482"/>
      <c r="P143" s="482"/>
      <c r="Q143" s="482"/>
      <c r="R143" s="482"/>
      <c r="S143" s="482"/>
      <c r="T143" s="482"/>
      <c r="U143" s="482"/>
      <c r="V143" s="482"/>
      <c r="W143" s="482"/>
      <c r="X143" s="482"/>
    </row>
    <row r="144" spans="1:24" ht="16.2" hidden="1">
      <c r="A144" s="640"/>
      <c r="B144" s="928"/>
      <c r="C144" s="928"/>
      <c r="D144" s="928"/>
      <c r="E144" s="928"/>
      <c r="F144" s="928"/>
      <c r="G144" s="928"/>
      <c r="H144" s="928"/>
      <c r="I144" s="928"/>
      <c r="J144" s="482"/>
      <c r="K144" s="482"/>
      <c r="L144" s="482"/>
      <c r="M144" s="482"/>
      <c r="N144" s="482"/>
      <c r="O144" s="482"/>
      <c r="P144" s="482"/>
      <c r="Q144" s="482"/>
      <c r="R144" s="482"/>
      <c r="S144" s="482"/>
      <c r="T144" s="482"/>
      <c r="U144" s="482"/>
      <c r="V144" s="482"/>
      <c r="W144" s="482"/>
      <c r="X144" s="482"/>
    </row>
    <row r="145" spans="1:24" ht="17.25" hidden="1" customHeight="1">
      <c r="A145" s="640"/>
      <c r="B145" s="973"/>
      <c r="C145" s="973"/>
      <c r="D145" s="973"/>
      <c r="E145" s="973"/>
      <c r="F145" s="973"/>
      <c r="G145" s="973"/>
      <c r="H145" s="973"/>
      <c r="I145" s="973"/>
      <c r="J145" s="482"/>
      <c r="K145" s="482"/>
      <c r="L145" s="482"/>
      <c r="M145" s="482"/>
      <c r="N145" s="482"/>
      <c r="O145" s="482"/>
      <c r="P145" s="482"/>
      <c r="Q145" s="482"/>
      <c r="R145" s="482"/>
      <c r="S145" s="482"/>
      <c r="T145" s="482"/>
      <c r="U145" s="482"/>
      <c r="V145" s="482"/>
      <c r="W145" s="482"/>
      <c r="X145" s="482"/>
    </row>
    <row r="146" spans="1:24" ht="17.25" hidden="1" customHeight="1">
      <c r="A146" s="640"/>
      <c r="B146" s="641"/>
      <c r="C146" s="563"/>
      <c r="D146" s="563"/>
      <c r="E146" s="563"/>
      <c r="F146" s="563"/>
      <c r="G146" s="563"/>
      <c r="H146" s="563"/>
      <c r="I146" s="563"/>
      <c r="J146" s="482"/>
      <c r="K146" s="482"/>
      <c r="L146" s="482"/>
      <c r="M146" s="482"/>
      <c r="N146" s="482"/>
      <c r="O146" s="482"/>
      <c r="P146" s="482"/>
      <c r="Q146" s="482"/>
      <c r="R146" s="482"/>
      <c r="S146" s="482"/>
      <c r="T146" s="482"/>
      <c r="U146" s="482"/>
      <c r="V146" s="482"/>
      <c r="W146" s="482"/>
      <c r="X146" s="482"/>
    </row>
    <row r="147" spans="1:24" ht="17.25" hidden="1" customHeight="1">
      <c r="A147" s="640"/>
      <c r="B147" s="973"/>
      <c r="C147" s="973"/>
      <c r="D147" s="973"/>
      <c r="E147" s="973"/>
      <c r="F147" s="973"/>
      <c r="G147" s="973"/>
      <c r="H147" s="973"/>
      <c r="I147" s="973"/>
      <c r="J147" s="482"/>
      <c r="K147" s="482"/>
      <c r="L147" s="482"/>
      <c r="M147" s="482"/>
      <c r="N147" s="482"/>
      <c r="O147" s="482"/>
      <c r="P147" s="482"/>
      <c r="Q147" s="482"/>
      <c r="R147" s="482"/>
      <c r="S147" s="482"/>
      <c r="T147" s="482"/>
      <c r="U147" s="482"/>
      <c r="V147" s="482"/>
      <c r="W147" s="482"/>
      <c r="X147" s="482"/>
    </row>
    <row r="148" spans="1:24" ht="17.25" hidden="1" customHeight="1">
      <c r="A148" s="640"/>
      <c r="B148" s="973"/>
      <c r="C148" s="973"/>
      <c r="D148" s="973"/>
      <c r="E148" s="973"/>
      <c r="F148" s="973"/>
      <c r="G148" s="973"/>
      <c r="H148" s="973"/>
      <c r="I148" s="973"/>
      <c r="J148" s="482"/>
      <c r="K148" s="482"/>
      <c r="L148" s="482"/>
      <c r="M148" s="482"/>
      <c r="N148" s="482"/>
      <c r="O148" s="482"/>
      <c r="P148" s="482"/>
      <c r="Q148" s="482"/>
      <c r="R148" s="482"/>
      <c r="S148" s="482"/>
      <c r="T148" s="482"/>
      <c r="U148" s="482"/>
      <c r="V148" s="482"/>
      <c r="W148" s="482"/>
      <c r="X148" s="482"/>
    </row>
    <row r="149" spans="1:24" ht="17.25" hidden="1" customHeight="1">
      <c r="A149" s="616"/>
      <c r="B149" s="616"/>
      <c r="C149" s="616"/>
      <c r="D149" s="616"/>
      <c r="E149" s="616"/>
      <c r="F149" s="616"/>
      <c r="G149" s="616"/>
      <c r="H149" s="616"/>
      <c r="I149" s="616"/>
      <c r="J149" s="482"/>
      <c r="K149" s="482"/>
      <c r="L149" s="482"/>
      <c r="M149" s="482"/>
      <c r="N149" s="482"/>
      <c r="O149" s="482"/>
      <c r="P149" s="482"/>
      <c r="Q149" s="482"/>
      <c r="R149" s="482"/>
      <c r="S149" s="482"/>
      <c r="T149" s="482"/>
      <c r="U149" s="482"/>
      <c r="V149" s="482"/>
      <c r="W149" s="482"/>
      <c r="X149" s="482"/>
    </row>
    <row r="150" spans="1:24" ht="17.25" hidden="1" customHeight="1">
      <c r="A150" s="466"/>
      <c r="B150" s="925"/>
      <c r="C150" s="926"/>
      <c r="D150" s="926"/>
      <c r="E150" s="926"/>
      <c r="F150" s="926"/>
      <c r="G150" s="927"/>
      <c r="H150" s="599"/>
      <c r="I150" s="466"/>
      <c r="J150" s="482"/>
      <c r="K150" s="482"/>
      <c r="L150" s="482"/>
      <c r="M150" s="482"/>
      <c r="N150" s="482"/>
      <c r="O150" s="482"/>
      <c r="P150" s="482"/>
      <c r="Q150" s="482"/>
      <c r="R150" s="482"/>
      <c r="S150" s="482"/>
      <c r="T150" s="482"/>
      <c r="U150" s="482"/>
      <c r="V150" s="482"/>
      <c r="W150" s="482"/>
      <c r="X150" s="482"/>
    </row>
    <row r="151" spans="1:24" ht="17.25" hidden="1" customHeight="1">
      <c r="A151" s="466"/>
      <c r="B151" s="925"/>
      <c r="C151" s="926"/>
      <c r="D151" s="926"/>
      <c r="E151" s="926"/>
      <c r="F151" s="926"/>
      <c r="G151" s="927"/>
      <c r="H151" s="600"/>
      <c r="I151" s="466"/>
      <c r="J151" s="482"/>
      <c r="K151" s="482"/>
      <c r="L151" s="482"/>
      <c r="M151" s="482"/>
      <c r="N151" s="482"/>
      <c r="O151" s="482"/>
      <c r="P151" s="482"/>
      <c r="Q151" s="482"/>
      <c r="R151" s="482"/>
      <c r="S151" s="482"/>
      <c r="T151" s="482"/>
      <c r="U151" s="482"/>
      <c r="V151" s="482"/>
      <c r="W151" s="482"/>
      <c r="X151" s="482"/>
    </row>
    <row r="152" spans="1:24" ht="17.25" hidden="1" customHeight="1">
      <c r="A152" s="595"/>
      <c r="B152" s="617"/>
      <c r="C152" s="639"/>
      <c r="D152" s="639"/>
      <c r="E152" s="639"/>
      <c r="F152" s="639"/>
      <c r="G152" s="639"/>
      <c r="H152" s="595"/>
      <c r="I152" s="595"/>
      <c r="J152" s="482"/>
      <c r="K152" s="482"/>
      <c r="L152" s="482"/>
      <c r="M152" s="482"/>
      <c r="N152" s="482"/>
      <c r="O152" s="482"/>
      <c r="P152" s="482"/>
      <c r="Q152" s="482"/>
      <c r="R152" s="482"/>
      <c r="S152" s="482"/>
      <c r="T152" s="482"/>
      <c r="U152" s="482"/>
      <c r="V152" s="482"/>
      <c r="W152" s="482"/>
      <c r="X152" s="482"/>
    </row>
    <row r="153" spans="1:24" ht="17.25" hidden="1" customHeight="1">
      <c r="A153" s="595"/>
      <c r="B153" s="595"/>
      <c r="C153" s="595"/>
      <c r="D153" s="595"/>
      <c r="E153" s="595"/>
      <c r="F153" s="595"/>
      <c r="G153" s="595"/>
      <c r="H153" s="595"/>
      <c r="I153" s="595"/>
      <c r="J153" s="482"/>
      <c r="K153" s="482"/>
      <c r="L153" s="482"/>
      <c r="M153" s="482"/>
      <c r="N153" s="482"/>
      <c r="O153" s="482"/>
      <c r="P153" s="482"/>
      <c r="Q153" s="482"/>
      <c r="R153" s="482"/>
      <c r="S153" s="482"/>
      <c r="T153" s="482"/>
      <c r="U153" s="482"/>
      <c r="V153" s="482"/>
      <c r="W153" s="482"/>
      <c r="X153" s="482"/>
    </row>
    <row r="154" spans="1:24" ht="16.5" hidden="1" customHeight="1">
      <c r="A154" s="474"/>
      <c r="B154" s="932"/>
      <c r="C154" s="932"/>
      <c r="D154" s="932"/>
      <c r="E154" s="932"/>
      <c r="F154" s="932"/>
      <c r="G154" s="932"/>
      <c r="H154" s="932"/>
      <c r="I154" s="932"/>
      <c r="J154" s="460"/>
    </row>
    <row r="155" spans="1:24" ht="9" hidden="1" customHeight="1">
      <c r="A155" s="460"/>
      <c r="B155" s="504"/>
      <c r="C155" s="504"/>
      <c r="D155" s="504"/>
      <c r="E155" s="504"/>
      <c r="F155" s="504"/>
      <c r="G155" s="504"/>
      <c r="H155" s="504"/>
      <c r="I155" s="460"/>
      <c r="J155" s="460"/>
    </row>
    <row r="156" spans="1:24" ht="18" hidden="1" customHeight="1">
      <c r="A156" s="505"/>
      <c r="B156" s="808"/>
      <c r="C156" s="808"/>
      <c r="D156" s="808"/>
      <c r="E156" s="808"/>
      <c r="F156" s="808"/>
      <c r="G156" s="808"/>
      <c r="H156" s="808"/>
      <c r="I156" s="808"/>
    </row>
    <row r="157" spans="1:24" ht="9" hidden="1" customHeight="1">
      <c r="A157" s="460"/>
      <c r="B157" s="504"/>
      <c r="C157" s="504"/>
      <c r="D157" s="504"/>
      <c r="E157" s="504"/>
      <c r="F157" s="504"/>
      <c r="G157" s="504"/>
      <c r="H157" s="504"/>
      <c r="I157" s="460"/>
      <c r="J157" s="460"/>
    </row>
    <row r="158" spans="1:24" ht="18.75" hidden="1" customHeight="1">
      <c r="A158" s="476"/>
      <c r="B158" s="974"/>
      <c r="C158" s="974"/>
      <c r="D158" s="974"/>
      <c r="E158" s="974"/>
      <c r="F158" s="974"/>
      <c r="G158" s="974"/>
      <c r="H158" s="974"/>
      <c r="I158" s="974"/>
      <c r="J158" s="460"/>
    </row>
    <row r="159" spans="1:24" ht="51.75" hidden="1" customHeight="1">
      <c r="A159" s="476"/>
      <c r="B159" s="975"/>
      <c r="C159" s="975"/>
      <c r="D159" s="975"/>
      <c r="E159" s="975"/>
      <c r="F159" s="975"/>
      <c r="G159" s="975"/>
      <c r="H159" s="975"/>
      <c r="I159" s="975"/>
      <c r="J159" s="460"/>
    </row>
    <row r="160" spans="1:24" ht="16.2" hidden="1">
      <c r="A160" s="476"/>
      <c r="B160" s="506"/>
      <c r="C160" s="506"/>
      <c r="D160" s="506"/>
      <c r="E160" s="506"/>
      <c r="F160" s="506"/>
      <c r="G160" s="506"/>
      <c r="H160" s="506"/>
      <c r="I160" s="506"/>
      <c r="J160" s="460"/>
    </row>
    <row r="161" spans="1:15" ht="39.75" hidden="1" customHeight="1">
      <c r="A161" s="507"/>
      <c r="B161" s="929"/>
      <c r="C161" s="929"/>
      <c r="D161" s="929"/>
      <c r="E161" s="929"/>
      <c r="F161" s="929"/>
      <c r="G161" s="929"/>
      <c r="H161" s="929"/>
      <c r="I161" s="929"/>
      <c r="J161" s="508"/>
      <c r="K161" s="509"/>
      <c r="L161" s="509"/>
      <c r="M161" s="509"/>
      <c r="N161" s="509"/>
      <c r="O161" s="509"/>
    </row>
    <row r="162" spans="1:15" ht="12.75" hidden="1" customHeight="1">
      <c r="A162" s="507"/>
      <c r="B162" s="504"/>
      <c r="C162" s="504"/>
      <c r="D162" s="504"/>
      <c r="E162" s="504"/>
      <c r="F162" s="504"/>
      <c r="G162" s="504"/>
      <c r="H162" s="504"/>
      <c r="I162" s="460"/>
      <c r="J162" s="460"/>
    </row>
    <row r="163" spans="1:15" ht="65.25" hidden="1" customHeight="1">
      <c r="A163" s="476"/>
      <c r="B163" s="930"/>
      <c r="C163" s="931"/>
      <c r="D163" s="931"/>
      <c r="E163" s="931"/>
      <c r="F163" s="931"/>
      <c r="G163" s="931"/>
      <c r="H163" s="931"/>
      <c r="I163" s="931"/>
      <c r="J163" s="460"/>
    </row>
    <row r="164" spans="1:15" ht="10.5" hidden="1" customHeight="1">
      <c r="A164" s="510"/>
      <c r="B164" s="511"/>
      <c r="C164" s="511"/>
      <c r="D164" s="511"/>
      <c r="E164" s="511"/>
      <c r="F164" s="511"/>
      <c r="G164" s="511"/>
      <c r="H164" s="511"/>
      <c r="I164" s="511"/>
      <c r="J164" s="460"/>
    </row>
    <row r="165" spans="1:15" ht="77.25" hidden="1" customHeight="1">
      <c r="A165" s="512"/>
      <c r="B165" s="923"/>
      <c r="C165" s="766"/>
      <c r="D165" s="766"/>
      <c r="E165" s="766"/>
      <c r="F165" s="766"/>
      <c r="G165" s="766"/>
      <c r="H165" s="766"/>
      <c r="I165" s="766"/>
    </row>
    <row r="166" spans="1:15" ht="12.75" hidden="1" customHeight="1">
      <c r="B166" s="513"/>
      <c r="C166" s="513"/>
      <c r="D166" s="513"/>
      <c r="E166" s="513"/>
      <c r="F166" s="513"/>
      <c r="G166" s="513"/>
      <c r="H166" s="513"/>
      <c r="I166" s="513"/>
    </row>
    <row r="167" spans="1:15" ht="114" hidden="1" customHeight="1">
      <c r="B167" s="924"/>
      <c r="C167" s="924"/>
      <c r="D167" s="924"/>
      <c r="E167" s="924"/>
      <c r="F167" s="924"/>
      <c r="G167" s="924"/>
      <c r="H167" s="924"/>
      <c r="I167" s="924"/>
    </row>
    <row r="168" spans="1:15" ht="15" hidden="1" customHeight="1">
      <c r="A168" s="460"/>
      <c r="B168" s="514"/>
      <c r="C168" s="514"/>
      <c r="D168" s="514"/>
      <c r="E168" s="514"/>
      <c r="F168" s="514"/>
      <c r="G168" s="514"/>
      <c r="H168" s="514"/>
      <c r="I168" s="514"/>
      <c r="J168" s="460"/>
    </row>
    <row r="169" spans="1:15" ht="54" hidden="1" customHeight="1">
      <c r="A169" s="477"/>
      <c r="B169" s="792"/>
      <c r="C169" s="792"/>
      <c r="D169" s="792"/>
      <c r="E169" s="792"/>
      <c r="F169" s="792"/>
      <c r="G169" s="792"/>
      <c r="H169" s="792"/>
      <c r="I169" s="792"/>
      <c r="J169" s="460"/>
    </row>
    <row r="170" spans="1:15" ht="20.25" hidden="1" customHeight="1">
      <c r="A170" s="515"/>
      <c r="B170" s="976"/>
      <c r="C170" s="976"/>
      <c r="D170" s="976"/>
      <c r="E170" s="976"/>
      <c r="F170" s="976"/>
      <c r="G170" s="976"/>
      <c r="H170" s="976"/>
      <c r="I170" s="976"/>
      <c r="J170" s="460"/>
    </row>
    <row r="171" spans="1:15" ht="22.5" hidden="1" customHeight="1">
      <c r="A171" s="466"/>
      <c r="B171" s="886"/>
      <c r="C171" s="887"/>
      <c r="D171" s="887"/>
      <c r="E171" s="887"/>
      <c r="F171" s="886"/>
      <c r="G171" s="887"/>
      <c r="H171" s="887"/>
      <c r="I171" s="888"/>
      <c r="J171" s="460">
        <f>J17</f>
        <v>1</v>
      </c>
    </row>
    <row r="172" spans="1:15" ht="25.5" hidden="1" customHeight="1">
      <c r="A172" s="466"/>
      <c r="B172" s="753"/>
      <c r="C172" s="757"/>
      <c r="D172" s="757"/>
      <c r="E172" s="757"/>
      <c r="F172" s="757"/>
      <c r="G172" s="757"/>
      <c r="H172" s="757"/>
      <c r="I172" s="757"/>
      <c r="J172" s="460"/>
    </row>
    <row r="173" spans="1:15" ht="19.5" hidden="1" customHeight="1">
      <c r="A173" s="516"/>
      <c r="B173" s="517"/>
      <c r="C173" s="518"/>
      <c r="D173" s="758"/>
      <c r="E173" s="759"/>
      <c r="F173" s="760"/>
      <c r="G173" s="906"/>
      <c r="H173" s="906"/>
      <c r="I173" s="762"/>
      <c r="J173" s="460"/>
    </row>
    <row r="174" spans="1:15" ht="39.75" hidden="1" customHeight="1">
      <c r="A174" s="516"/>
      <c r="B174" s="517"/>
      <c r="C174" s="518"/>
      <c r="D174" s="908"/>
      <c r="E174" s="909"/>
      <c r="F174" s="761"/>
      <c r="G174" s="907"/>
      <c r="H174" s="907"/>
      <c r="I174" s="763"/>
      <c r="J174" s="460"/>
    </row>
    <row r="175" spans="1:15" ht="17.25" hidden="1" customHeight="1">
      <c r="A175" s="521"/>
      <c r="B175" s="784"/>
      <c r="C175" s="786"/>
      <c r="D175" s="874"/>
      <c r="E175" s="875"/>
      <c r="F175" s="874"/>
      <c r="G175" s="875"/>
      <c r="H175" s="874"/>
      <c r="I175" s="875"/>
      <c r="J175" s="460"/>
    </row>
    <row r="176" spans="1:15" ht="17.25" hidden="1" customHeight="1">
      <c r="A176" s="521"/>
      <c r="B176" s="784"/>
      <c r="C176" s="785"/>
      <c r="D176" s="785"/>
      <c r="E176" s="786"/>
      <c r="F176" s="522"/>
      <c r="G176" s="523"/>
      <c r="H176" s="523"/>
      <c r="I176" s="524"/>
      <c r="J176" s="460"/>
    </row>
    <row r="177" spans="1:10" ht="17.25" hidden="1" customHeight="1">
      <c r="A177" s="525"/>
      <c r="B177" s="447"/>
      <c r="C177" s="448"/>
      <c r="D177" s="779"/>
      <c r="E177" s="780"/>
      <c r="F177" s="779"/>
      <c r="G177" s="780"/>
      <c r="H177" s="779"/>
      <c r="I177" s="780"/>
      <c r="J177" s="460"/>
    </row>
    <row r="178" spans="1:10" ht="15.75" hidden="1" customHeight="1">
      <c r="A178" s="521"/>
      <c r="B178" s="596"/>
      <c r="C178" s="597"/>
      <c r="D178" s="779"/>
      <c r="E178" s="780"/>
      <c r="F178" s="779"/>
      <c r="G178" s="780"/>
      <c r="H178" s="779"/>
      <c r="I178" s="780"/>
      <c r="J178" s="460"/>
    </row>
    <row r="179" spans="1:10" ht="15.75" hidden="1" customHeight="1">
      <c r="A179" s="521"/>
      <c r="B179" s="764"/>
      <c r="C179" s="765"/>
      <c r="D179" s="779"/>
      <c r="E179" s="780"/>
      <c r="F179" s="528"/>
      <c r="G179" s="529"/>
      <c r="H179" s="779"/>
      <c r="I179" s="780"/>
    </row>
    <row r="180" spans="1:10" ht="15.75" hidden="1" customHeight="1">
      <c r="A180" s="521"/>
      <c r="B180" s="795"/>
      <c r="C180" s="796"/>
      <c r="D180" s="779"/>
      <c r="E180" s="780"/>
      <c r="F180" s="528"/>
      <c r="G180" s="529"/>
      <c r="H180" s="779"/>
      <c r="I180" s="780"/>
      <c r="J180" s="460"/>
    </row>
    <row r="181" spans="1:10" ht="16.5" hidden="1" customHeight="1">
      <c r="A181" s="521"/>
      <c r="B181" s="530"/>
      <c r="C181" s="531"/>
      <c r="D181" s="779"/>
      <c r="E181" s="780"/>
      <c r="F181" s="528"/>
      <c r="G181" s="529"/>
      <c r="H181" s="779"/>
      <c r="I181" s="780"/>
      <c r="J181" s="460"/>
    </row>
    <row r="182" spans="1:10" hidden="1">
      <c r="A182" s="521"/>
      <c r="B182" s="586"/>
      <c r="C182" s="587"/>
      <c r="D182" s="773"/>
      <c r="E182" s="774"/>
      <c r="F182" s="537"/>
      <c r="G182" s="538"/>
      <c r="H182" s="773"/>
      <c r="I182" s="774"/>
      <c r="J182" s="460"/>
    </row>
    <row r="183" spans="1:10" ht="15.75" hidden="1" customHeight="1">
      <c r="A183" s="532"/>
      <c r="B183" s="922"/>
      <c r="C183" s="922"/>
      <c r="D183" s="809"/>
      <c r="E183" s="809"/>
      <c r="F183" s="809"/>
      <c r="G183" s="809"/>
      <c r="H183" s="809"/>
      <c r="I183" s="810"/>
      <c r="J183" s="460"/>
    </row>
    <row r="184" spans="1:10" ht="20.25" hidden="1" customHeight="1">
      <c r="A184" s="466"/>
      <c r="B184" s="533"/>
      <c r="C184" s="534"/>
      <c r="D184" s="534"/>
      <c r="E184" s="534"/>
      <c r="F184" s="534"/>
      <c r="G184" s="534"/>
      <c r="H184" s="534"/>
      <c r="I184" s="534"/>
      <c r="J184" s="460"/>
    </row>
    <row r="185" spans="1:10" ht="20.25" hidden="1" customHeight="1">
      <c r="A185" s="516"/>
      <c r="B185" s="753"/>
      <c r="C185" s="757"/>
      <c r="D185" s="757"/>
      <c r="E185" s="757"/>
      <c r="F185" s="757"/>
      <c r="G185" s="757"/>
      <c r="H185" s="757"/>
      <c r="I185" s="757"/>
      <c r="J185" s="460"/>
    </row>
    <row r="186" spans="1:10" ht="19.5" hidden="1" customHeight="1">
      <c r="A186" s="516"/>
      <c r="B186" s="517"/>
      <c r="C186" s="518"/>
      <c r="D186" s="758"/>
      <c r="E186" s="759"/>
      <c r="F186" s="760"/>
      <c r="G186" s="906"/>
      <c r="H186" s="906"/>
      <c r="I186" s="762"/>
      <c r="J186" s="460"/>
    </row>
    <row r="187" spans="1:10" ht="47.25" hidden="1" customHeight="1">
      <c r="A187" s="516"/>
      <c r="B187" s="517"/>
      <c r="C187" s="518"/>
      <c r="D187" s="908"/>
      <c r="E187" s="909"/>
      <c r="F187" s="761"/>
      <c r="G187" s="907"/>
      <c r="H187" s="907"/>
      <c r="I187" s="763"/>
      <c r="J187" s="460"/>
    </row>
    <row r="188" spans="1:10" ht="17.25" hidden="1" customHeight="1">
      <c r="A188" s="521"/>
      <c r="B188" s="784"/>
      <c r="C188" s="786"/>
      <c r="D188" s="910"/>
      <c r="E188" s="911"/>
      <c r="F188" s="910"/>
      <c r="G188" s="911"/>
      <c r="H188" s="910"/>
      <c r="I188" s="911"/>
      <c r="J188" s="460"/>
    </row>
    <row r="189" spans="1:10" ht="17.25" hidden="1" customHeight="1">
      <c r="A189" s="521"/>
      <c r="B189" s="784"/>
      <c r="C189" s="785"/>
      <c r="D189" s="785"/>
      <c r="E189" s="786"/>
      <c r="F189" s="522"/>
      <c r="G189" s="523"/>
      <c r="H189" s="523"/>
      <c r="I189" s="524"/>
      <c r="J189" s="460"/>
    </row>
    <row r="190" spans="1:10" ht="15.75" hidden="1" customHeight="1">
      <c r="A190" s="525"/>
      <c r="B190" s="657"/>
      <c r="C190" s="448"/>
      <c r="D190" s="903"/>
      <c r="E190" s="904"/>
      <c r="F190" s="526"/>
      <c r="G190" s="527"/>
      <c r="H190" s="903"/>
      <c r="I190" s="904"/>
      <c r="J190" s="460"/>
    </row>
    <row r="191" spans="1:10" ht="15.75" hidden="1" customHeight="1">
      <c r="A191" s="521"/>
      <c r="B191" s="596"/>
      <c r="C191" s="597"/>
      <c r="D191" s="899"/>
      <c r="E191" s="900"/>
      <c r="F191" s="528"/>
      <c r="G191" s="529"/>
      <c r="H191" s="899"/>
      <c r="I191" s="900"/>
    </row>
    <row r="192" spans="1:10" ht="15.75" hidden="1" customHeight="1">
      <c r="A192" s="521"/>
      <c r="B192" s="764"/>
      <c r="C192" s="765"/>
      <c r="D192" s="899"/>
      <c r="E192" s="900"/>
      <c r="F192" s="528"/>
      <c r="G192" s="529"/>
      <c r="H192" s="899"/>
      <c r="I192" s="900"/>
      <c r="J192" s="460"/>
    </row>
    <row r="193" spans="1:10" ht="20.25" hidden="1" customHeight="1">
      <c r="A193" s="521"/>
      <c r="B193" s="795"/>
      <c r="C193" s="796"/>
      <c r="D193" s="899"/>
      <c r="E193" s="900"/>
      <c r="F193" s="528"/>
      <c r="G193" s="529"/>
      <c r="H193" s="899"/>
      <c r="I193" s="900"/>
      <c r="J193" s="460"/>
    </row>
    <row r="194" spans="1:10" ht="16.5" hidden="1" customHeight="1">
      <c r="A194" s="521"/>
      <c r="B194" s="530"/>
      <c r="C194" s="531"/>
      <c r="D194" s="899"/>
      <c r="E194" s="900"/>
      <c r="F194" s="528"/>
      <c r="G194" s="529"/>
      <c r="H194" s="899"/>
      <c r="I194" s="900"/>
      <c r="J194" s="460"/>
    </row>
    <row r="195" spans="1:10" ht="16.5" hidden="1" customHeight="1">
      <c r="A195" s="521"/>
      <c r="B195" s="586"/>
      <c r="C195" s="587"/>
      <c r="D195" s="920"/>
      <c r="E195" s="921"/>
      <c r="F195" s="535"/>
      <c r="G195" s="536"/>
      <c r="H195" s="920"/>
      <c r="I195" s="921"/>
      <c r="J195" s="460"/>
    </row>
    <row r="196" spans="1:10" ht="51" hidden="1" customHeight="1">
      <c r="A196" s="521"/>
      <c r="B196" s="771"/>
      <c r="C196" s="917"/>
      <c r="D196" s="901"/>
      <c r="E196" s="902"/>
      <c r="F196" s="537"/>
      <c r="G196" s="538"/>
      <c r="H196" s="901"/>
      <c r="I196" s="902"/>
      <c r="J196" s="460"/>
    </row>
    <row r="197" spans="1:10" ht="7.5" hidden="1" customHeight="1">
      <c r="A197" s="532"/>
      <c r="B197" s="775"/>
      <c r="C197" s="775"/>
      <c r="D197" s="918"/>
      <c r="E197" s="918"/>
      <c r="F197" s="918"/>
      <c r="G197" s="918"/>
      <c r="H197" s="918"/>
      <c r="I197" s="919"/>
      <c r="J197" s="460"/>
    </row>
    <row r="198" spans="1:10" ht="10.5" hidden="1" customHeight="1">
      <c r="A198" s="539"/>
      <c r="B198" s="540"/>
      <c r="C198" s="540"/>
      <c r="D198" s="502"/>
      <c r="E198" s="502"/>
      <c r="F198" s="502"/>
      <c r="G198" s="502"/>
      <c r="H198" s="502"/>
      <c r="I198" s="502"/>
      <c r="J198" s="460"/>
    </row>
    <row r="199" spans="1:10" ht="16.5" hidden="1" customHeight="1">
      <c r="A199" s="516"/>
      <c r="B199" s="754"/>
      <c r="C199" s="894"/>
      <c r="D199" s="895"/>
      <c r="E199" s="896"/>
      <c r="F199" s="895"/>
      <c r="G199" s="896"/>
      <c r="H199" s="895"/>
      <c r="I199" s="896"/>
      <c r="J199" s="460"/>
    </row>
    <row r="200" spans="1:10" ht="28.5" hidden="1" customHeight="1">
      <c r="A200" s="516"/>
      <c r="B200" s="757"/>
      <c r="C200" s="754"/>
      <c r="D200" s="897"/>
      <c r="E200" s="898"/>
      <c r="F200" s="897"/>
      <c r="G200" s="898"/>
      <c r="H200" s="897"/>
      <c r="I200" s="898"/>
      <c r="J200" s="460"/>
    </row>
    <row r="201" spans="1:10" ht="56.25" hidden="1" customHeight="1">
      <c r="A201" s="521"/>
      <c r="B201" s="784"/>
      <c r="C201" s="785"/>
      <c r="D201" s="785"/>
      <c r="E201" s="786"/>
      <c r="F201" s="914"/>
      <c r="G201" s="915"/>
      <c r="H201" s="915"/>
      <c r="I201" s="916"/>
    </row>
    <row r="202" spans="1:10" ht="15.75" hidden="1" customHeight="1">
      <c r="A202" s="521"/>
      <c r="B202" s="890"/>
      <c r="C202" s="891"/>
      <c r="D202" s="892"/>
      <c r="E202" s="893"/>
      <c r="F202" s="892"/>
      <c r="G202" s="893"/>
      <c r="H202" s="892"/>
      <c r="I202" s="893"/>
      <c r="J202" s="460"/>
    </row>
    <row r="203" spans="1:10" ht="48.75" hidden="1" customHeight="1">
      <c r="A203" s="521"/>
      <c r="B203" s="784"/>
      <c r="C203" s="785"/>
      <c r="D203" s="785"/>
      <c r="E203" s="786"/>
      <c r="F203" s="914"/>
      <c r="G203" s="915"/>
      <c r="H203" s="915"/>
      <c r="I203" s="916"/>
      <c r="J203" s="460"/>
    </row>
    <row r="204" spans="1:10" ht="18" hidden="1" customHeight="1">
      <c r="A204" s="471"/>
      <c r="B204" s="504"/>
      <c r="C204" s="504"/>
      <c r="D204" s="504"/>
      <c r="E204" s="504"/>
      <c r="H204" s="504"/>
    </row>
    <row r="205" spans="1:10" ht="26.25" hidden="1" customHeight="1">
      <c r="A205" s="466"/>
      <c r="B205" s="887"/>
      <c r="C205" s="887"/>
      <c r="D205" s="887"/>
      <c r="E205" s="887"/>
      <c r="F205" s="886"/>
      <c r="G205" s="887"/>
      <c r="H205" s="887"/>
      <c r="I205" s="888"/>
      <c r="J205" s="460"/>
    </row>
    <row r="206" spans="1:10" ht="29.25" hidden="1" customHeight="1">
      <c r="A206" s="466"/>
      <c r="B206" s="753"/>
      <c r="C206" s="757"/>
      <c r="D206" s="757"/>
      <c r="E206" s="757"/>
      <c r="F206" s="757"/>
      <c r="G206" s="757"/>
      <c r="H206" s="757"/>
      <c r="I206" s="757"/>
      <c r="J206" s="460"/>
    </row>
    <row r="207" spans="1:10" ht="19.5" hidden="1" customHeight="1">
      <c r="A207" s="516"/>
      <c r="B207" s="517"/>
      <c r="C207" s="518"/>
      <c r="D207" s="758"/>
      <c r="E207" s="759"/>
      <c r="F207" s="760"/>
      <c r="G207" s="906"/>
      <c r="H207" s="906"/>
      <c r="I207" s="762"/>
      <c r="J207" s="460"/>
    </row>
    <row r="208" spans="1:10" ht="47.25" hidden="1" customHeight="1">
      <c r="A208" s="516"/>
      <c r="B208" s="517"/>
      <c r="C208" s="518"/>
      <c r="D208" s="908"/>
      <c r="E208" s="909"/>
      <c r="F208" s="761"/>
      <c r="G208" s="907"/>
      <c r="H208" s="907"/>
      <c r="I208" s="763"/>
      <c r="J208" s="460"/>
    </row>
    <row r="209" spans="1:10" ht="17.25" hidden="1" customHeight="1">
      <c r="A209" s="521"/>
      <c r="B209" s="784"/>
      <c r="C209" s="786"/>
      <c r="D209" s="874"/>
      <c r="E209" s="875"/>
      <c r="F209" s="874"/>
      <c r="G209" s="875"/>
      <c r="H209" s="874"/>
      <c r="I209" s="875"/>
      <c r="J209" s="460"/>
    </row>
    <row r="210" spans="1:10" ht="17.25" hidden="1" customHeight="1">
      <c r="A210" s="521"/>
      <c r="B210" s="784"/>
      <c r="C210" s="785"/>
      <c r="D210" s="785"/>
      <c r="E210" s="786"/>
      <c r="F210" s="522"/>
      <c r="G210" s="523"/>
      <c r="H210" s="523"/>
      <c r="I210" s="524"/>
      <c r="J210" s="460"/>
    </row>
    <row r="211" spans="1:10" ht="15.75" hidden="1" customHeight="1">
      <c r="A211" s="525"/>
      <c r="B211" s="447"/>
      <c r="C211" s="448"/>
      <c r="D211" s="779"/>
      <c r="E211" s="780"/>
      <c r="F211" s="779"/>
      <c r="G211" s="780"/>
      <c r="H211" s="779"/>
      <c r="I211" s="780"/>
      <c r="J211" s="460"/>
    </row>
    <row r="212" spans="1:10" ht="15.75" hidden="1" customHeight="1">
      <c r="A212" s="521"/>
      <c r="B212" s="596"/>
      <c r="C212" s="597"/>
      <c r="D212" s="779"/>
      <c r="E212" s="780"/>
      <c r="F212" s="528"/>
      <c r="G212" s="529"/>
      <c r="H212" s="779"/>
      <c r="I212" s="780"/>
    </row>
    <row r="213" spans="1:10" ht="15.75" hidden="1" customHeight="1">
      <c r="A213" s="521"/>
      <c r="B213" s="764"/>
      <c r="C213" s="765"/>
      <c r="D213" s="779"/>
      <c r="E213" s="780"/>
      <c r="F213" s="528"/>
      <c r="G213" s="529"/>
      <c r="H213" s="779"/>
      <c r="I213" s="780"/>
      <c r="J213" s="460"/>
    </row>
    <row r="214" spans="1:10" ht="16.5" hidden="1" customHeight="1">
      <c r="A214" s="521"/>
      <c r="B214" s="795"/>
      <c r="C214" s="796"/>
      <c r="D214" s="779"/>
      <c r="E214" s="780"/>
      <c r="F214" s="528"/>
      <c r="G214" s="529"/>
      <c r="H214" s="779"/>
      <c r="I214" s="780"/>
      <c r="J214" s="460"/>
    </row>
    <row r="215" spans="1:10" hidden="1">
      <c r="A215" s="521"/>
      <c r="B215" s="530"/>
      <c r="C215" s="531"/>
      <c r="D215" s="779"/>
      <c r="E215" s="780"/>
      <c r="F215" s="528"/>
      <c r="G215" s="529"/>
      <c r="H215" s="779"/>
      <c r="I215" s="780"/>
      <c r="J215" s="460"/>
    </row>
    <row r="216" spans="1:10" ht="19.5" hidden="1" customHeight="1">
      <c r="A216" s="521"/>
      <c r="B216" s="586"/>
      <c r="C216" s="587"/>
      <c r="D216" s="773"/>
      <c r="E216" s="774"/>
      <c r="F216" s="537"/>
      <c r="G216" s="538"/>
      <c r="H216" s="773"/>
      <c r="I216" s="774"/>
      <c r="J216" s="460"/>
    </row>
    <row r="217" spans="1:10" ht="32.25" hidden="1" customHeight="1">
      <c r="A217" s="532"/>
      <c r="B217" s="809"/>
      <c r="C217" s="809"/>
      <c r="D217" s="809"/>
      <c r="E217" s="809"/>
      <c r="F217" s="809"/>
      <c r="G217" s="809"/>
      <c r="H217" s="809"/>
      <c r="I217" s="810"/>
      <c r="J217" s="460"/>
    </row>
    <row r="218" spans="1:10" ht="32.25" hidden="1" customHeight="1">
      <c r="A218" s="466"/>
      <c r="B218" s="541"/>
      <c r="C218" s="541"/>
      <c r="D218" s="541"/>
      <c r="E218" s="541"/>
      <c r="F218" s="542"/>
      <c r="G218" s="542"/>
      <c r="H218" s="542"/>
      <c r="I218" s="542"/>
      <c r="J218" s="460"/>
    </row>
    <row r="219" spans="1:10" ht="32.25" hidden="1" customHeight="1">
      <c r="A219" s="466"/>
      <c r="B219" s="541"/>
      <c r="C219" s="541"/>
      <c r="D219" s="541"/>
      <c r="E219" s="541"/>
      <c r="F219" s="542"/>
      <c r="G219" s="542"/>
      <c r="H219" s="542"/>
      <c r="I219" s="542"/>
      <c r="J219" s="460"/>
    </row>
    <row r="220" spans="1:10" ht="32.25" hidden="1" customHeight="1">
      <c r="A220" s="466"/>
      <c r="B220" s="541"/>
      <c r="C220" s="541"/>
      <c r="D220" s="541"/>
      <c r="E220" s="541"/>
      <c r="F220" s="542"/>
      <c r="G220" s="542"/>
      <c r="H220" s="542"/>
      <c r="I220" s="542"/>
      <c r="J220" s="460"/>
    </row>
    <row r="221" spans="1:10" ht="32.25" hidden="1" customHeight="1">
      <c r="A221" s="466"/>
      <c r="B221" s="541"/>
      <c r="C221" s="541"/>
      <c r="D221" s="541"/>
      <c r="E221" s="541"/>
      <c r="F221" s="542"/>
      <c r="G221" s="542"/>
      <c r="H221" s="542"/>
      <c r="I221" s="542"/>
      <c r="J221" s="460"/>
    </row>
    <row r="222" spans="1:10" ht="20.25" hidden="1" customHeight="1">
      <c r="A222" s="516"/>
      <c r="B222" s="905"/>
      <c r="C222" s="905"/>
      <c r="D222" s="905"/>
      <c r="E222" s="905"/>
      <c r="F222" s="905"/>
      <c r="G222" s="905"/>
      <c r="H222" s="905"/>
      <c r="I222" s="905"/>
      <c r="J222" s="460"/>
    </row>
    <row r="223" spans="1:10" ht="19.5" hidden="1" customHeight="1">
      <c r="A223" s="516"/>
      <c r="B223" s="543"/>
      <c r="C223" s="518"/>
      <c r="D223" s="758"/>
      <c r="E223" s="759"/>
      <c r="F223" s="760"/>
      <c r="G223" s="906"/>
      <c r="H223" s="906"/>
      <c r="I223" s="762"/>
      <c r="J223" s="460"/>
    </row>
    <row r="224" spans="1:10" ht="47.25" hidden="1" customHeight="1">
      <c r="A224" s="516"/>
      <c r="B224" s="543"/>
      <c r="C224" s="518"/>
      <c r="D224" s="908"/>
      <c r="E224" s="909"/>
      <c r="F224" s="761"/>
      <c r="G224" s="907"/>
      <c r="H224" s="907"/>
      <c r="I224" s="763"/>
      <c r="J224" s="460"/>
    </row>
    <row r="225" spans="1:10" ht="17.25" hidden="1" customHeight="1">
      <c r="A225" s="521"/>
      <c r="B225" s="912"/>
      <c r="C225" s="913"/>
      <c r="D225" s="910"/>
      <c r="E225" s="911"/>
      <c r="F225" s="910"/>
      <c r="G225" s="911"/>
      <c r="H225" s="910"/>
      <c r="I225" s="911"/>
      <c r="J225" s="460"/>
    </row>
    <row r="226" spans="1:10" ht="17.25" hidden="1" customHeight="1">
      <c r="A226" s="521"/>
      <c r="B226" s="784"/>
      <c r="C226" s="785"/>
      <c r="D226" s="785"/>
      <c r="E226" s="786"/>
      <c r="F226" s="522"/>
      <c r="G226" s="523"/>
      <c r="H226" s="523"/>
      <c r="I226" s="524"/>
      <c r="J226" s="460"/>
    </row>
    <row r="227" spans="1:10" ht="15.75" hidden="1" customHeight="1">
      <c r="A227" s="525"/>
      <c r="B227" s="447"/>
      <c r="C227" s="448"/>
      <c r="D227" s="903"/>
      <c r="E227" s="904"/>
      <c r="F227" s="526"/>
      <c r="G227" s="527"/>
      <c r="H227" s="903"/>
      <c r="I227" s="904"/>
      <c r="J227" s="460"/>
    </row>
    <row r="228" spans="1:10" ht="15.75" hidden="1" customHeight="1">
      <c r="A228" s="521"/>
      <c r="B228" s="596"/>
      <c r="C228" s="597"/>
      <c r="D228" s="899"/>
      <c r="E228" s="900"/>
      <c r="F228" s="528"/>
      <c r="G228" s="529"/>
      <c r="H228" s="899"/>
      <c r="I228" s="900"/>
    </row>
    <row r="229" spans="1:10" ht="15.75" hidden="1" customHeight="1">
      <c r="A229" s="521"/>
      <c r="B229" s="764"/>
      <c r="C229" s="765"/>
      <c r="D229" s="899"/>
      <c r="E229" s="900"/>
      <c r="F229" s="528"/>
      <c r="G229" s="529"/>
      <c r="H229" s="899"/>
      <c r="I229" s="900"/>
      <c r="J229" s="460"/>
    </row>
    <row r="230" spans="1:10" ht="16.5" hidden="1" customHeight="1">
      <c r="A230" s="521"/>
      <c r="B230" s="795"/>
      <c r="C230" s="796"/>
      <c r="D230" s="899"/>
      <c r="E230" s="900"/>
      <c r="F230" s="528"/>
      <c r="G230" s="529"/>
      <c r="H230" s="899"/>
      <c r="I230" s="900"/>
      <c r="J230" s="460"/>
    </row>
    <row r="231" spans="1:10" ht="15.75" hidden="1" customHeight="1">
      <c r="A231" s="521"/>
      <c r="B231" s="530"/>
      <c r="C231" s="531"/>
      <c r="D231" s="899"/>
      <c r="E231" s="900"/>
      <c r="F231" s="528"/>
      <c r="G231" s="529"/>
      <c r="H231" s="899"/>
      <c r="I231" s="900"/>
      <c r="J231" s="460"/>
    </row>
    <row r="232" spans="1:10" ht="18" hidden="1" customHeight="1">
      <c r="A232" s="521"/>
      <c r="B232" s="586"/>
      <c r="C232" s="587"/>
      <c r="D232" s="901"/>
      <c r="E232" s="902"/>
      <c r="F232" s="537"/>
      <c r="G232" s="538"/>
      <c r="H232" s="901"/>
      <c r="I232" s="902"/>
      <c r="J232" s="460"/>
    </row>
    <row r="233" spans="1:10" ht="16.5" hidden="1" customHeight="1">
      <c r="A233" s="516"/>
      <c r="B233" s="754"/>
      <c r="C233" s="894"/>
      <c r="D233" s="895"/>
      <c r="E233" s="896"/>
      <c r="F233" s="895"/>
      <c r="G233" s="896"/>
      <c r="H233" s="895"/>
      <c r="I233" s="896"/>
      <c r="J233" s="460"/>
    </row>
    <row r="234" spans="1:10" ht="28.5" hidden="1" customHeight="1">
      <c r="A234" s="516"/>
      <c r="B234" s="757"/>
      <c r="C234" s="754"/>
      <c r="D234" s="897"/>
      <c r="E234" s="898"/>
      <c r="F234" s="897"/>
      <c r="G234" s="898"/>
      <c r="H234" s="897"/>
      <c r="I234" s="898"/>
      <c r="J234" s="460"/>
    </row>
    <row r="235" spans="1:10" ht="33" hidden="1" customHeight="1">
      <c r="A235" s="521"/>
      <c r="B235" s="784"/>
      <c r="C235" s="785"/>
      <c r="D235" s="785"/>
      <c r="E235" s="786"/>
      <c r="F235" s="870"/>
      <c r="G235" s="870"/>
      <c r="H235" s="870"/>
      <c r="I235" s="870"/>
    </row>
    <row r="236" spans="1:10" ht="15.75" hidden="1" customHeight="1">
      <c r="A236" s="521"/>
      <c r="B236" s="890"/>
      <c r="C236" s="891"/>
      <c r="D236" s="892"/>
      <c r="E236" s="893"/>
      <c r="F236" s="892"/>
      <c r="G236" s="893"/>
      <c r="H236" s="892"/>
      <c r="I236" s="893"/>
      <c r="J236" s="460"/>
    </row>
    <row r="237" spans="1:10" ht="37.5" hidden="1" customHeight="1">
      <c r="A237" s="521"/>
      <c r="B237" s="784"/>
      <c r="C237" s="785"/>
      <c r="D237" s="785"/>
      <c r="E237" s="786"/>
      <c r="F237" s="870"/>
      <c r="G237" s="870"/>
      <c r="H237" s="870"/>
      <c r="I237" s="870"/>
      <c r="J237" s="460"/>
    </row>
    <row r="238" spans="1:10" ht="36" hidden="1" customHeight="1">
      <c r="A238" s="521"/>
      <c r="B238" s="889"/>
      <c r="C238" s="809"/>
      <c r="D238" s="809"/>
      <c r="E238" s="809"/>
      <c r="F238" s="809"/>
      <c r="G238" s="809"/>
      <c r="H238" s="809"/>
      <c r="I238" s="810"/>
      <c r="J238" s="460"/>
    </row>
    <row r="239" spans="1:10" ht="16.5" hidden="1" customHeight="1">
      <c r="A239" s="525"/>
      <c r="B239" s="540"/>
      <c r="C239" s="540"/>
      <c r="D239" s="502"/>
      <c r="E239" s="502"/>
      <c r="F239" s="502"/>
      <c r="G239" s="502"/>
      <c r="H239" s="502"/>
      <c r="I239" s="502"/>
      <c r="J239" s="460"/>
    </row>
    <row r="240" spans="1:10" ht="16.5" hidden="1" customHeight="1">
      <c r="A240" s="516"/>
      <c r="B240" s="753"/>
      <c r="C240" s="754"/>
      <c r="D240" s="777"/>
      <c r="E240" s="778"/>
      <c r="F240" s="777"/>
      <c r="G240" s="778"/>
      <c r="H240" s="777"/>
      <c r="I240" s="778"/>
      <c r="J240" s="460"/>
    </row>
    <row r="241" spans="1:10" ht="28.5" hidden="1" customHeight="1">
      <c r="A241" s="516"/>
      <c r="B241" s="753"/>
      <c r="C241" s="754"/>
      <c r="D241" s="755"/>
      <c r="E241" s="756"/>
      <c r="F241" s="755"/>
      <c r="G241" s="756"/>
      <c r="H241" s="755"/>
      <c r="I241" s="756"/>
      <c r="J241" s="460"/>
    </row>
    <row r="242" spans="1:10" ht="56.25" hidden="1" customHeight="1">
      <c r="A242" s="521"/>
      <c r="B242" s="790"/>
      <c r="C242" s="791"/>
      <c r="D242" s="769"/>
      <c r="E242" s="770"/>
      <c r="F242" s="769"/>
      <c r="G242" s="770"/>
      <c r="H242" s="769"/>
      <c r="I242" s="770"/>
    </row>
    <row r="243" spans="1:10" ht="15.75" hidden="1" customHeight="1">
      <c r="A243" s="521"/>
      <c r="B243" s="784"/>
      <c r="C243" s="786"/>
      <c r="D243" s="795"/>
      <c r="E243" s="796"/>
      <c r="F243" s="795"/>
      <c r="G243" s="796"/>
      <c r="H243" s="795"/>
      <c r="I243" s="796"/>
      <c r="J243" s="460"/>
    </row>
    <row r="244" spans="1:10" ht="66.75" hidden="1" customHeight="1">
      <c r="A244" s="521"/>
      <c r="B244" s="790"/>
      <c r="C244" s="791"/>
      <c r="D244" s="769"/>
      <c r="E244" s="770"/>
      <c r="F244" s="769"/>
      <c r="G244" s="770"/>
      <c r="H244" s="769"/>
      <c r="I244" s="770"/>
      <c r="J244" s="460"/>
    </row>
    <row r="245" spans="1:10" ht="20.25" hidden="1" customHeight="1">
      <c r="A245" s="525"/>
      <c r="B245" s="544"/>
      <c r="C245" s="544"/>
      <c r="D245" s="545"/>
      <c r="E245" s="545"/>
      <c r="F245" s="545"/>
      <c r="G245" s="545"/>
      <c r="H245" s="545"/>
      <c r="I245" s="545"/>
      <c r="J245" s="460"/>
    </row>
    <row r="246" spans="1:10" ht="32.25" hidden="1" customHeight="1">
      <c r="A246" s="466"/>
      <c r="B246" s="753"/>
      <c r="C246" s="757"/>
      <c r="D246" s="757"/>
      <c r="E246" s="754"/>
      <c r="F246" s="886"/>
      <c r="G246" s="887"/>
      <c r="H246" s="887"/>
      <c r="I246" s="888"/>
      <c r="J246" s="460"/>
    </row>
    <row r="247" spans="1:10" ht="29.25" hidden="1" customHeight="1">
      <c r="A247" s="466"/>
      <c r="B247" s="753"/>
      <c r="C247" s="757"/>
      <c r="D247" s="757"/>
      <c r="E247" s="757"/>
      <c r="F247" s="757"/>
      <c r="G247" s="757"/>
      <c r="H247" s="757"/>
      <c r="I247" s="757"/>
      <c r="J247" s="460"/>
    </row>
    <row r="248" spans="1:10" ht="19.5" hidden="1" customHeight="1">
      <c r="A248" s="516"/>
      <c r="B248" s="517"/>
      <c r="C248" s="518"/>
      <c r="D248" s="758"/>
      <c r="E248" s="759"/>
      <c r="F248" s="760"/>
      <c r="G248" s="762"/>
      <c r="H248" s="760"/>
      <c r="I248" s="762"/>
      <c r="J248" s="460"/>
    </row>
    <row r="249" spans="1:10" ht="47.25" hidden="1" customHeight="1">
      <c r="A249" s="516"/>
      <c r="B249" s="517"/>
      <c r="C249" s="518"/>
      <c r="D249" s="519"/>
      <c r="E249" s="520"/>
      <c r="F249" s="761"/>
      <c r="G249" s="763"/>
      <c r="H249" s="761"/>
      <c r="I249" s="763"/>
      <c r="J249" s="460"/>
    </row>
    <row r="250" spans="1:10" ht="17.25" hidden="1" customHeight="1">
      <c r="A250" s="521"/>
      <c r="B250" s="784"/>
      <c r="C250" s="786"/>
      <c r="D250" s="874"/>
      <c r="E250" s="875"/>
      <c r="F250" s="874"/>
      <c r="G250" s="875"/>
      <c r="H250" s="874"/>
      <c r="I250" s="875"/>
      <c r="J250" s="460"/>
    </row>
    <row r="251" spans="1:10" ht="17.25" hidden="1" customHeight="1">
      <c r="A251" s="521"/>
      <c r="B251" s="784"/>
      <c r="C251" s="785"/>
      <c r="D251" s="785"/>
      <c r="E251" s="786"/>
      <c r="F251" s="522"/>
      <c r="G251" s="523"/>
      <c r="H251" s="523"/>
      <c r="I251" s="524"/>
      <c r="J251" s="460"/>
    </row>
    <row r="252" spans="1:10" ht="15.75" hidden="1" customHeight="1">
      <c r="A252" s="525"/>
      <c r="B252" s="764"/>
      <c r="C252" s="765"/>
      <c r="D252" s="876"/>
      <c r="E252" s="877"/>
      <c r="F252" s="526"/>
      <c r="G252" s="527"/>
      <c r="H252" s="876"/>
      <c r="I252" s="877"/>
      <c r="J252" s="460"/>
    </row>
    <row r="253" spans="1:10" ht="15.75" hidden="1" customHeight="1">
      <c r="A253" s="521"/>
      <c r="B253" s="751"/>
      <c r="C253" s="752"/>
      <c r="D253" s="779"/>
      <c r="E253" s="780"/>
      <c r="F253" s="528"/>
      <c r="G253" s="529"/>
      <c r="H253" s="779"/>
      <c r="I253" s="780"/>
    </row>
    <row r="254" spans="1:10" ht="15.75" hidden="1" customHeight="1">
      <c r="A254" s="521"/>
      <c r="B254" s="751"/>
      <c r="C254" s="752"/>
      <c r="D254" s="779"/>
      <c r="E254" s="780"/>
      <c r="F254" s="528"/>
      <c r="G254" s="529"/>
      <c r="H254" s="779"/>
      <c r="I254" s="780"/>
      <c r="J254" s="460"/>
    </row>
    <row r="255" spans="1:10" ht="16.5" hidden="1" customHeight="1">
      <c r="A255" s="521"/>
      <c r="B255" s="751"/>
      <c r="C255" s="752"/>
      <c r="D255" s="779"/>
      <c r="E255" s="780"/>
      <c r="F255" s="528"/>
      <c r="G255" s="529"/>
      <c r="H255" s="779"/>
      <c r="I255" s="780"/>
      <c r="J255" s="460"/>
    </row>
    <row r="256" spans="1:10" hidden="1">
      <c r="A256" s="521"/>
      <c r="B256" s="751"/>
      <c r="C256" s="752"/>
      <c r="D256" s="779"/>
      <c r="E256" s="780"/>
      <c r="F256" s="528"/>
      <c r="G256" s="529"/>
      <c r="H256" s="779"/>
      <c r="I256" s="780"/>
      <c r="J256" s="460"/>
    </row>
    <row r="257" spans="1:10" ht="32.25" hidden="1" customHeight="1">
      <c r="A257" s="521"/>
      <c r="B257" s="771"/>
      <c r="C257" s="772"/>
      <c r="D257" s="773"/>
      <c r="E257" s="774"/>
      <c r="F257" s="537"/>
      <c r="G257" s="538"/>
      <c r="H257" s="773"/>
      <c r="I257" s="774"/>
      <c r="J257" s="460"/>
    </row>
    <row r="258" spans="1:10" ht="32.25" hidden="1" customHeight="1">
      <c r="A258" s="532"/>
      <c r="B258" s="809"/>
      <c r="C258" s="809"/>
      <c r="D258" s="809"/>
      <c r="E258" s="809"/>
      <c r="F258" s="809"/>
      <c r="G258" s="809"/>
      <c r="H258" s="809"/>
      <c r="I258" s="810"/>
      <c r="J258" s="460"/>
    </row>
    <row r="259" spans="1:10" ht="32.25" hidden="1" customHeight="1">
      <c r="A259" s="466"/>
      <c r="B259" s="541"/>
      <c r="C259" s="541"/>
      <c r="D259" s="541"/>
      <c r="E259" s="541"/>
      <c r="F259" s="542"/>
      <c r="G259" s="542"/>
      <c r="H259" s="542"/>
      <c r="I259" s="542"/>
      <c r="J259" s="460"/>
    </row>
    <row r="260" spans="1:10" ht="20.25" hidden="1" customHeight="1">
      <c r="A260" s="516"/>
      <c r="B260" s="753"/>
      <c r="C260" s="757"/>
      <c r="D260" s="757"/>
      <c r="E260" s="757"/>
      <c r="F260" s="757"/>
      <c r="G260" s="757"/>
      <c r="H260" s="757"/>
      <c r="I260" s="757"/>
      <c r="J260" s="460"/>
    </row>
    <row r="261" spans="1:10" ht="19.5" hidden="1" customHeight="1">
      <c r="A261" s="516"/>
      <c r="B261" s="543"/>
      <c r="C261" s="518"/>
      <c r="D261" s="758"/>
      <c r="E261" s="759"/>
      <c r="F261" s="760"/>
      <c r="G261" s="762"/>
      <c r="H261" s="760"/>
      <c r="I261" s="762"/>
      <c r="J261" s="460"/>
    </row>
    <row r="262" spans="1:10" ht="47.25" hidden="1" customHeight="1">
      <c r="A262" s="516"/>
      <c r="B262" s="543"/>
      <c r="C262" s="518"/>
      <c r="D262" s="519"/>
      <c r="E262" s="520"/>
      <c r="F262" s="761"/>
      <c r="G262" s="763"/>
      <c r="H262" s="761"/>
      <c r="I262" s="763"/>
      <c r="J262" s="460"/>
    </row>
    <row r="263" spans="1:10" ht="17.25" hidden="1" customHeight="1">
      <c r="A263" s="521"/>
      <c r="B263" s="784"/>
      <c r="C263" s="786"/>
      <c r="D263" s="874"/>
      <c r="E263" s="875"/>
      <c r="F263" s="874"/>
      <c r="G263" s="875"/>
      <c r="H263" s="874"/>
      <c r="I263" s="875"/>
      <c r="J263" s="460"/>
    </row>
    <row r="264" spans="1:10" ht="17.25" hidden="1" customHeight="1">
      <c r="A264" s="521"/>
      <c r="B264" s="784"/>
      <c r="C264" s="785"/>
      <c r="D264" s="785"/>
      <c r="E264" s="786"/>
      <c r="F264" s="522"/>
      <c r="G264" s="523"/>
      <c r="H264" s="523"/>
      <c r="I264" s="524"/>
      <c r="J264" s="460"/>
    </row>
    <row r="265" spans="1:10" ht="15.75" hidden="1" customHeight="1">
      <c r="A265" s="525"/>
      <c r="B265" s="764"/>
      <c r="C265" s="765"/>
      <c r="D265" s="876"/>
      <c r="E265" s="877"/>
      <c r="F265" s="526"/>
      <c r="G265" s="527"/>
      <c r="H265" s="876"/>
      <c r="I265" s="877"/>
      <c r="J265" s="460"/>
    </row>
    <row r="266" spans="1:10" ht="15.75" hidden="1" customHeight="1">
      <c r="A266" s="521"/>
      <c r="B266" s="751"/>
      <c r="C266" s="752"/>
      <c r="D266" s="779"/>
      <c r="E266" s="780"/>
      <c r="F266" s="528"/>
      <c r="G266" s="529"/>
      <c r="H266" s="779"/>
      <c r="I266" s="780"/>
    </row>
    <row r="267" spans="1:10" ht="15.75" hidden="1" customHeight="1">
      <c r="A267" s="521"/>
      <c r="B267" s="751"/>
      <c r="C267" s="752"/>
      <c r="D267" s="779"/>
      <c r="E267" s="780"/>
      <c r="F267" s="528"/>
      <c r="G267" s="529"/>
      <c r="H267" s="779"/>
      <c r="I267" s="780"/>
      <c r="J267" s="460"/>
    </row>
    <row r="268" spans="1:10" ht="16.5" hidden="1" customHeight="1">
      <c r="A268" s="521"/>
      <c r="B268" s="751"/>
      <c r="C268" s="752"/>
      <c r="D268" s="779"/>
      <c r="E268" s="780"/>
      <c r="F268" s="528"/>
      <c r="G268" s="529"/>
      <c r="H268" s="779"/>
      <c r="I268" s="780"/>
      <c r="J268" s="460"/>
    </row>
    <row r="269" spans="1:10" hidden="1">
      <c r="A269" s="521"/>
      <c r="B269" s="751"/>
      <c r="C269" s="752"/>
      <c r="D269" s="779"/>
      <c r="E269" s="780"/>
      <c r="F269" s="528"/>
      <c r="G269" s="529"/>
      <c r="H269" s="779"/>
      <c r="I269" s="780"/>
      <c r="J269" s="460"/>
    </row>
    <row r="270" spans="1:10" ht="32.25" hidden="1" customHeight="1">
      <c r="A270" s="521"/>
      <c r="B270" s="771"/>
      <c r="C270" s="772"/>
      <c r="D270" s="773"/>
      <c r="E270" s="774"/>
      <c r="F270" s="537"/>
      <c r="G270" s="538"/>
      <c r="H270" s="773"/>
      <c r="I270" s="774"/>
      <c r="J270" s="460"/>
    </row>
    <row r="271" spans="1:10" ht="32.25" hidden="1" customHeight="1">
      <c r="A271" s="532"/>
      <c r="B271" s="775"/>
      <c r="C271" s="775"/>
      <c r="D271" s="775"/>
      <c r="E271" s="775"/>
      <c r="F271" s="775"/>
      <c r="G271" s="775"/>
      <c r="H271" s="775"/>
      <c r="I271" s="776"/>
      <c r="J271" s="460"/>
    </row>
    <row r="272" spans="1:10" ht="16.5" hidden="1" customHeight="1">
      <c r="A272" s="539"/>
      <c r="B272" s="540"/>
      <c r="C272" s="540"/>
      <c r="D272" s="502"/>
      <c r="E272" s="502"/>
      <c r="F272" s="502"/>
      <c r="G272" s="502"/>
      <c r="H272" s="502"/>
      <c r="I272" s="502"/>
      <c r="J272" s="460"/>
    </row>
    <row r="273" spans="1:10" ht="16.5" hidden="1" customHeight="1">
      <c r="A273" s="516"/>
      <c r="B273" s="753"/>
      <c r="C273" s="754"/>
      <c r="D273" s="777"/>
      <c r="E273" s="778"/>
      <c r="F273" s="777"/>
      <c r="G273" s="778"/>
      <c r="H273" s="777"/>
      <c r="I273" s="778"/>
      <c r="J273" s="460"/>
    </row>
    <row r="274" spans="1:10" ht="28.5" hidden="1" customHeight="1">
      <c r="A274" s="516"/>
      <c r="B274" s="753"/>
      <c r="C274" s="754"/>
      <c r="D274" s="755"/>
      <c r="E274" s="756"/>
      <c r="F274" s="755"/>
      <c r="G274" s="756"/>
      <c r="H274" s="755"/>
      <c r="I274" s="756"/>
      <c r="J274" s="460"/>
    </row>
    <row r="275" spans="1:10" ht="56.25" hidden="1" customHeight="1">
      <c r="A275" s="521"/>
      <c r="B275" s="790"/>
      <c r="C275" s="791"/>
      <c r="D275" s="769"/>
      <c r="E275" s="770"/>
      <c r="F275" s="769"/>
      <c r="G275" s="770"/>
      <c r="H275" s="769"/>
      <c r="I275" s="770"/>
    </row>
    <row r="276" spans="1:10" ht="15.75" hidden="1" customHeight="1">
      <c r="A276" s="521"/>
      <c r="B276" s="784"/>
      <c r="C276" s="786"/>
      <c r="D276" s="795"/>
      <c r="E276" s="796"/>
      <c r="F276" s="795"/>
      <c r="G276" s="796"/>
      <c r="H276" s="795"/>
      <c r="I276" s="796"/>
      <c r="J276" s="460"/>
    </row>
    <row r="277" spans="1:10" ht="49.5" hidden="1" customHeight="1">
      <c r="A277" s="521"/>
      <c r="B277" s="790"/>
      <c r="C277" s="791"/>
      <c r="D277" s="769"/>
      <c r="E277" s="770"/>
      <c r="F277" s="769"/>
      <c r="G277" s="770"/>
      <c r="H277" s="769"/>
      <c r="I277" s="770"/>
      <c r="J277" s="460"/>
    </row>
    <row r="278" spans="1:10" ht="20.25" hidden="1" customHeight="1">
      <c r="A278" s="539"/>
      <c r="B278" s="544"/>
      <c r="C278" s="544"/>
      <c r="D278" s="545"/>
      <c r="E278" s="545"/>
      <c r="F278" s="545"/>
      <c r="G278" s="545"/>
      <c r="H278" s="545"/>
      <c r="I278" s="545"/>
      <c r="J278" s="460"/>
    </row>
    <row r="279" spans="1:10" ht="22.5" hidden="1" customHeight="1">
      <c r="A279" s="546"/>
      <c r="B279" s="808"/>
      <c r="C279" s="808"/>
      <c r="D279" s="808"/>
      <c r="E279" s="808"/>
      <c r="F279" s="808"/>
      <c r="G279" s="808"/>
      <c r="H279" s="808"/>
      <c r="I279" s="808"/>
      <c r="J279" s="460"/>
    </row>
    <row r="280" spans="1:10" ht="15.75" hidden="1" customHeight="1">
      <c r="A280" s="460"/>
      <c r="B280" s="547"/>
      <c r="C280" s="547"/>
      <c r="D280" s="547"/>
      <c r="E280" s="547"/>
      <c r="F280" s="547"/>
      <c r="G280" s="547"/>
      <c r="H280" s="547"/>
      <c r="I280" s="394"/>
    </row>
    <row r="281" spans="1:10" ht="59.25" hidden="1" customHeight="1">
      <c r="A281" s="548"/>
      <c r="B281" s="766"/>
      <c r="C281" s="781"/>
      <c r="D281" s="781"/>
      <c r="E281" s="781"/>
      <c r="F281" s="781"/>
      <c r="G281" s="781"/>
      <c r="H281" s="781"/>
      <c r="I281" s="781"/>
    </row>
    <row r="282" spans="1:10" ht="32.25" hidden="1" customHeight="1">
      <c r="A282" s="585"/>
      <c r="B282" s="781"/>
      <c r="C282" s="781"/>
      <c r="D282" s="781"/>
      <c r="E282" s="781"/>
      <c r="F282" s="781"/>
      <c r="G282" s="781"/>
      <c r="H282" s="781"/>
      <c r="I282" s="781"/>
      <c r="J282" s="460"/>
    </row>
    <row r="283" spans="1:10" ht="9" hidden="1" customHeight="1">
      <c r="A283" s="585"/>
      <c r="B283" s="460"/>
      <c r="C283" s="460"/>
      <c r="D283" s="460"/>
      <c r="E283" s="460"/>
      <c r="F283" s="460"/>
      <c r="G283" s="460"/>
      <c r="H283" s="460"/>
      <c r="I283" s="460"/>
      <c r="J283" s="460"/>
    </row>
    <row r="284" spans="1:10" ht="59.25" hidden="1" customHeight="1">
      <c r="A284" s="585"/>
      <c r="B284" s="766"/>
      <c r="C284" s="781"/>
      <c r="D284" s="781"/>
      <c r="E284" s="781"/>
      <c r="F284" s="781"/>
      <c r="G284" s="781"/>
      <c r="H284" s="781"/>
      <c r="I284" s="781"/>
      <c r="J284" s="460"/>
    </row>
    <row r="285" spans="1:10" ht="63" hidden="1" customHeight="1">
      <c r="A285" s="585"/>
      <c r="B285" s="781"/>
      <c r="C285" s="781"/>
      <c r="D285" s="781"/>
      <c r="E285" s="781"/>
      <c r="F285" s="781"/>
      <c r="G285" s="781"/>
      <c r="H285" s="781"/>
      <c r="I285" s="781"/>
    </row>
    <row r="286" spans="1:10" ht="24.75" hidden="1" customHeight="1">
      <c r="A286" s="585"/>
      <c r="B286" s="615"/>
      <c r="C286" s="615"/>
      <c r="D286" s="615"/>
      <c r="E286" s="615"/>
      <c r="F286" s="615"/>
      <c r="G286" s="615"/>
      <c r="H286" s="615"/>
      <c r="I286" s="615"/>
    </row>
    <row r="287" spans="1:10" ht="36" hidden="1" customHeight="1">
      <c r="A287" s="548"/>
      <c r="B287" s="781"/>
      <c r="C287" s="781"/>
      <c r="D287" s="781"/>
      <c r="E287" s="781"/>
      <c r="F287" s="781"/>
      <c r="G287" s="781"/>
      <c r="H287" s="781"/>
      <c r="I287" s="781"/>
      <c r="J287" s="460"/>
    </row>
    <row r="288" spans="1:10" ht="11.25" hidden="1" customHeight="1">
      <c r="A288" s="504"/>
      <c r="B288" s="460"/>
      <c r="C288" s="460"/>
      <c r="D288" s="460"/>
      <c r="E288" s="460"/>
      <c r="F288" s="460"/>
      <c r="G288" s="460"/>
      <c r="H288" s="460"/>
      <c r="I288" s="460"/>
      <c r="J288" s="460"/>
    </row>
    <row r="289" spans="1:10" ht="54.75" hidden="1" customHeight="1">
      <c r="A289" s="548"/>
      <c r="B289" s="781"/>
      <c r="C289" s="781"/>
      <c r="D289" s="781"/>
      <c r="E289" s="781"/>
      <c r="F289" s="781"/>
      <c r="G289" s="781"/>
      <c r="H289" s="781"/>
      <c r="I289" s="781"/>
      <c r="J289" s="460"/>
    </row>
    <row r="290" spans="1:10" hidden="1">
      <c r="A290" s="460"/>
      <c r="B290" s="504"/>
      <c r="C290" s="504"/>
      <c r="D290" s="504"/>
      <c r="E290" s="504"/>
      <c r="F290" s="504"/>
      <c r="G290" s="504"/>
      <c r="H290" s="504"/>
      <c r="I290" s="460"/>
      <c r="J290" s="460"/>
    </row>
    <row r="291" spans="1:10" ht="72" hidden="1" customHeight="1">
      <c r="A291" s="548"/>
      <c r="B291" s="794"/>
      <c r="C291" s="794"/>
      <c r="D291" s="794"/>
      <c r="E291" s="794"/>
      <c r="F291" s="794"/>
      <c r="G291" s="794"/>
      <c r="H291" s="794"/>
      <c r="I291" s="794"/>
    </row>
    <row r="292" spans="1:10" ht="21.75" hidden="1" customHeight="1">
      <c r="A292" s="549"/>
      <c r="B292" s="767"/>
      <c r="C292" s="767"/>
      <c r="D292" s="767"/>
      <c r="E292" s="767"/>
      <c r="F292" s="767"/>
      <c r="G292" s="767"/>
      <c r="H292" s="460"/>
      <c r="I292" s="460"/>
      <c r="J292" s="460"/>
    </row>
    <row r="293" spans="1:10" ht="16.2" hidden="1">
      <c r="A293" s="460"/>
      <c r="B293" s="550"/>
      <c r="C293" s="768"/>
      <c r="D293" s="768"/>
      <c r="E293" s="768"/>
      <c r="F293" s="768"/>
      <c r="G293" s="768"/>
      <c r="H293" s="768"/>
      <c r="I293" s="768"/>
      <c r="J293" s="460"/>
    </row>
    <row r="294" spans="1:10" ht="16.2" hidden="1">
      <c r="A294" s="460"/>
      <c r="B294" s="550"/>
      <c r="C294" s="768"/>
      <c r="D294" s="768"/>
      <c r="E294" s="768"/>
      <c r="F294" s="768"/>
      <c r="G294" s="768"/>
      <c r="H294" s="768"/>
      <c r="I294" s="768"/>
      <c r="J294" s="460"/>
    </row>
    <row r="295" spans="1:10" ht="16.2" hidden="1">
      <c r="A295" s="460"/>
      <c r="B295" s="550"/>
      <c r="C295" s="805"/>
      <c r="D295" s="806"/>
      <c r="E295" s="806"/>
      <c r="F295" s="806"/>
      <c r="G295" s="806"/>
      <c r="H295" s="806"/>
      <c r="I295" s="807"/>
      <c r="J295" s="460"/>
    </row>
    <row r="296" spans="1:10" ht="16.2" hidden="1">
      <c r="A296" s="460"/>
      <c r="B296" s="550"/>
      <c r="C296" s="768"/>
      <c r="D296" s="768"/>
      <c r="E296" s="768"/>
      <c r="F296" s="768"/>
      <c r="G296" s="768"/>
      <c r="H296" s="768"/>
      <c r="I296" s="768"/>
      <c r="J296" s="460"/>
    </row>
    <row r="297" spans="1:10" ht="16.2" hidden="1">
      <c r="A297" s="460"/>
      <c r="B297" s="550"/>
      <c r="C297" s="768"/>
      <c r="D297" s="768"/>
      <c r="E297" s="768"/>
      <c r="F297" s="768"/>
      <c r="G297" s="768"/>
      <c r="H297" s="768"/>
      <c r="I297" s="768"/>
      <c r="J297" s="460"/>
    </row>
    <row r="298" spans="1:10" ht="16.2" hidden="1">
      <c r="A298" s="460"/>
      <c r="B298" s="550"/>
      <c r="C298" s="768"/>
      <c r="D298" s="768"/>
      <c r="E298" s="768"/>
      <c r="F298" s="768"/>
      <c r="G298" s="768"/>
      <c r="H298" s="768"/>
      <c r="I298" s="768"/>
      <c r="J298" s="460"/>
    </row>
    <row r="299" spans="1:10" ht="16.2" hidden="1">
      <c r="A299" s="460"/>
      <c r="B299" s="550"/>
      <c r="C299" s="768"/>
      <c r="D299" s="768"/>
      <c r="E299" s="768"/>
      <c r="F299" s="768"/>
      <c r="G299" s="768"/>
      <c r="H299" s="768"/>
      <c r="I299" s="768"/>
      <c r="J299" s="460"/>
    </row>
    <row r="300" spans="1:10" ht="16.2" hidden="1">
      <c r="A300" s="460"/>
      <c r="B300" s="550"/>
      <c r="C300" s="768"/>
      <c r="D300" s="768"/>
      <c r="E300" s="768"/>
      <c r="F300" s="768"/>
      <c r="G300" s="768"/>
      <c r="H300" s="768"/>
      <c r="I300" s="768"/>
      <c r="J300" s="460"/>
    </row>
    <row r="301" spans="1:10" ht="16.2" hidden="1">
      <c r="A301" s="460"/>
      <c r="B301" s="550"/>
      <c r="C301" s="768"/>
      <c r="D301" s="768"/>
      <c r="E301" s="768"/>
      <c r="F301" s="768"/>
      <c r="G301" s="768"/>
      <c r="H301" s="768"/>
      <c r="I301" s="768"/>
      <c r="J301" s="460"/>
    </row>
    <row r="302" spans="1:10" ht="16.2" hidden="1">
      <c r="A302" s="460"/>
      <c r="B302" s="550"/>
      <c r="C302" s="768"/>
      <c r="D302" s="768"/>
      <c r="E302" s="768"/>
      <c r="F302" s="768"/>
      <c r="G302" s="768"/>
      <c r="H302" s="768"/>
      <c r="I302" s="768"/>
      <c r="J302" s="460"/>
    </row>
    <row r="303" spans="1:10" hidden="1">
      <c r="A303" s="460"/>
      <c r="B303" s="460"/>
      <c r="C303" s="460"/>
      <c r="D303" s="460"/>
      <c r="E303" s="460"/>
      <c r="F303" s="460"/>
      <c r="G303" s="460"/>
      <c r="H303" s="460"/>
      <c r="I303" s="460"/>
      <c r="J303" s="460"/>
    </row>
    <row r="304" spans="1:10" ht="20.25" hidden="1" customHeight="1">
      <c r="A304" s="549"/>
      <c r="B304" s="767"/>
      <c r="C304" s="767"/>
      <c r="D304" s="767"/>
      <c r="E304" s="767"/>
      <c r="F304" s="767"/>
      <c r="G304" s="767"/>
      <c r="H304" s="460"/>
      <c r="I304" s="460"/>
      <c r="J304" s="460"/>
    </row>
    <row r="305" spans="1:10" ht="16.2" hidden="1">
      <c r="A305" s="460"/>
      <c r="B305" s="550"/>
      <c r="C305" s="768"/>
      <c r="D305" s="768"/>
      <c r="E305" s="768"/>
      <c r="F305" s="768"/>
      <c r="G305" s="768"/>
      <c r="H305" s="768"/>
      <c r="I305" s="768"/>
      <c r="J305" s="460"/>
    </row>
    <row r="306" spans="1:10" ht="16.2" hidden="1">
      <c r="A306" s="460"/>
      <c r="B306" s="550"/>
      <c r="C306" s="768"/>
      <c r="D306" s="768"/>
      <c r="E306" s="768"/>
      <c r="F306" s="768"/>
      <c r="G306" s="768"/>
      <c r="H306" s="768"/>
      <c r="I306" s="768"/>
      <c r="J306" s="460"/>
    </row>
    <row r="307" spans="1:10" ht="16.2" hidden="1">
      <c r="A307" s="460"/>
      <c r="B307" s="550"/>
      <c r="C307" s="805"/>
      <c r="D307" s="806"/>
      <c r="E307" s="806"/>
      <c r="F307" s="806"/>
      <c r="G307" s="806"/>
      <c r="H307" s="806"/>
      <c r="I307" s="807"/>
      <c r="J307" s="460"/>
    </row>
    <row r="308" spans="1:10" ht="16.2" hidden="1">
      <c r="A308" s="460"/>
      <c r="B308" s="550"/>
      <c r="C308" s="768"/>
      <c r="D308" s="768"/>
      <c r="E308" s="768"/>
      <c r="F308" s="768"/>
      <c r="G308" s="768"/>
      <c r="H308" s="768"/>
      <c r="I308" s="768"/>
      <c r="J308" s="460"/>
    </row>
    <row r="309" spans="1:10" ht="16.2" hidden="1">
      <c r="A309" s="460"/>
      <c r="B309" s="550"/>
      <c r="C309" s="768"/>
      <c r="D309" s="768"/>
      <c r="E309" s="768"/>
      <c r="F309" s="768"/>
      <c r="G309" s="768"/>
      <c r="H309" s="768"/>
      <c r="I309" s="768"/>
      <c r="J309" s="460"/>
    </row>
    <row r="310" spans="1:10" ht="16.2" hidden="1">
      <c r="A310" s="460"/>
      <c r="B310" s="550"/>
      <c r="C310" s="768"/>
      <c r="D310" s="768"/>
      <c r="E310" s="768"/>
      <c r="F310" s="768"/>
      <c r="G310" s="768"/>
      <c r="H310" s="768"/>
      <c r="I310" s="768"/>
      <c r="J310" s="460"/>
    </row>
    <row r="311" spans="1:10" ht="16.2" hidden="1">
      <c r="A311" s="460"/>
      <c r="B311" s="550"/>
      <c r="C311" s="768"/>
      <c r="D311" s="768"/>
      <c r="E311" s="768"/>
      <c r="F311" s="768"/>
      <c r="G311" s="768"/>
      <c r="H311" s="768"/>
      <c r="I311" s="768"/>
      <c r="J311" s="460"/>
    </row>
    <row r="312" spans="1:10" ht="16.2" hidden="1">
      <c r="A312" s="460"/>
      <c r="B312" s="550"/>
      <c r="C312" s="768"/>
      <c r="D312" s="768"/>
      <c r="E312" s="768"/>
      <c r="F312" s="768"/>
      <c r="G312" s="768"/>
      <c r="H312" s="768"/>
      <c r="I312" s="768"/>
      <c r="J312" s="460"/>
    </row>
    <row r="313" spans="1:10" ht="16.2" hidden="1">
      <c r="A313" s="460"/>
      <c r="B313" s="550"/>
      <c r="C313" s="768"/>
      <c r="D313" s="768"/>
      <c r="E313" s="768"/>
      <c r="F313" s="768"/>
      <c r="G313" s="768"/>
      <c r="H313" s="768"/>
      <c r="I313" s="768"/>
      <c r="J313" s="460"/>
    </row>
    <row r="314" spans="1:10" ht="16.2" hidden="1">
      <c r="A314" s="460"/>
      <c r="B314" s="550"/>
      <c r="C314" s="768"/>
      <c r="D314" s="768"/>
      <c r="E314" s="768"/>
      <c r="F314" s="768"/>
      <c r="G314" s="768"/>
      <c r="H314" s="768"/>
      <c r="I314" s="768"/>
      <c r="J314" s="460"/>
    </row>
    <row r="315" spans="1:10" ht="16.2" hidden="1">
      <c r="A315" s="460"/>
      <c r="B315" s="551"/>
      <c r="C315" s="606"/>
      <c r="D315" s="606"/>
      <c r="E315" s="606"/>
      <c r="F315" s="606"/>
      <c r="G315" s="606"/>
      <c r="H315" s="606"/>
      <c r="I315" s="606"/>
      <c r="J315" s="460"/>
    </row>
    <row r="316" spans="1:10" ht="42.75" hidden="1" customHeight="1">
      <c r="A316" s="548"/>
      <c r="B316" s="781"/>
      <c r="C316" s="781"/>
      <c r="D316" s="781"/>
      <c r="E316" s="781"/>
      <c r="F316" s="781"/>
      <c r="G316" s="781"/>
      <c r="H316" s="781"/>
      <c r="I316" s="781"/>
      <c r="J316" s="460"/>
    </row>
    <row r="317" spans="1:10" ht="16.2" hidden="1">
      <c r="A317" s="460"/>
      <c r="B317" s="551"/>
      <c r="C317" s="606"/>
      <c r="D317" s="606"/>
      <c r="E317" s="606"/>
      <c r="F317" s="606"/>
      <c r="G317" s="606"/>
      <c r="H317" s="606"/>
      <c r="I317" s="606"/>
      <c r="J317" s="460"/>
    </row>
    <row r="318" spans="1:10" ht="16.2" hidden="1">
      <c r="A318" s="460"/>
      <c r="B318" s="551"/>
      <c r="C318" s="606"/>
      <c r="D318" s="606"/>
      <c r="E318" s="606"/>
      <c r="F318" s="606"/>
      <c r="G318" s="606"/>
      <c r="H318" s="606"/>
      <c r="I318" s="606"/>
      <c r="J318" s="460"/>
    </row>
    <row r="319" spans="1:10" ht="24" hidden="1" customHeight="1">
      <c r="A319" s="546"/>
      <c r="B319" s="880"/>
      <c r="C319" s="880"/>
      <c r="D319" s="880"/>
      <c r="E319" s="880"/>
      <c r="F319" s="880"/>
      <c r="G319" s="880"/>
      <c r="H319" s="880"/>
      <c r="I319" s="880"/>
      <c r="J319" s="460"/>
    </row>
    <row r="320" spans="1:10" ht="36" hidden="1" customHeight="1">
      <c r="A320" s="477"/>
      <c r="B320" s="793"/>
      <c r="C320" s="793"/>
      <c r="D320" s="793"/>
      <c r="E320" s="793"/>
      <c r="F320" s="793"/>
      <c r="G320" s="793"/>
      <c r="H320" s="793"/>
      <c r="I320" s="793"/>
    </row>
    <row r="321" spans="1:13" ht="106.5" hidden="1" customHeight="1">
      <c r="A321" s="460"/>
      <c r="B321" s="476"/>
      <c r="C321" s="766"/>
      <c r="D321" s="766"/>
      <c r="E321" s="766"/>
      <c r="F321" s="766"/>
      <c r="G321" s="766"/>
      <c r="H321" s="766"/>
      <c r="I321" s="766"/>
      <c r="J321" s="552"/>
    </row>
    <row r="322" spans="1:13" ht="12.75" hidden="1" customHeight="1">
      <c r="A322" s="460"/>
      <c r="B322" s="507"/>
      <c r="C322" s="460"/>
      <c r="D322" s="460"/>
      <c r="E322" s="460"/>
      <c r="F322" s="460"/>
      <c r="G322" s="460"/>
      <c r="H322" s="460"/>
      <c r="I322" s="460"/>
      <c r="J322" s="460"/>
    </row>
    <row r="323" spans="1:13" ht="71.25" hidden="1" customHeight="1">
      <c r="A323" s="460"/>
      <c r="B323" s="476"/>
      <c r="C323" s="766"/>
      <c r="D323" s="766"/>
      <c r="E323" s="766"/>
      <c r="F323" s="766"/>
      <c r="G323" s="766"/>
      <c r="H323" s="766"/>
      <c r="I323" s="766"/>
      <c r="J323" s="460"/>
    </row>
    <row r="324" spans="1:13" ht="9" hidden="1" customHeight="1">
      <c r="A324" s="460"/>
      <c r="B324" s="460"/>
      <c r="C324" s="460"/>
      <c r="D324" s="460"/>
      <c r="E324" s="460"/>
      <c r="F324" s="460"/>
      <c r="G324" s="460"/>
      <c r="H324" s="460"/>
      <c r="I324" s="460"/>
      <c r="J324" s="460"/>
    </row>
    <row r="325" spans="1:13" ht="36.75" hidden="1" customHeight="1">
      <c r="A325" s="477"/>
      <c r="B325" s="794"/>
      <c r="C325" s="794"/>
      <c r="D325" s="794"/>
      <c r="E325" s="794"/>
      <c r="F325" s="794"/>
      <c r="G325" s="794"/>
      <c r="H325" s="794"/>
      <c r="I325" s="794"/>
    </row>
    <row r="326" spans="1:13" ht="10.5" hidden="1" customHeight="1">
      <c r="A326" s="460"/>
      <c r="B326" s="460"/>
      <c r="C326" s="460"/>
      <c r="D326" s="460"/>
      <c r="E326" s="460"/>
      <c r="F326" s="460"/>
      <c r="G326" s="460"/>
      <c r="H326" s="460"/>
      <c r="I326" s="460"/>
      <c r="J326" s="460"/>
    </row>
    <row r="327" spans="1:13" ht="23.25" hidden="1" customHeight="1">
      <c r="A327" s="490"/>
      <c r="B327" s="792"/>
      <c r="C327" s="792"/>
      <c r="D327" s="792"/>
      <c r="E327" s="792"/>
      <c r="F327" s="792"/>
      <c r="G327" s="792"/>
      <c r="H327" s="792"/>
      <c r="I327" s="792"/>
      <c r="J327" s="460"/>
    </row>
    <row r="328" spans="1:13" ht="55.5" hidden="1" customHeight="1">
      <c r="A328" s="532"/>
      <c r="B328" s="878"/>
      <c r="C328" s="878"/>
      <c r="D328" s="879"/>
      <c r="E328" s="879"/>
      <c r="F328" s="879"/>
      <c r="G328" s="879"/>
      <c r="H328" s="879"/>
      <c r="I328" s="879"/>
      <c r="J328" s="460"/>
    </row>
    <row r="329" spans="1:13" ht="44.25" hidden="1" customHeight="1">
      <c r="A329" s="516"/>
      <c r="B329" s="787"/>
      <c r="C329" s="788"/>
      <c r="D329" s="788"/>
      <c r="E329" s="789"/>
      <c r="F329" s="885"/>
      <c r="G329" s="885"/>
      <c r="H329" s="885"/>
      <c r="I329" s="885"/>
      <c r="J329" s="460"/>
    </row>
    <row r="330" spans="1:13" ht="21" hidden="1" customHeight="1">
      <c r="A330" s="521"/>
      <c r="B330" s="784"/>
      <c r="C330" s="785"/>
      <c r="D330" s="785"/>
      <c r="E330" s="786"/>
      <c r="F330" s="782"/>
      <c r="G330" s="783"/>
      <c r="H330" s="782"/>
      <c r="I330" s="783"/>
      <c r="J330" s="553"/>
      <c r="K330" s="554"/>
      <c r="L330" s="553"/>
    </row>
    <row r="331" spans="1:13" ht="23.25" hidden="1" customHeight="1">
      <c r="A331" s="521"/>
      <c r="B331" s="784"/>
      <c r="C331" s="785"/>
      <c r="D331" s="785"/>
      <c r="E331" s="786"/>
      <c r="F331" s="782"/>
      <c r="G331" s="783"/>
      <c r="H331" s="782"/>
      <c r="I331" s="783"/>
      <c r="J331" s="555"/>
      <c r="K331" s="556"/>
      <c r="L331" s="555"/>
    </row>
    <row r="332" spans="1:13" ht="21.75" hidden="1" customHeight="1">
      <c r="A332" s="521"/>
      <c r="B332" s="784"/>
      <c r="C332" s="785"/>
      <c r="D332" s="785"/>
      <c r="E332" s="786"/>
      <c r="F332" s="782"/>
      <c r="G332" s="783"/>
      <c r="H332" s="782"/>
      <c r="I332" s="783"/>
      <c r="J332" s="553"/>
      <c r="K332" s="554"/>
      <c r="L332" s="553"/>
      <c r="M332" s="456"/>
    </row>
    <row r="333" spans="1:13" ht="20.25" hidden="1" customHeight="1">
      <c r="A333" s="521"/>
      <c r="B333" s="784"/>
      <c r="C333" s="785"/>
      <c r="D333" s="785"/>
      <c r="E333" s="786"/>
      <c r="F333" s="782"/>
      <c r="G333" s="783"/>
      <c r="H333" s="782"/>
      <c r="I333" s="783"/>
      <c r="J333" s="553"/>
      <c r="K333" s="554"/>
      <c r="L333" s="553"/>
      <c r="M333" s="456"/>
    </row>
    <row r="334" spans="1:13" ht="21.75" hidden="1" customHeight="1">
      <c r="A334" s="521"/>
      <c r="B334" s="784"/>
      <c r="C334" s="785"/>
      <c r="D334" s="785"/>
      <c r="E334" s="786"/>
      <c r="F334" s="782"/>
      <c r="G334" s="783"/>
      <c r="H334" s="782"/>
      <c r="I334" s="783"/>
      <c r="J334" s="553"/>
      <c r="K334" s="554"/>
      <c r="L334" s="553"/>
      <c r="M334" s="456"/>
    </row>
    <row r="335" spans="1:13" ht="21.75" hidden="1" customHeight="1">
      <c r="A335" s="804"/>
      <c r="B335" s="804"/>
      <c r="C335" s="804"/>
      <c r="D335" s="804"/>
      <c r="E335" s="804"/>
      <c r="F335" s="804"/>
      <c r="G335" s="804"/>
      <c r="H335" s="804"/>
      <c r="I335" s="804"/>
      <c r="J335" s="553"/>
      <c r="K335" s="554"/>
      <c r="L335" s="553"/>
      <c r="M335" s="456"/>
    </row>
    <row r="336" spans="1:13" ht="16.5" hidden="1" customHeight="1">
      <c r="A336" s="460"/>
      <c r="B336" s="460"/>
      <c r="C336" s="460"/>
      <c r="D336" s="460"/>
      <c r="E336" s="460"/>
      <c r="F336" s="460"/>
      <c r="G336" s="460"/>
      <c r="H336" s="460"/>
      <c r="I336" s="460"/>
      <c r="J336" s="460"/>
    </row>
    <row r="337" spans="1:10" hidden="1">
      <c r="A337" s="460"/>
      <c r="B337" s="460"/>
      <c r="C337" s="460"/>
      <c r="D337" s="460"/>
      <c r="E337" s="460"/>
      <c r="F337" s="460"/>
      <c r="G337" s="460"/>
      <c r="H337" s="460"/>
      <c r="I337" s="460"/>
      <c r="J337" s="460"/>
    </row>
    <row r="339" spans="1:10">
      <c r="B339" s="454" t="s">
        <v>6</v>
      </c>
      <c r="C339" s="872" t="str">
        <f>'Attach 3(JV)'!B24</f>
        <v/>
      </c>
      <c r="D339" s="872"/>
      <c r="F339" s="557" t="s">
        <v>4</v>
      </c>
      <c r="G339" s="873" t="str">
        <f>'Attach 3(JV)'!E24</f>
        <v/>
      </c>
      <c r="H339" s="873"/>
      <c r="I339" s="873"/>
    </row>
    <row r="340" spans="1:10">
      <c r="B340" s="454" t="s">
        <v>7</v>
      </c>
      <c r="C340" s="872" t="str">
        <f>'Attach 3(JV)'!B25</f>
        <v/>
      </c>
      <c r="D340" s="872"/>
      <c r="F340" s="557" t="s">
        <v>5</v>
      </c>
      <c r="G340" s="873" t="str">
        <f>'Attach 3(JV)'!E25</f>
        <v/>
      </c>
      <c r="H340" s="873"/>
      <c r="I340" s="873"/>
    </row>
  </sheetData>
  <sheetProtection password="CC6F" sheet="1" formatColumns="0" formatRows="0" selectLockedCells="1"/>
  <customSheetViews>
    <customSheetView guid="{07C7ABE5-DC68-4C19-A0E6-84EB4B5844E6}"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
      <headerFooter alignWithMargins="0"/>
    </customSheetView>
    <customSheetView guid="{35C772BD-8F05-4A18-BEC8-6AF744E22539}"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2"/>
      <headerFooter alignWithMargins="0"/>
    </customSheetView>
    <customSheetView guid="{FC200EB0-6614-47DB-96CE-7610471486D9}" scale="110"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3"/>
      <headerFooter alignWithMargins="0"/>
    </customSheetView>
    <customSheetView guid="{010B040B-83D1-42E5-9354-A9BE9113BDA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4"/>
      <headerFooter alignWithMargins="0"/>
    </customSheetView>
    <customSheetView guid="{77353208-2D17-4D2E-ADE3-4F168F350B73}" scale="110" showPageBreaks="1" showGridLines="0" zeroValues="0" printArea="1" hiddenRows="1" view="pageBreakPreview" topLeftCell="A53">
      <selection activeCell="F64" sqref="F64:G64"/>
      <rowBreaks count="8" manualBreakCount="8">
        <brk id="34" max="8" man="1"/>
        <brk id="69"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5"/>
      <headerFooter alignWithMargins="0"/>
    </customSheetView>
    <customSheetView guid="{1F125E51-1799-42D0-B41E-DC039BB17D59}" scale="85" showPageBreaks="1" showGridLines="0" zeroValues="0" printArea="1" hiddenRows="1" view="pageBreakPreview" topLeftCell="A283">
      <selection activeCell="C308" sqref="C308:I308"/>
      <rowBreaks count="8" manualBreakCount="8">
        <brk id="34" max="8" man="1"/>
        <brk id="67" max="8" man="1"/>
        <brk id="100" max="8" man="1"/>
        <brk id="165"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6"/>
      <headerFooter alignWithMargins="0"/>
    </customSheetView>
    <customSheetView guid="{13A93EBF-985A-49FD-9FE0-DC75D238EC8C}" scale="110" showPageBreaks="1" showGridLines="0" zeroValues="0" printArea="1" hiddenRows="1" hiddenColumns="1" view="pageBreakPreview">
      <selection activeCell="F208" sqref="F208"/>
      <rowBreaks count="7" manualBreakCount="7">
        <brk id="34" max="8" man="1"/>
        <brk id="62" max="8" man="1"/>
        <brk id="96" max="8" man="1"/>
        <brk id="125" max="8" man="1"/>
        <brk id="167" max="8" man="1"/>
        <brk id="214" max="8" man="1"/>
        <brk id="299" max="8" man="1"/>
      </rowBreaks>
      <pageMargins left="0.42" right="0.28999999999999998" top="0.4" bottom="0.31" header="0.32" footer="0.24"/>
      <printOptions horizontalCentered="1"/>
      <pageSetup paperSize="9" scale="77" fitToHeight="0" orientation="portrait" horizontalDpi="4294967295" verticalDpi="4294967295" r:id="rId7"/>
      <headerFooter alignWithMargins="0"/>
    </customSheetView>
    <customSheetView guid="{BE615921-12B2-47E1-81BB-292B559B4C46}" showPageBreaks="1" showGridLines="0" zeroValues="0" printArea="1" hiddenColumns="1" view="pageBreakPreview" topLeftCell="A135">
      <selection activeCell="F152" sqref="F152:G152"/>
      <rowBreaks count="10" manualBreakCount="10">
        <brk id="34" max="8" man="1"/>
        <brk id="65" max="8" man="1"/>
        <brk id="98" max="8" man="1"/>
        <brk id="133" max="8" man="1"/>
        <brk id="146" max="8" man="1"/>
        <brk id="178" max="8" man="1"/>
        <brk id="225" max="8" man="1"/>
        <brk id="266" max="8" man="1"/>
        <brk id="305" max="8" man="1"/>
        <brk id="310" max="8" man="1"/>
      </rowBreaks>
      <pageMargins left="0.42" right="0.28999999999999998" top="0.4" bottom="0.31" header="0.32" footer="0.24"/>
      <printOptions horizontalCentered="1"/>
      <pageSetup paperSize="9" scale="77" fitToHeight="0" orientation="portrait" horizontalDpi="4294967295" verticalDpi="4294967295" r:id="rId8"/>
      <headerFooter alignWithMargins="0"/>
    </customSheetView>
    <customSheetView guid="{D05C69EC-C4A6-4AED-AFBA-A3044FD4B3FB}" scale="85" showPageBreaks="1" showGridLines="0" zeroValues="0" printArea="1" hiddenRows="1" view="pageBreakPreview" topLeftCell="A242">
      <selection activeCell="C298" sqref="C298:I298"/>
      <rowBreaks count="9" manualBreakCount="9">
        <brk id="34" max="8" man="1"/>
        <brk id="67" max="8" man="1"/>
        <brk id="99" max="8" man="1"/>
        <brk id="155" max="8" man="1"/>
        <brk id="162" max="8" man="1"/>
        <brk id="209" max="8" man="1"/>
        <brk id="250" max="8" man="1"/>
        <brk id="283" max="8" man="1"/>
        <brk id="294" max="8" man="1"/>
      </rowBreaks>
      <pageMargins left="0.42" right="0.28999999999999998" top="0.4" bottom="0.31" header="0.32" footer="0.24"/>
      <printOptions horizontalCentered="1"/>
      <pageSetup paperSize="9" scale="77" fitToHeight="0" orientation="portrait" horizontalDpi="4294967295" verticalDpi="4294967295" r:id="rId9"/>
      <headerFooter alignWithMargins="0"/>
    </customSheetView>
    <customSheetView guid="{8CF338B0-8CA3-4AF4-816D-CB7A6D8E33BC}" scale="85" showPageBreaks="1" showGridLines="0" zeroValues="0" printArea="1" hiddenRows="1" view="pageBreakPreview" topLeftCell="A177">
      <selection activeCell="F177" sqref="F177"/>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0"/>
      <headerFooter alignWithMargins="0"/>
    </customSheetView>
    <customSheetView guid="{B07CB001-8FAF-40AD-8AD5-A65A64B33B35}" scale="110" showPageBreaks="1" showGridLines="0" zeroValues="0" printArea="1" hiddenRows="1" view="pageBreakPreview" topLeftCell="A53">
      <selection activeCell="F64" sqref="F64:G64"/>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1"/>
      <headerFooter alignWithMargins="0"/>
    </customSheetView>
    <customSheetView guid="{4D67A8FB-66CE-4EFD-8932-C754BE25ED43}" scale="110" showPageBreaks="1" showGridLines="0" zeroValues="0" printArea="1" hiddenRows="1" view="pageBreakPreview" topLeftCell="A2">
      <selection activeCell="J17" sqref="J17"/>
      <rowBreaks count="9" manualBreakCount="9">
        <brk id="34" max="8" man="1"/>
        <brk id="71" max="8" man="1"/>
        <brk id="108" max="8" man="1"/>
        <brk id="141" max="8" man="1"/>
        <brk id="203" max="8" man="1"/>
        <brk id="206" max="8" man="1"/>
        <brk id="253" max="8" man="1"/>
        <brk id="328" max="8" man="1"/>
        <brk id="339" max="8" man="1"/>
      </rowBreaks>
      <pageMargins left="0.42" right="0.28999999999999998" top="0.4" bottom="0.31" header="0.32" footer="0.24"/>
      <printOptions horizontalCentered="1"/>
      <pageSetup paperSize="9" scale="77" fitToHeight="0" orientation="portrait" horizontalDpi="4294967295" verticalDpi="4294967295" r:id="rId12"/>
      <headerFooter alignWithMargins="0"/>
    </customSheetView>
    <customSheetView guid="{0D490C87-B003-4943-9825-ACE0B8E7CC06}" scale="110" showPageBreaks="1" showGridLines="0" zeroValues="0" printArea="1" hiddenRows="1" view="pageBreakPreview" topLeftCell="A95">
      <selection activeCell="H105" sqref="H105:I105"/>
      <rowBreaks count="8" manualBreakCount="8">
        <brk id="34" max="8" man="1"/>
        <brk id="68" max="8" man="1"/>
        <brk id="101" max="8" man="1"/>
        <brk id="137" max="8" man="1"/>
        <brk id="169" max="8" man="1"/>
        <brk id="216" max="8" man="1"/>
        <brk id="290" max="8" man="1"/>
        <brk id="302" max="8" man="1"/>
      </rowBreaks>
      <pageMargins left="0.42" right="0.28999999999999998" top="0.4" bottom="0.31" header="0.32" footer="0.24"/>
      <printOptions horizontalCentered="1"/>
      <pageSetup paperSize="9" scale="77" fitToHeight="0" orientation="portrait" horizontalDpi="4294967295" verticalDpi="4294967295" r:id="rId13"/>
      <headerFooter alignWithMargins="0"/>
    </customSheetView>
    <customSheetView guid="{012A8702-091E-4FD1-8E26-12B65B8B3B8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14"/>
      <headerFooter alignWithMargins="0"/>
    </customSheetView>
    <customSheetView guid="{B98EDF94-17A9-401E-AE8C-378939C838E5}"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5"/>
      <headerFooter alignWithMargins="0"/>
    </customSheetView>
  </customSheetViews>
  <mergeCells count="535">
    <mergeCell ref="A3:I3"/>
    <mergeCell ref="A5:I5"/>
    <mergeCell ref="A8:E8"/>
    <mergeCell ref="B9:D9"/>
    <mergeCell ref="B10:D10"/>
    <mergeCell ref="B11:D11"/>
    <mergeCell ref="D240:E240"/>
    <mergeCell ref="B240:C240"/>
    <mergeCell ref="B145:I145"/>
    <mergeCell ref="B147:I147"/>
    <mergeCell ref="B148:I148"/>
    <mergeCell ref="B158:I158"/>
    <mergeCell ref="B159:I159"/>
    <mergeCell ref="B170:I170"/>
    <mergeCell ref="B171:E171"/>
    <mergeCell ref="F171:I171"/>
    <mergeCell ref="B23:I23"/>
    <mergeCell ref="B24:I24"/>
    <mergeCell ref="B25:I25"/>
    <mergeCell ref="B27:I27"/>
    <mergeCell ref="B28:I28"/>
    <mergeCell ref="B29:I29"/>
    <mergeCell ref="A15:I15"/>
    <mergeCell ref="A17:I17"/>
    <mergeCell ref="B18:I18"/>
    <mergeCell ref="A19:I19"/>
    <mergeCell ref="A21:I21"/>
    <mergeCell ref="B22:I22"/>
    <mergeCell ref="B32:I32"/>
    <mergeCell ref="B33:I33"/>
    <mergeCell ref="B34:I34"/>
    <mergeCell ref="B38:C38"/>
    <mergeCell ref="D38:E38"/>
    <mergeCell ref="F38:G38"/>
    <mergeCell ref="H38:I38"/>
    <mergeCell ref="A36:A37"/>
    <mergeCell ref="B36:C37"/>
    <mergeCell ref="D36:E37"/>
    <mergeCell ref="F36:G37"/>
    <mergeCell ref="H36:I37"/>
    <mergeCell ref="A39:A41"/>
    <mergeCell ref="B39:C41"/>
    <mergeCell ref="D39:E39"/>
    <mergeCell ref="F39:G39"/>
    <mergeCell ref="H39:I39"/>
    <mergeCell ref="D40:E40"/>
    <mergeCell ref="F40:G40"/>
    <mergeCell ref="H40:I40"/>
    <mergeCell ref="D41:E41"/>
    <mergeCell ref="F41:G41"/>
    <mergeCell ref="H41:I41"/>
    <mergeCell ref="B46:C46"/>
    <mergeCell ref="D46:E46"/>
    <mergeCell ref="F46:G46"/>
    <mergeCell ref="H46:I46"/>
    <mergeCell ref="B43:C43"/>
    <mergeCell ref="D43:E43"/>
    <mergeCell ref="F43:G43"/>
    <mergeCell ref="H43:I43"/>
    <mergeCell ref="B44:C44"/>
    <mergeCell ref="D44:E44"/>
    <mergeCell ref="B42:C42"/>
    <mergeCell ref="D42:E42"/>
    <mergeCell ref="F42:G42"/>
    <mergeCell ref="H42:I42"/>
    <mergeCell ref="B45:C45"/>
    <mergeCell ref="D45:E45"/>
    <mergeCell ref="F45:G45"/>
    <mergeCell ref="H45:I45"/>
    <mergeCell ref="F44:G44"/>
    <mergeCell ref="H44:I44"/>
    <mergeCell ref="D49:E49"/>
    <mergeCell ref="F49:G49"/>
    <mergeCell ref="H49:I49"/>
    <mergeCell ref="D50:E50"/>
    <mergeCell ref="F50:G50"/>
    <mergeCell ref="H50:I50"/>
    <mergeCell ref="F62:G62"/>
    <mergeCell ref="H62:I62"/>
    <mergeCell ref="B47:C47"/>
    <mergeCell ref="D47:E47"/>
    <mergeCell ref="F47:G47"/>
    <mergeCell ref="H47:I47"/>
    <mergeCell ref="D48:E48"/>
    <mergeCell ref="F48:G48"/>
    <mergeCell ref="H48:I48"/>
    <mergeCell ref="B63:E63"/>
    <mergeCell ref="F63:G63"/>
    <mergeCell ref="H70:I70"/>
    <mergeCell ref="B53:I53"/>
    <mergeCell ref="B55:I55"/>
    <mergeCell ref="B56:I56"/>
    <mergeCell ref="A59:I59"/>
    <mergeCell ref="B60:I60"/>
    <mergeCell ref="B61:I61"/>
    <mergeCell ref="B62:E62"/>
    <mergeCell ref="A68:A71"/>
    <mergeCell ref="B68:E71"/>
    <mergeCell ref="F68:G68"/>
    <mergeCell ref="H68:I68"/>
    <mergeCell ref="F69:G69"/>
    <mergeCell ref="B64:E64"/>
    <mergeCell ref="F64:G64"/>
    <mergeCell ref="H64:I64"/>
    <mergeCell ref="H69:I69"/>
    <mergeCell ref="F71:G71"/>
    <mergeCell ref="H71:I71"/>
    <mergeCell ref="B110:C110"/>
    <mergeCell ref="G120:I120"/>
    <mergeCell ref="B116:F117"/>
    <mergeCell ref="B111:F111"/>
    <mergeCell ref="B109:I109"/>
    <mergeCell ref="B114:F115"/>
    <mergeCell ref="B106:G106"/>
    <mergeCell ref="B101:I101"/>
    <mergeCell ref="H89:I89"/>
    <mergeCell ref="F89:G89"/>
    <mergeCell ref="B99:I99"/>
    <mergeCell ref="B100:I100"/>
    <mergeCell ref="B102:I102"/>
    <mergeCell ref="B107:G107"/>
    <mergeCell ref="H107:I107"/>
    <mergeCell ref="B93:I93"/>
    <mergeCell ref="B95:I95"/>
    <mergeCell ref="B97:I97"/>
    <mergeCell ref="B89:E89"/>
    <mergeCell ref="B135:F135"/>
    <mergeCell ref="B144:I144"/>
    <mergeCell ref="G135:I135"/>
    <mergeCell ref="B161:I161"/>
    <mergeCell ref="B163:I163"/>
    <mergeCell ref="B137:E137"/>
    <mergeCell ref="F137:G137"/>
    <mergeCell ref="H137:I137"/>
    <mergeCell ref="B136:I136"/>
    <mergeCell ref="B154:I154"/>
    <mergeCell ref="H138:I138"/>
    <mergeCell ref="B139:E139"/>
    <mergeCell ref="F139:G139"/>
    <mergeCell ref="H139:I139"/>
    <mergeCell ref="B138:E138"/>
    <mergeCell ref="F138:G138"/>
    <mergeCell ref="B143:E143"/>
    <mergeCell ref="F143:G143"/>
    <mergeCell ref="H143:I143"/>
    <mergeCell ref="B141:E141"/>
    <mergeCell ref="F141:G141"/>
    <mergeCell ref="F140:G140"/>
    <mergeCell ref="H140:I140"/>
    <mergeCell ref="B140:E140"/>
    <mergeCell ref="B172:I172"/>
    <mergeCell ref="D173:E173"/>
    <mergeCell ref="F173:I174"/>
    <mergeCell ref="D174:E174"/>
    <mergeCell ref="B175:C175"/>
    <mergeCell ref="H180:I180"/>
    <mergeCell ref="F178:G178"/>
    <mergeCell ref="F142:G142"/>
    <mergeCell ref="B156:I156"/>
    <mergeCell ref="D175:E175"/>
    <mergeCell ref="F175:G175"/>
    <mergeCell ref="H175:I175"/>
    <mergeCell ref="B165:I165"/>
    <mergeCell ref="B167:I167"/>
    <mergeCell ref="B169:I169"/>
    <mergeCell ref="B150:G150"/>
    <mergeCell ref="B151:G151"/>
    <mergeCell ref="B176:E176"/>
    <mergeCell ref="D177:E177"/>
    <mergeCell ref="H177:I177"/>
    <mergeCell ref="D178:E178"/>
    <mergeCell ref="H178:I178"/>
    <mergeCell ref="F177:G177"/>
    <mergeCell ref="B179:C179"/>
    <mergeCell ref="D179:E179"/>
    <mergeCell ref="H179:I179"/>
    <mergeCell ref="B180:C180"/>
    <mergeCell ref="D180:E180"/>
    <mergeCell ref="D181:E181"/>
    <mergeCell ref="D191:E191"/>
    <mergeCell ref="H191:I191"/>
    <mergeCell ref="B192:C192"/>
    <mergeCell ref="D192:E192"/>
    <mergeCell ref="H192:I192"/>
    <mergeCell ref="B188:C188"/>
    <mergeCell ref="D188:E188"/>
    <mergeCell ref="F188:G188"/>
    <mergeCell ref="D190:E190"/>
    <mergeCell ref="H190:I190"/>
    <mergeCell ref="B183:I183"/>
    <mergeCell ref="B185:I185"/>
    <mergeCell ref="D186:E186"/>
    <mergeCell ref="F186:I187"/>
    <mergeCell ref="D187:E187"/>
    <mergeCell ref="H188:I188"/>
    <mergeCell ref="B189:E189"/>
    <mergeCell ref="H181:I181"/>
    <mergeCell ref="D182:E182"/>
    <mergeCell ref="H182:I182"/>
    <mergeCell ref="B196:C196"/>
    <mergeCell ref="D196:E196"/>
    <mergeCell ref="H196:I196"/>
    <mergeCell ref="B197:I197"/>
    <mergeCell ref="B199:C199"/>
    <mergeCell ref="D199:E199"/>
    <mergeCell ref="F199:G199"/>
    <mergeCell ref="H199:I199"/>
    <mergeCell ref="D193:E193"/>
    <mergeCell ref="H193:I193"/>
    <mergeCell ref="D194:E194"/>
    <mergeCell ref="H194:I194"/>
    <mergeCell ref="D195:E195"/>
    <mergeCell ref="H195:I195"/>
    <mergeCell ref="B202:C202"/>
    <mergeCell ref="D202:E202"/>
    <mergeCell ref="F202:G202"/>
    <mergeCell ref="H202:I202"/>
    <mergeCell ref="B203:E203"/>
    <mergeCell ref="F203:I203"/>
    <mergeCell ref="B200:C200"/>
    <mergeCell ref="D200:E200"/>
    <mergeCell ref="F200:G200"/>
    <mergeCell ref="H200:I200"/>
    <mergeCell ref="B201:E201"/>
    <mergeCell ref="F201:I201"/>
    <mergeCell ref="D209:E209"/>
    <mergeCell ref="F209:G209"/>
    <mergeCell ref="H209:I209"/>
    <mergeCell ref="B210:E210"/>
    <mergeCell ref="D211:E211"/>
    <mergeCell ref="H211:I211"/>
    <mergeCell ref="F211:G211"/>
    <mergeCell ref="B205:E205"/>
    <mergeCell ref="F205:I205"/>
    <mergeCell ref="B206:I206"/>
    <mergeCell ref="D207:E207"/>
    <mergeCell ref="F207:I208"/>
    <mergeCell ref="D208:E208"/>
    <mergeCell ref="H214:I214"/>
    <mergeCell ref="D215:E215"/>
    <mergeCell ref="H215:I215"/>
    <mergeCell ref="D216:E216"/>
    <mergeCell ref="H216:I216"/>
    <mergeCell ref="D212:E212"/>
    <mergeCell ref="H212:I212"/>
    <mergeCell ref="D213:E213"/>
    <mergeCell ref="H213:I213"/>
    <mergeCell ref="D214:E214"/>
    <mergeCell ref="H227:I227"/>
    <mergeCell ref="B217:I217"/>
    <mergeCell ref="B222:I222"/>
    <mergeCell ref="D223:E223"/>
    <mergeCell ref="F223:I224"/>
    <mergeCell ref="D224:E224"/>
    <mergeCell ref="D225:E225"/>
    <mergeCell ref="F225:G225"/>
    <mergeCell ref="H225:I225"/>
    <mergeCell ref="B225:C225"/>
    <mergeCell ref="B226:E226"/>
    <mergeCell ref="D227:E227"/>
    <mergeCell ref="H230:I230"/>
    <mergeCell ref="D231:E231"/>
    <mergeCell ref="H231:I231"/>
    <mergeCell ref="D232:E232"/>
    <mergeCell ref="H232:I232"/>
    <mergeCell ref="D228:E228"/>
    <mergeCell ref="H228:I228"/>
    <mergeCell ref="D229:E229"/>
    <mergeCell ref="H229:I229"/>
    <mergeCell ref="D230:E230"/>
    <mergeCell ref="F235:G235"/>
    <mergeCell ref="H235:I235"/>
    <mergeCell ref="B236:C236"/>
    <mergeCell ref="D236:E236"/>
    <mergeCell ref="F236:G236"/>
    <mergeCell ref="H236:I236"/>
    <mergeCell ref="B235:E235"/>
    <mergeCell ref="B233:C233"/>
    <mergeCell ref="D233:E233"/>
    <mergeCell ref="F233:G233"/>
    <mergeCell ref="H233:I233"/>
    <mergeCell ref="B234:C234"/>
    <mergeCell ref="D234:E234"/>
    <mergeCell ref="F234:G234"/>
    <mergeCell ref="H234:I234"/>
    <mergeCell ref="F237:G237"/>
    <mergeCell ref="H237:I237"/>
    <mergeCell ref="B238:I238"/>
    <mergeCell ref="B237:E237"/>
    <mergeCell ref="B241:C241"/>
    <mergeCell ref="D241:E241"/>
    <mergeCell ref="F241:G241"/>
    <mergeCell ref="H241:I241"/>
    <mergeCell ref="H240:I240"/>
    <mergeCell ref="F240:G240"/>
    <mergeCell ref="B244:C244"/>
    <mergeCell ref="D244:E244"/>
    <mergeCell ref="F244:G244"/>
    <mergeCell ref="H244:I244"/>
    <mergeCell ref="B246:E246"/>
    <mergeCell ref="F246:I246"/>
    <mergeCell ref="B242:C242"/>
    <mergeCell ref="D242:E242"/>
    <mergeCell ref="F242:G242"/>
    <mergeCell ref="H242:I242"/>
    <mergeCell ref="B243:C243"/>
    <mergeCell ref="D243:E243"/>
    <mergeCell ref="F243:G243"/>
    <mergeCell ref="H243:I243"/>
    <mergeCell ref="B247:I247"/>
    <mergeCell ref="D248:E248"/>
    <mergeCell ref="F248:F249"/>
    <mergeCell ref="G248:G249"/>
    <mergeCell ref="H248:I249"/>
    <mergeCell ref="B250:C250"/>
    <mergeCell ref="D250:E250"/>
    <mergeCell ref="F250:G250"/>
    <mergeCell ref="H250:I250"/>
    <mergeCell ref="D257:E257"/>
    <mergeCell ref="H257:I257"/>
    <mergeCell ref="B254:C254"/>
    <mergeCell ref="D254:E254"/>
    <mergeCell ref="H254:I254"/>
    <mergeCell ref="B255:C255"/>
    <mergeCell ref="D255:E255"/>
    <mergeCell ref="H255:I255"/>
    <mergeCell ref="B251:E251"/>
    <mergeCell ref="B252:C252"/>
    <mergeCell ref="D252:E252"/>
    <mergeCell ref="H252:I252"/>
    <mergeCell ref="B253:C253"/>
    <mergeCell ref="D253:E253"/>
    <mergeCell ref="H253:I253"/>
    <mergeCell ref="B256:C256"/>
    <mergeCell ref="C340:D340"/>
    <mergeCell ref="G340:I340"/>
    <mergeCell ref="B81:E81"/>
    <mergeCell ref="H106:I106"/>
    <mergeCell ref="H105:I105"/>
    <mergeCell ref="F333:G333"/>
    <mergeCell ref="F329:G329"/>
    <mergeCell ref="H329:I329"/>
    <mergeCell ref="H334:I334"/>
    <mergeCell ref="B334:E334"/>
    <mergeCell ref="B333:E333"/>
    <mergeCell ref="H332:I332"/>
    <mergeCell ref="B332:E332"/>
    <mergeCell ref="F332:G332"/>
    <mergeCell ref="H333:I333"/>
    <mergeCell ref="C307:I307"/>
    <mergeCell ref="C308:I308"/>
    <mergeCell ref="C309:I309"/>
    <mergeCell ref="B316:I316"/>
    <mergeCell ref="C297:I297"/>
    <mergeCell ref="C298:I298"/>
    <mergeCell ref="C299:I299"/>
    <mergeCell ref="D269:E269"/>
    <mergeCell ref="H269:I269"/>
    <mergeCell ref="C339:D339"/>
    <mergeCell ref="G339:I339"/>
    <mergeCell ref="B266:C266"/>
    <mergeCell ref="D266:E266"/>
    <mergeCell ref="H266:I266"/>
    <mergeCell ref="B267:C267"/>
    <mergeCell ref="D267:E267"/>
    <mergeCell ref="H267:I267"/>
    <mergeCell ref="B263:C263"/>
    <mergeCell ref="D263:E263"/>
    <mergeCell ref="F263:G263"/>
    <mergeCell ref="H263:I263"/>
    <mergeCell ref="B264:E264"/>
    <mergeCell ref="B265:C265"/>
    <mergeCell ref="D265:E265"/>
    <mergeCell ref="H265:I265"/>
    <mergeCell ref="F334:G334"/>
    <mergeCell ref="B331:E331"/>
    <mergeCell ref="F331:G331"/>
    <mergeCell ref="B328:C328"/>
    <mergeCell ref="D328:E328"/>
    <mergeCell ref="F328:G328"/>
    <mergeCell ref="H328:I328"/>
    <mergeCell ref="B319:I319"/>
    <mergeCell ref="H88:I88"/>
    <mergeCell ref="F88:G88"/>
    <mergeCell ref="H84:I84"/>
    <mergeCell ref="F84:G84"/>
    <mergeCell ref="F85:G85"/>
    <mergeCell ref="F87:G87"/>
    <mergeCell ref="H87:I87"/>
    <mergeCell ref="B12:D12"/>
    <mergeCell ref="B30:I30"/>
    <mergeCell ref="B51:I51"/>
    <mergeCell ref="B57:I57"/>
    <mergeCell ref="H80:I80"/>
    <mergeCell ref="F78:G78"/>
    <mergeCell ref="H78:I78"/>
    <mergeCell ref="F72:G72"/>
    <mergeCell ref="H74:I74"/>
    <mergeCell ref="F80:G80"/>
    <mergeCell ref="B65:I65"/>
    <mergeCell ref="B66:E66"/>
    <mergeCell ref="F66:G66"/>
    <mergeCell ref="H66:I66"/>
    <mergeCell ref="B67:I67"/>
    <mergeCell ref="F70:G70"/>
    <mergeCell ref="H63:I63"/>
    <mergeCell ref="A72:A74"/>
    <mergeCell ref="H81:I81"/>
    <mergeCell ref="F81:G81"/>
    <mergeCell ref="A75:I75"/>
    <mergeCell ref="F79:G79"/>
    <mergeCell ref="B92:I92"/>
    <mergeCell ref="H72:I72"/>
    <mergeCell ref="F73:G73"/>
    <mergeCell ref="H73:I73"/>
    <mergeCell ref="F74:G74"/>
    <mergeCell ref="B76:E77"/>
    <mergeCell ref="B86:E86"/>
    <mergeCell ref="F86:I86"/>
    <mergeCell ref="B87:E87"/>
    <mergeCell ref="F83:G83"/>
    <mergeCell ref="H82:I82"/>
    <mergeCell ref="B88:E88"/>
    <mergeCell ref="B82:E82"/>
    <mergeCell ref="B83:E83"/>
    <mergeCell ref="B84:E84"/>
    <mergeCell ref="B85:E85"/>
    <mergeCell ref="H83:I83"/>
    <mergeCell ref="F82:G82"/>
    <mergeCell ref="H85:I85"/>
    <mergeCell ref="B124:F125"/>
    <mergeCell ref="B119:F119"/>
    <mergeCell ref="G134:I134"/>
    <mergeCell ref="G119:I119"/>
    <mergeCell ref="B120:F120"/>
    <mergeCell ref="B121:F121"/>
    <mergeCell ref="B108:G108"/>
    <mergeCell ref="H108:I108"/>
    <mergeCell ref="B104:I104"/>
    <mergeCell ref="B105:G105"/>
    <mergeCell ref="B112:F112"/>
    <mergeCell ref="A127:I127"/>
    <mergeCell ref="B133:I133"/>
    <mergeCell ref="B134:F134"/>
    <mergeCell ref="A122:A123"/>
    <mergeCell ref="B122:F123"/>
    <mergeCell ref="B128:I128"/>
    <mergeCell ref="B129:I129"/>
    <mergeCell ref="B131:I131"/>
    <mergeCell ref="G111:I111"/>
    <mergeCell ref="G112:I112"/>
    <mergeCell ref="A114:A115"/>
    <mergeCell ref="B113:F113"/>
    <mergeCell ref="B118:I118"/>
    <mergeCell ref="H141:I141"/>
    <mergeCell ref="B142:E142"/>
    <mergeCell ref="H142:I142"/>
    <mergeCell ref="H331:I331"/>
    <mergeCell ref="B209:C209"/>
    <mergeCell ref="B229:C229"/>
    <mergeCell ref="A335:I335"/>
    <mergeCell ref="B193:C193"/>
    <mergeCell ref="B214:C214"/>
    <mergeCell ref="B230:C230"/>
    <mergeCell ref="F330:G330"/>
    <mergeCell ref="C302:I302"/>
    <mergeCell ref="B291:I291"/>
    <mergeCell ref="B292:G292"/>
    <mergeCell ref="C293:I293"/>
    <mergeCell ref="C294:I294"/>
    <mergeCell ref="C295:I295"/>
    <mergeCell ref="C296:I296"/>
    <mergeCell ref="B279:I279"/>
    <mergeCell ref="B281:I281"/>
    <mergeCell ref="B282:I282"/>
    <mergeCell ref="B284:I284"/>
    <mergeCell ref="B258:I258"/>
    <mergeCell ref="D256:E256"/>
    <mergeCell ref="H330:I330"/>
    <mergeCell ref="B330:E330"/>
    <mergeCell ref="B329:E329"/>
    <mergeCell ref="C310:I310"/>
    <mergeCell ref="C311:I311"/>
    <mergeCell ref="B275:C275"/>
    <mergeCell ref="D275:E275"/>
    <mergeCell ref="B327:I327"/>
    <mergeCell ref="B320:I320"/>
    <mergeCell ref="B325:I325"/>
    <mergeCell ref="C312:I312"/>
    <mergeCell ref="C313:I313"/>
    <mergeCell ref="C314:I314"/>
    <mergeCell ref="B276:C276"/>
    <mergeCell ref="D276:E276"/>
    <mergeCell ref="F276:G276"/>
    <mergeCell ref="H276:I276"/>
    <mergeCell ref="B277:C277"/>
    <mergeCell ref="D277:E277"/>
    <mergeCell ref="F277:G277"/>
    <mergeCell ref="H277:I277"/>
    <mergeCell ref="C300:I300"/>
    <mergeCell ref="C301:I301"/>
    <mergeCell ref="B213:C213"/>
    <mergeCell ref="C321:I321"/>
    <mergeCell ref="C323:I323"/>
    <mergeCell ref="B304:G304"/>
    <mergeCell ref="C305:I305"/>
    <mergeCell ref="C306:I306"/>
    <mergeCell ref="F275:G275"/>
    <mergeCell ref="H275:I275"/>
    <mergeCell ref="B270:C270"/>
    <mergeCell ref="D270:E270"/>
    <mergeCell ref="H270:I270"/>
    <mergeCell ref="B271:I271"/>
    <mergeCell ref="B273:C273"/>
    <mergeCell ref="D273:E273"/>
    <mergeCell ref="F273:G273"/>
    <mergeCell ref="H273:I273"/>
    <mergeCell ref="B268:C268"/>
    <mergeCell ref="D268:E268"/>
    <mergeCell ref="B287:I287"/>
    <mergeCell ref="B289:I289"/>
    <mergeCell ref="B285:I285"/>
    <mergeCell ref="H256:I256"/>
    <mergeCell ref="B257:C257"/>
    <mergeCell ref="H268:I268"/>
    <mergeCell ref="B269:C269"/>
    <mergeCell ref="B274:C274"/>
    <mergeCell ref="D274:E274"/>
    <mergeCell ref="F274:G274"/>
    <mergeCell ref="H274:I274"/>
    <mergeCell ref="B260:I260"/>
    <mergeCell ref="D261:E261"/>
    <mergeCell ref="F261:F262"/>
    <mergeCell ref="G261:G262"/>
    <mergeCell ref="H261:I262"/>
  </mergeCells>
  <conditionalFormatting sqref="D190:I190 A252:I252">
    <cfRule type="expression" dxfId="46" priority="15" stopIfTrue="1">
      <formula>$F$189="No"</formula>
    </cfRule>
  </conditionalFormatting>
  <conditionalFormatting sqref="F38:I38">
    <cfRule type="expression" dxfId="45" priority="19" stopIfTrue="1">
      <formula>#REF!=2</formula>
    </cfRule>
  </conditionalFormatting>
  <conditionalFormatting sqref="F43:G50">
    <cfRule type="expression" dxfId="44" priority="21" stopIfTrue="1">
      <formula>$K$36=1</formula>
    </cfRule>
  </conditionalFormatting>
  <conditionalFormatting sqref="A29:I29">
    <cfRule type="expression" dxfId="43" priority="18" stopIfTrue="1">
      <formula>#REF!&lt;2</formula>
    </cfRule>
  </conditionalFormatting>
  <conditionalFormatting sqref="B18:I18">
    <cfRule type="expression" dxfId="42" priority="29" stopIfTrue="1">
      <formula>#REF!&lt;2</formula>
    </cfRule>
  </conditionalFormatting>
  <conditionalFormatting sqref="A17">
    <cfRule type="expression" dxfId="41" priority="30" stopIfTrue="1">
      <formula>#REF!=2</formula>
    </cfRule>
  </conditionalFormatting>
  <conditionalFormatting sqref="F39:G41">
    <cfRule type="expression" dxfId="40" priority="9" stopIfTrue="1">
      <formula>$K$36=1</formula>
    </cfRule>
  </conditionalFormatting>
  <conditionalFormatting sqref="H39:I50">
    <cfRule type="expression" dxfId="39" priority="10" stopIfTrue="1">
      <formula>OR($K$36=1,$L$36=1)</formula>
    </cfRule>
  </conditionalFormatting>
  <conditionalFormatting sqref="D328:E328 F278:I278 F202:I202 F188:I188 D186:F186 F198:I198 F245:I245 F190:I194 F252:I257 F175:I175 D173:F173 F209:I209 D207:F207 D248:E249 F250:I250 F248 H248 F212:I216 A19:I19 A27:I28 F179:I182 F196:I196 F195:H195 F203 F201 D174 D187 D208 F235:I237">
    <cfRule type="expression" dxfId="38" priority="41" stopIfTrue="1">
      <formula>#REF!="Sole Bidder"</formula>
    </cfRule>
  </conditionalFormatting>
  <conditionalFormatting sqref="A319 A315:I315 A316 A317:I318 A279:I291">
    <cfRule type="expression" dxfId="37" priority="69" stopIfTrue="1">
      <formula>#REF!="Sole Bidder"</formula>
    </cfRule>
  </conditionalFormatting>
  <conditionalFormatting sqref="A18">
    <cfRule type="expression" dxfId="36" priority="72" stopIfTrue="1">
      <formula>#REF!="Sole Bidder"</formula>
    </cfRule>
    <cfRule type="expression" dxfId="35" priority="73" stopIfTrue="1">
      <formula>#REF!=1</formula>
    </cfRule>
  </conditionalFormatting>
  <conditionalFormatting sqref="A246:I246 A259:I265 A270:I277 A266:A269 D266:I269">
    <cfRule type="expression" dxfId="34" priority="83" stopIfTrue="1">
      <formula>#REF!&lt;2</formula>
    </cfRule>
    <cfRule type="expression" dxfId="33" priority="84" stopIfTrue="1">
      <formula>#REF!=1</formula>
    </cfRule>
  </conditionalFormatting>
  <conditionalFormatting sqref="A304:I314 F328:G334">
    <cfRule type="expression" dxfId="32" priority="93" stopIfTrue="1">
      <formula>#REF!&lt;2</formula>
    </cfRule>
  </conditionalFormatting>
  <conditionalFormatting sqref="H328:I334">
    <cfRule type="expression" dxfId="31" priority="95" stopIfTrue="1">
      <formula>#REF!&lt;2</formula>
    </cfRule>
    <cfRule type="expression" dxfId="30" priority="96" stopIfTrue="1">
      <formula>#REF!=1</formula>
    </cfRule>
  </conditionalFormatting>
  <conditionalFormatting sqref="F42:G42">
    <cfRule type="expression" dxfId="29" priority="2" stopIfTrue="1">
      <formula>$K$36=1</formula>
    </cfRule>
  </conditionalFormatting>
  <conditionalFormatting sqref="B316:I316">
    <cfRule type="expression" dxfId="28" priority="1" stopIfTrue="1">
      <formula>#REF!="Sole Bidder"</formula>
    </cfRule>
  </conditionalFormatting>
  <dataValidations count="5">
    <dataValidation type="list" allowBlank="1" showInputMessage="1" showErrorMessage="1" sqref="F65380:I65380" xr:uid="{00000000-0002-0000-0400-000000000000}">
      <formula1>"SUPPLIED, TYPE TESTED, BOTH SUPPLIED AND TYPE TESTED"</formula1>
    </dataValidation>
    <dataValidation type="list" allowBlank="1" showInputMessage="1" showErrorMessage="1" sqref="F65368:I65368" xr:uid="{00000000-0002-0000-0400-000001000000}">
      <formula1>"SUBSIDIARY COMPANY, GROUP COMPANY, JOINT VENTURE COMPANY (JVC)"</formula1>
    </dataValidation>
    <dataValidation type="list" allowBlank="1" showInputMessage="1" showErrorMessage="1" sqref="F176 F226 F210" xr:uid="{00000000-0002-0000-0400-000002000000}">
      <formula1>"Yes, NO"</formula1>
    </dataValidation>
    <dataValidation type="list" allowBlank="1" showInputMessage="1" showErrorMessage="1" sqref="F189" xr:uid="{00000000-0002-0000-0400-000003000000}">
      <formula1>"Yes, No"</formula1>
    </dataValidation>
    <dataValidation type="list" allowBlank="1" showInputMessage="1" showErrorMessage="1" sqref="H150" xr:uid="{00000000-0002-0000-0400-000004000000}">
      <formula1>"Own, Access"</formula1>
    </dataValidation>
  </dataValidations>
  <printOptions horizontalCentered="1"/>
  <pageMargins left="0.42" right="0.28999999999999998" top="0.4" bottom="0.31" header="0.32" footer="0.24"/>
  <pageSetup paperSize="9" scale="81" orientation="portrait" horizontalDpi="4294967295" verticalDpi="4294967295" r:id="rId16"/>
  <headerFooter alignWithMargins="0"/>
  <rowBreaks count="4" manualBreakCount="4">
    <brk id="34" max="8" man="1"/>
    <brk id="169" max="8" man="1"/>
    <brk id="216" max="8" man="1"/>
    <brk id="302" max="8" man="1"/>
  </rowBreaks>
  <drawing r:id="rId17"/>
  <legacyDrawing r:id="rId18"/>
  <mc:AlternateContent xmlns:mc="http://schemas.openxmlformats.org/markup-compatibility/2006">
    <mc:Choice Requires="x14">
      <controls>
        <mc:AlternateContent xmlns:mc="http://schemas.openxmlformats.org/markup-compatibility/2006">
          <mc:Choice Requires="x14">
            <control shapeId="50344" r:id="rId19" name="Check Box 168">
              <controlPr defaultSize="0" autoFill="0" autoLine="0" autoPict="0">
                <anchor moveWithCells="1" sizeWithCells="1">
                  <from>
                    <xdr:col>7</xdr:col>
                    <xdr:colOff>114300</xdr:colOff>
                    <xdr:row>141</xdr:row>
                    <xdr:rowOff>175260</xdr:rowOff>
                  </from>
                  <to>
                    <xdr:col>8</xdr:col>
                    <xdr:colOff>1104900</xdr:colOff>
                    <xdr:row>141</xdr:row>
                    <xdr:rowOff>487680</xdr:rowOff>
                  </to>
                </anchor>
              </controlPr>
            </control>
          </mc:Choice>
        </mc:AlternateContent>
        <mc:AlternateContent xmlns:mc="http://schemas.openxmlformats.org/markup-compatibility/2006">
          <mc:Choice Requires="x14">
            <control shapeId="50345" r:id="rId20" name="Check Box 169">
              <controlPr defaultSize="0" autoFill="0" autoLine="0" autoPict="0">
                <anchor moveWithCells="1" sizeWithCells="1">
                  <from>
                    <xdr:col>7</xdr:col>
                    <xdr:colOff>137160</xdr:colOff>
                    <xdr:row>141</xdr:row>
                    <xdr:rowOff>571500</xdr:rowOff>
                  </from>
                  <to>
                    <xdr:col>8</xdr:col>
                    <xdr:colOff>998220</xdr:colOff>
                    <xdr:row>141</xdr:row>
                    <xdr:rowOff>906780</xdr:rowOff>
                  </to>
                </anchor>
              </controlPr>
            </control>
          </mc:Choice>
        </mc:AlternateContent>
        <mc:AlternateContent xmlns:mc="http://schemas.openxmlformats.org/markup-compatibility/2006">
          <mc:Choice Requires="x14">
            <control shapeId="50346" r:id="rId21" name="Check Box 170">
              <controlPr defaultSize="0" autoFill="0" autoLine="0" autoPict="0">
                <anchor moveWithCells="1" sizeWithCells="1">
                  <from>
                    <xdr:col>7</xdr:col>
                    <xdr:colOff>182880</xdr:colOff>
                    <xdr:row>141</xdr:row>
                    <xdr:rowOff>1036320</xdr:rowOff>
                  </from>
                  <to>
                    <xdr:col>8</xdr:col>
                    <xdr:colOff>792480</xdr:colOff>
                    <xdr:row>141</xdr:row>
                    <xdr:rowOff>1325880</xdr:rowOff>
                  </to>
                </anchor>
              </controlPr>
            </control>
          </mc:Choice>
        </mc:AlternateContent>
        <mc:AlternateContent xmlns:mc="http://schemas.openxmlformats.org/markup-compatibility/2006">
          <mc:Choice Requires="x14">
            <control shapeId="50335" r:id="rId22" name="Check Box 159">
              <controlPr defaultSize="0" autoFill="0" autoLine="0" autoPict="0">
                <anchor moveWithCells="1" sizeWithCells="1">
                  <from>
                    <xdr:col>5</xdr:col>
                    <xdr:colOff>106680</xdr:colOff>
                    <xdr:row>141</xdr:row>
                    <xdr:rowOff>114300</xdr:rowOff>
                  </from>
                  <to>
                    <xdr:col>6</xdr:col>
                    <xdr:colOff>822960</xdr:colOff>
                    <xdr:row>141</xdr:row>
                    <xdr:rowOff>449580</xdr:rowOff>
                  </to>
                </anchor>
              </controlPr>
            </control>
          </mc:Choice>
        </mc:AlternateContent>
        <mc:AlternateContent xmlns:mc="http://schemas.openxmlformats.org/markup-compatibility/2006">
          <mc:Choice Requires="x14">
            <control shapeId="50336" r:id="rId23" name="Check Box 160">
              <controlPr defaultSize="0" autoFill="0" autoLine="0" autoPict="0">
                <anchor moveWithCells="1" sizeWithCells="1">
                  <from>
                    <xdr:col>5</xdr:col>
                    <xdr:colOff>121920</xdr:colOff>
                    <xdr:row>141</xdr:row>
                    <xdr:rowOff>533400</xdr:rowOff>
                  </from>
                  <to>
                    <xdr:col>6</xdr:col>
                    <xdr:colOff>723900</xdr:colOff>
                    <xdr:row>141</xdr:row>
                    <xdr:rowOff>876300</xdr:rowOff>
                  </to>
                </anchor>
              </controlPr>
            </control>
          </mc:Choice>
        </mc:AlternateContent>
        <mc:AlternateContent xmlns:mc="http://schemas.openxmlformats.org/markup-compatibility/2006">
          <mc:Choice Requires="x14">
            <control shapeId="50337" r:id="rId24" name="Check Box 161">
              <controlPr defaultSize="0" autoFill="0" autoLine="0" autoPict="0">
                <anchor moveWithCells="1" sizeWithCells="1">
                  <from>
                    <xdr:col>5</xdr:col>
                    <xdr:colOff>160020</xdr:colOff>
                    <xdr:row>141</xdr:row>
                    <xdr:rowOff>1021080</xdr:rowOff>
                  </from>
                  <to>
                    <xdr:col>6</xdr:col>
                    <xdr:colOff>541020</xdr:colOff>
                    <xdr:row>141</xdr:row>
                    <xdr:rowOff>1325880</xdr:rowOff>
                  </to>
                </anchor>
              </controlPr>
            </control>
          </mc:Choice>
        </mc:AlternateContent>
        <mc:AlternateContent xmlns:mc="http://schemas.openxmlformats.org/markup-compatibility/2006">
          <mc:Choice Requires="x14">
            <control shapeId="50220" r:id="rId25" name="Check Box 44">
              <controlPr defaultSize="0" autoFill="0" autoLine="0" autoPict="0">
                <anchor moveWithCells="1" sizeWithCells="1">
                  <from>
                    <xdr:col>7</xdr:col>
                    <xdr:colOff>99060</xdr:colOff>
                    <xdr:row>86</xdr:row>
                    <xdr:rowOff>30480</xdr:rowOff>
                  </from>
                  <to>
                    <xdr:col>8</xdr:col>
                    <xdr:colOff>327660</xdr:colOff>
                    <xdr:row>86</xdr:row>
                    <xdr:rowOff>289560</xdr:rowOff>
                  </to>
                </anchor>
              </controlPr>
            </control>
          </mc:Choice>
        </mc:AlternateContent>
        <mc:AlternateContent xmlns:mc="http://schemas.openxmlformats.org/markup-compatibility/2006">
          <mc:Choice Requires="x14">
            <control shapeId="50221" r:id="rId26" name="Check Box 45">
              <controlPr defaultSize="0" autoFill="0" autoLine="0" autoPict="0">
                <anchor moveWithCells="1" sizeWithCells="1">
                  <from>
                    <xdr:col>7</xdr:col>
                    <xdr:colOff>106680</xdr:colOff>
                    <xdr:row>86</xdr:row>
                    <xdr:rowOff>350520</xdr:rowOff>
                  </from>
                  <to>
                    <xdr:col>8</xdr:col>
                    <xdr:colOff>259080</xdr:colOff>
                    <xdr:row>86</xdr:row>
                    <xdr:rowOff>617220</xdr:rowOff>
                  </to>
                </anchor>
              </controlPr>
            </control>
          </mc:Choice>
        </mc:AlternateContent>
        <mc:AlternateContent xmlns:mc="http://schemas.openxmlformats.org/markup-compatibility/2006">
          <mc:Choice Requires="x14">
            <control shapeId="50222" r:id="rId27" name="Check Box 46">
              <controlPr defaultSize="0" autoFill="0" autoLine="0" autoPict="0">
                <anchor moveWithCells="1" sizeWithCells="1">
                  <from>
                    <xdr:col>7</xdr:col>
                    <xdr:colOff>137160</xdr:colOff>
                    <xdr:row>86</xdr:row>
                    <xdr:rowOff>723900</xdr:rowOff>
                  </from>
                  <to>
                    <xdr:col>8</xdr:col>
                    <xdr:colOff>121920</xdr:colOff>
                    <xdr:row>86</xdr:row>
                    <xdr:rowOff>960120</xdr:rowOff>
                  </to>
                </anchor>
              </controlPr>
            </control>
          </mc:Choice>
        </mc:AlternateContent>
        <mc:AlternateContent xmlns:mc="http://schemas.openxmlformats.org/markup-compatibility/2006">
          <mc:Choice Requires="x14">
            <control shapeId="50215" r:id="rId28" name="Check Box 39">
              <controlPr defaultSize="0" autoFill="0" autoLine="0" autoPict="0">
                <anchor moveWithCells="1" sizeWithCells="1">
                  <from>
                    <xdr:col>5</xdr:col>
                    <xdr:colOff>106680</xdr:colOff>
                    <xdr:row>86</xdr:row>
                    <xdr:rowOff>114300</xdr:rowOff>
                  </from>
                  <to>
                    <xdr:col>6</xdr:col>
                    <xdr:colOff>327660</xdr:colOff>
                    <xdr:row>86</xdr:row>
                    <xdr:rowOff>365760</xdr:rowOff>
                  </to>
                </anchor>
              </controlPr>
            </control>
          </mc:Choice>
        </mc:AlternateContent>
        <mc:AlternateContent xmlns:mc="http://schemas.openxmlformats.org/markup-compatibility/2006">
          <mc:Choice Requires="x14">
            <control shapeId="50216" r:id="rId29" name="Check Box 40">
              <controlPr defaultSize="0" autoFill="0" autoLine="0" autoPict="0">
                <anchor moveWithCells="1" sizeWithCells="1">
                  <from>
                    <xdr:col>5</xdr:col>
                    <xdr:colOff>114300</xdr:colOff>
                    <xdr:row>86</xdr:row>
                    <xdr:rowOff>426720</xdr:rowOff>
                  </from>
                  <to>
                    <xdr:col>6</xdr:col>
                    <xdr:colOff>259080</xdr:colOff>
                    <xdr:row>86</xdr:row>
                    <xdr:rowOff>685800</xdr:rowOff>
                  </to>
                </anchor>
              </controlPr>
            </control>
          </mc:Choice>
        </mc:AlternateContent>
        <mc:AlternateContent xmlns:mc="http://schemas.openxmlformats.org/markup-compatibility/2006">
          <mc:Choice Requires="x14">
            <control shapeId="50217" r:id="rId30" name="Check Box 41">
              <controlPr defaultSize="0" autoFill="0" autoLine="0" autoPict="0">
                <anchor moveWithCells="1" sizeWithCells="1">
                  <from>
                    <xdr:col>5</xdr:col>
                    <xdr:colOff>144780</xdr:colOff>
                    <xdr:row>86</xdr:row>
                    <xdr:rowOff>792480</xdr:rowOff>
                  </from>
                  <to>
                    <xdr:col>6</xdr:col>
                    <xdr:colOff>121920</xdr:colOff>
                    <xdr:row>86</xdr:row>
                    <xdr:rowOff>1021080</xdr:rowOff>
                  </to>
                </anchor>
              </controlPr>
            </control>
          </mc:Choice>
        </mc:AlternateContent>
        <mc:AlternateContent xmlns:mc="http://schemas.openxmlformats.org/markup-compatibility/2006">
          <mc:Choice Requires="x14">
            <control shapeId="50210" r:id="rId31" name="Check Box 34">
              <controlPr defaultSize="0" autoFill="0" autoLine="0" autoPict="0">
                <anchor moveWithCells="1" sizeWithCells="1">
                  <from>
                    <xdr:col>7</xdr:col>
                    <xdr:colOff>106680</xdr:colOff>
                    <xdr:row>75</xdr:row>
                    <xdr:rowOff>45720</xdr:rowOff>
                  </from>
                  <to>
                    <xdr:col>8</xdr:col>
                    <xdr:colOff>769620</xdr:colOff>
                    <xdr:row>76</xdr:row>
                    <xdr:rowOff>60960</xdr:rowOff>
                  </to>
                </anchor>
              </controlPr>
            </control>
          </mc:Choice>
        </mc:AlternateContent>
        <mc:AlternateContent xmlns:mc="http://schemas.openxmlformats.org/markup-compatibility/2006">
          <mc:Choice Requires="x14">
            <control shapeId="50211" r:id="rId32" name="Check Box 35">
              <controlPr defaultSize="0" autoFill="0" autoLine="0" autoPict="0">
                <anchor moveWithCells="1" sizeWithCells="1">
                  <from>
                    <xdr:col>7</xdr:col>
                    <xdr:colOff>99060</xdr:colOff>
                    <xdr:row>76</xdr:row>
                    <xdr:rowOff>0</xdr:rowOff>
                  </from>
                  <to>
                    <xdr:col>7</xdr:col>
                    <xdr:colOff>1059180</xdr:colOff>
                    <xdr:row>76</xdr:row>
                    <xdr:rowOff>312420</xdr:rowOff>
                  </to>
                </anchor>
              </controlPr>
            </control>
          </mc:Choice>
        </mc:AlternateContent>
        <mc:AlternateContent xmlns:mc="http://schemas.openxmlformats.org/markup-compatibility/2006">
          <mc:Choice Requires="x14">
            <control shapeId="50212" r:id="rId33" name="Check Box 36">
              <controlPr defaultSize="0" autoFill="0" autoLine="0" autoPict="0">
                <anchor moveWithCells="1" sizeWithCells="1">
                  <from>
                    <xdr:col>7</xdr:col>
                    <xdr:colOff>99060</xdr:colOff>
                    <xdr:row>76</xdr:row>
                    <xdr:rowOff>297180</xdr:rowOff>
                  </from>
                  <to>
                    <xdr:col>8</xdr:col>
                    <xdr:colOff>1089660</xdr:colOff>
                    <xdr:row>77</xdr:row>
                    <xdr:rowOff>114300</xdr:rowOff>
                  </to>
                </anchor>
              </controlPr>
            </control>
          </mc:Choice>
        </mc:AlternateContent>
        <mc:AlternateContent xmlns:mc="http://schemas.openxmlformats.org/markup-compatibility/2006">
          <mc:Choice Requires="x14">
            <control shapeId="50187" r:id="rId34" name="Check Box 11">
              <controlPr defaultSize="0" autoFill="0" autoLine="0" autoPict="0">
                <anchor moveWithCells="1" sizeWithCells="1">
                  <from>
                    <xdr:col>5</xdr:col>
                    <xdr:colOff>30480</xdr:colOff>
                    <xdr:row>75</xdr:row>
                    <xdr:rowOff>60960</xdr:rowOff>
                  </from>
                  <to>
                    <xdr:col>6</xdr:col>
                    <xdr:colOff>655320</xdr:colOff>
                    <xdr:row>76</xdr:row>
                    <xdr:rowOff>68580</xdr:rowOff>
                  </to>
                </anchor>
              </controlPr>
            </control>
          </mc:Choice>
        </mc:AlternateContent>
        <mc:AlternateContent xmlns:mc="http://schemas.openxmlformats.org/markup-compatibility/2006">
          <mc:Choice Requires="x14">
            <control shapeId="50189" r:id="rId35" name="Check Box 13">
              <controlPr defaultSize="0" autoFill="0" autoLine="0" autoPict="0">
                <anchor moveWithCells="1" sizeWithCells="1">
                  <from>
                    <xdr:col>5</xdr:col>
                    <xdr:colOff>22860</xdr:colOff>
                    <xdr:row>76</xdr:row>
                    <xdr:rowOff>7620</xdr:rowOff>
                  </from>
                  <to>
                    <xdr:col>5</xdr:col>
                    <xdr:colOff>952500</xdr:colOff>
                    <xdr:row>76</xdr:row>
                    <xdr:rowOff>327660</xdr:rowOff>
                  </to>
                </anchor>
              </controlPr>
            </control>
          </mc:Choice>
        </mc:AlternateContent>
        <mc:AlternateContent xmlns:mc="http://schemas.openxmlformats.org/markup-compatibility/2006">
          <mc:Choice Requires="x14">
            <control shapeId="50190" r:id="rId36" name="Check Box 14">
              <controlPr defaultSize="0" autoFill="0" autoLine="0" autoPict="0">
                <anchor moveWithCells="1" sizeWithCells="1">
                  <from>
                    <xdr:col>5</xdr:col>
                    <xdr:colOff>22860</xdr:colOff>
                    <xdr:row>76</xdr:row>
                    <xdr:rowOff>304800</xdr:rowOff>
                  </from>
                  <to>
                    <xdr:col>6</xdr:col>
                    <xdr:colOff>960120</xdr:colOff>
                    <xdr:row>77</xdr:row>
                    <xdr:rowOff>121920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topLeftCell="A7" zoomScaleNormal="100" zoomScaleSheetLayoutView="100" workbookViewId="0">
      <selection activeCell="F18" sqref="F18"/>
    </sheetView>
  </sheetViews>
  <sheetFormatPr defaultColWidth="9.109375" defaultRowHeight="14.4"/>
  <cols>
    <col min="1" max="1" width="12.109375" style="31" customWidth="1"/>
    <col min="2" max="2" width="20.5546875" style="31" customWidth="1"/>
    <col min="3" max="3" width="11.44140625" style="31" customWidth="1"/>
    <col min="4" max="4" width="14.109375" style="31" customWidth="1"/>
    <col min="5" max="5" width="39.33203125" style="31" customWidth="1"/>
    <col min="6" max="7" width="24.33203125" style="208" customWidth="1"/>
    <col min="8" max="9" width="9.109375" style="202"/>
    <col min="10" max="16384" width="9.109375" style="27"/>
  </cols>
  <sheetData>
    <row r="1" spans="1:8">
      <c r="A1" s="23" t="str">
        <f>Basic!A3&amp;Basic!B3</f>
        <v>Specification No. :5002002334/TOWER/DOM/A00 - CC CS -1</v>
      </c>
      <c r="B1" s="24"/>
      <c r="C1" s="24"/>
      <c r="D1" s="24"/>
      <c r="E1" s="25" t="str">
        <f>"Attachment-4 "</f>
        <v xml:space="preserve">Attachment-4 </v>
      </c>
    </row>
    <row r="3" spans="1:8" ht="101.25" customHeight="1">
      <c r="A3" s="746" t="str">
        <f>'Attach 3(JV)'!A3</f>
        <v>Transmission line Tower Package TL01 for 400 KV D/C RIL (Oil Refinery) (GIS) – Jamkhambaliya (GIS) (Twin HTLS) line associated with Transmission Project–Jamnagar Oil Refinery of RIL to connect with Jamkhambaliya ISTS PS</v>
      </c>
      <c r="B3" s="746"/>
      <c r="C3" s="746"/>
      <c r="D3" s="746"/>
      <c r="E3" s="746"/>
      <c r="F3" s="209"/>
      <c r="G3" s="209"/>
    </row>
    <row r="4" spans="1:8" ht="20.100000000000001" customHeight="1">
      <c r="A4" s="30"/>
      <c r="H4" s="213"/>
    </row>
    <row r="5" spans="1:8" ht="20.100000000000001" customHeight="1">
      <c r="A5" s="747" t="s">
        <v>362</v>
      </c>
      <c r="B5" s="747"/>
      <c r="C5" s="747"/>
      <c r="D5" s="747"/>
      <c r="E5" s="747"/>
      <c r="F5" s="210"/>
      <c r="G5" s="210"/>
      <c r="H5" s="214"/>
    </row>
    <row r="6" spans="1:8" ht="20.100000000000001" customHeight="1">
      <c r="A6" s="34"/>
      <c r="H6" s="214"/>
    </row>
    <row r="7" spans="1:8" ht="20.100000000000001" customHeight="1">
      <c r="A7" s="35" t="str">
        <f>'Attach 3(JV)'!A7</f>
        <v>Bidder’s Name and Address :</v>
      </c>
      <c r="E7" s="15" t="str">
        <f>'Attach 3(JV)'!E7</f>
        <v>To:</v>
      </c>
      <c r="H7" s="214"/>
    </row>
    <row r="8" spans="1:8" ht="36" customHeight="1">
      <c r="A8" s="745" t="str">
        <f>'Attach 3(JV)'!A8</f>
        <v/>
      </c>
      <c r="B8" s="745"/>
      <c r="C8" s="745"/>
      <c r="D8" s="745"/>
      <c r="E8" s="191" t="str">
        <f>'Attach 3(JV)'!E8</f>
        <v>Contract Services</v>
      </c>
      <c r="H8" s="214"/>
    </row>
    <row r="9" spans="1:8" ht="20.100000000000001" customHeight="1">
      <c r="A9" s="13" t="s">
        <v>356</v>
      </c>
      <c r="B9" s="983" t="str">
        <f>'Attach 3(JV)'!B9</f>
        <v/>
      </c>
      <c r="C9" s="983"/>
      <c r="D9" s="983"/>
      <c r="E9" s="191" t="str">
        <f>'Attach 3(JV)'!E9</f>
        <v>Power Grid Corporation of India Ltd.,</v>
      </c>
      <c r="H9" s="214"/>
    </row>
    <row r="10" spans="1:8" ht="20.100000000000001" customHeight="1">
      <c r="A10" s="13" t="s">
        <v>358</v>
      </c>
      <c r="B10" s="983" t="str">
        <f>'Attach 3(JV)'!B10</f>
        <v/>
      </c>
      <c r="C10" s="983"/>
      <c r="D10" s="983"/>
      <c r="E10" s="191" t="str">
        <f>'Attach 3(JV)'!E10</f>
        <v>"Saudamini", Plot No. 2, Sector 29</v>
      </c>
      <c r="H10" s="214"/>
    </row>
    <row r="11" spans="1:8" ht="20.100000000000001" customHeight="1">
      <c r="B11" s="983" t="str">
        <f>'Attach 3(JV)'!B11</f>
        <v/>
      </c>
      <c r="C11" s="983"/>
      <c r="D11" s="983"/>
      <c r="E11" s="191" t="str">
        <f>'Attach 3(JV)'!E11</f>
        <v>Gurgaon (Haryana) - 122001</v>
      </c>
    </row>
    <row r="12" spans="1:8" ht="20.100000000000001" customHeight="1">
      <c r="A12" s="34"/>
      <c r="B12" s="983" t="str">
        <f>'Attach 3(JV)'!B12</f>
        <v/>
      </c>
      <c r="C12" s="983"/>
      <c r="D12" s="983"/>
      <c r="E12" s="15"/>
    </row>
    <row r="13" spans="1:8" ht="20.100000000000001" customHeight="1">
      <c r="A13" s="34"/>
      <c r="B13" s="165"/>
      <c r="C13" s="165"/>
      <c r="D13" s="165"/>
      <c r="E13" s="27"/>
      <c r="F13" s="211"/>
      <c r="G13" s="211"/>
    </row>
    <row r="14" spans="1:8" ht="20.100000000000001" customHeight="1">
      <c r="A14" s="34"/>
      <c r="B14" s="165"/>
      <c r="C14" s="165"/>
      <c r="D14" s="165"/>
    </row>
    <row r="15" spans="1:8" ht="20.100000000000001" customHeight="1">
      <c r="A15" s="31" t="s">
        <v>350</v>
      </c>
    </row>
    <row r="16" spans="1:8" ht="20.100000000000001" customHeight="1">
      <c r="A16" s="34"/>
    </row>
    <row r="17" spans="1:9" ht="50.1" customHeight="1">
      <c r="A17" s="984" t="str">
        <f>"We hereby certify that equipment and materials to be supplied are produced in " &amp;H26 &amp; " eligible source " &amp; F26</f>
        <v>We hereby certify that equipment and materials to be supplied are produced in [Name of Countries],  eligible source country.</v>
      </c>
      <c r="B17" s="984"/>
      <c r="C17" s="984"/>
      <c r="D17" s="984"/>
      <c r="E17" s="984"/>
      <c r="F17" s="212" t="s">
        <v>185</v>
      </c>
      <c r="G17" s="212" t="s">
        <v>186</v>
      </c>
    </row>
    <row r="18" spans="1:9" ht="45" customHeight="1">
      <c r="A18" s="982" t="str">
        <f>"We hereby certify that our company is incorporated and registered in " &amp;I26 &amp; " eligible source " &amp;G26</f>
        <v>We hereby certify that our company is incorporated and registered in [Name of Countries],  eligible source country.</v>
      </c>
      <c r="B18" s="982"/>
      <c r="C18" s="982"/>
      <c r="D18" s="982"/>
      <c r="E18" s="982"/>
      <c r="F18" s="218" t="s">
        <v>155</v>
      </c>
      <c r="G18" s="218" t="s">
        <v>155</v>
      </c>
      <c r="H18" s="197" t="str">
        <f t="shared" ref="H18:I25" si="0">IF(F18 = "", "", F18&amp; ", ")</f>
        <v xml:space="preserve">[Name of Countries], </v>
      </c>
      <c r="I18" s="197" t="str">
        <f t="shared" si="0"/>
        <v xml:space="preserve">[Name of Countries], </v>
      </c>
    </row>
    <row r="19" spans="1:9" ht="33" customHeight="1">
      <c r="A19" s="216"/>
      <c r="B19" s="216"/>
      <c r="C19" s="216"/>
      <c r="D19" s="216"/>
      <c r="E19" s="216"/>
      <c r="F19" s="218"/>
      <c r="G19" s="218"/>
      <c r="H19" s="197" t="str">
        <f t="shared" si="0"/>
        <v/>
      </c>
      <c r="I19" s="197" t="str">
        <f t="shared" si="0"/>
        <v/>
      </c>
    </row>
    <row r="20" spans="1:9" ht="33" customHeight="1">
      <c r="A20" s="216"/>
      <c r="B20" s="216"/>
      <c r="C20" s="216"/>
      <c r="D20" s="39"/>
      <c r="E20" s="216"/>
      <c r="F20" s="218"/>
      <c r="G20" s="218"/>
      <c r="H20" s="197" t="str">
        <f t="shared" si="0"/>
        <v/>
      </c>
      <c r="I20" s="197" t="str">
        <f t="shared" si="0"/>
        <v/>
      </c>
    </row>
    <row r="21" spans="1:9" ht="33" customHeight="1">
      <c r="A21" s="38" t="s">
        <v>6</v>
      </c>
      <c r="B21" s="81" t="str">
        <f>'Attach 3(JV)'!B24</f>
        <v/>
      </c>
      <c r="D21" s="39" t="s">
        <v>4</v>
      </c>
      <c r="E21" s="327" t="str">
        <f>'Attach 3(JV)'!E24</f>
        <v/>
      </c>
      <c r="F21" s="218"/>
      <c r="G21" s="218"/>
      <c r="H21" s="197" t="str">
        <f t="shared" si="0"/>
        <v/>
      </c>
      <c r="I21" s="197" t="str">
        <f t="shared" si="0"/>
        <v/>
      </c>
    </row>
    <row r="22" spans="1:9" ht="33" customHeight="1">
      <c r="A22" s="38" t="s">
        <v>7</v>
      </c>
      <c r="B22" s="327" t="str">
        <f>'Attach 3(JV)'!B25</f>
        <v/>
      </c>
      <c r="D22" s="39" t="s">
        <v>5</v>
      </c>
      <c r="E22" s="327" t="str">
        <f>'Attach 3(JV)'!E25</f>
        <v/>
      </c>
      <c r="F22" s="218"/>
      <c r="G22" s="218"/>
      <c r="H22" s="197" t="str">
        <f t="shared" si="0"/>
        <v/>
      </c>
      <c r="I22" s="197" t="str">
        <f t="shared" si="0"/>
        <v/>
      </c>
    </row>
    <row r="23" spans="1:9" ht="33" customHeight="1">
      <c r="D23" s="39"/>
      <c r="F23" s="218"/>
      <c r="G23" s="218"/>
      <c r="H23" s="197" t="str">
        <f t="shared" si="0"/>
        <v/>
      </c>
      <c r="I23" s="197" t="str">
        <f t="shared" si="0"/>
        <v/>
      </c>
    </row>
    <row r="24" spans="1:9" ht="33" customHeight="1">
      <c r="D24" s="39"/>
      <c r="F24" s="218"/>
      <c r="G24" s="218"/>
      <c r="H24" s="197" t="str">
        <f t="shared" si="0"/>
        <v/>
      </c>
      <c r="I24" s="197" t="str">
        <f t="shared" si="0"/>
        <v/>
      </c>
    </row>
    <row r="25" spans="1:9" ht="33" customHeight="1">
      <c r="A25" s="27"/>
      <c r="B25" s="27"/>
      <c r="C25" s="27"/>
      <c r="D25" s="27"/>
      <c r="E25" s="27"/>
      <c r="F25" s="218"/>
      <c r="G25" s="218"/>
      <c r="H25" s="197" t="str">
        <f t="shared" si="0"/>
        <v/>
      </c>
      <c r="I25" s="197" t="str">
        <f t="shared" si="0"/>
        <v/>
      </c>
    </row>
    <row r="26" spans="1:9" ht="33" customHeight="1">
      <c r="A26" s="27"/>
      <c r="B26" s="27"/>
      <c r="C26" s="27"/>
      <c r="D26" s="27"/>
      <c r="E26" s="27"/>
      <c r="F26" s="215" t="str">
        <f>IF((8-COUNTBLANK(F18:F25)) &lt;2, "country.", "countries.")</f>
        <v>country.</v>
      </c>
      <c r="G26" s="215" t="str">
        <f>IF((8-COUNTBLANK(G18:G25)) &lt;2, "country.", "countries.")</f>
        <v>country.</v>
      </c>
      <c r="H26" s="197" t="str">
        <f>IF(COUNTBLANK(F18:F25) =8, "[Enter the name of country where from equipments &amp; material shall be supplied]",CONCATENATE(H18,H19,H20,H21,H22,H23,H24,H25))</f>
        <v xml:space="preserve">[Name of Countries], </v>
      </c>
      <c r="I26" s="197" t="str">
        <f>IF(COUNTBLANK(G18:G25) =8, "[Enter the name of country where from equipments &amp; material shall be supplied]",CONCATENATE(I18,I19,I20,I21,I22,I23,I24,I25))</f>
        <v xml:space="preserve">[Name of Countries], </v>
      </c>
    </row>
    <row r="27" spans="1:9" ht="33" customHeight="1">
      <c r="A27" s="27"/>
      <c r="B27" s="27"/>
      <c r="C27" s="27"/>
      <c r="D27" s="27"/>
      <c r="E27" s="27"/>
    </row>
    <row r="28" spans="1:9" ht="33" customHeight="1">
      <c r="A28" s="27"/>
      <c r="B28" s="27"/>
      <c r="C28" s="27"/>
      <c r="D28" s="27"/>
      <c r="E28" s="27"/>
    </row>
    <row r="29" spans="1:9" ht="33" customHeight="1">
      <c r="A29" s="27"/>
      <c r="B29" s="27"/>
      <c r="C29" s="27"/>
      <c r="D29" s="27"/>
      <c r="E29" s="27"/>
    </row>
    <row r="30" spans="1:9" ht="20.100000000000001" customHeight="1"/>
    <row r="31" spans="1:9" ht="20.100000000000001" customHeight="1">
      <c r="A31" s="40"/>
    </row>
    <row r="32" spans="1:9" ht="20.100000000000001" customHeight="1"/>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row r="41" spans="1:1" ht="20.100000000000001" customHeight="1"/>
    <row r="42" spans="1:1" ht="20.100000000000001" customHeight="1"/>
  </sheetData>
  <sheetProtection password="CC6F" sheet="1" formatColumns="0" formatRows="0" selectLockedCells="1"/>
  <customSheetViews>
    <customSheetView guid="{07C7ABE5-DC68-4C19-A0E6-84EB4B5844E6}" showPageBreaks="1" showGridLines="0" zeroValues="0" printArea="1" view="pageBreakPreview">
      <selection activeCell="F18" sqref="F18"/>
      <pageMargins left="0.75" right="0.63" top="0.57999999999999996" bottom="0.6" header="0.34" footer="0.35"/>
      <pageSetup orientation="portrait" r:id="rId1"/>
      <headerFooter alignWithMargins="0">
        <oddFooter>&amp;R&amp;"Book Antiqua,Bold"&amp;8 Page &amp;P of &amp;N</oddFooter>
      </headerFooter>
    </customSheetView>
    <customSheetView guid="{35C772BD-8F05-4A18-BEC8-6AF744E22539}" showPageBreaks="1" showGridLines="0" zeroValues="0" printArea="1" view="pageBreakPreview">
      <selection activeCell="F18" sqref="F18"/>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zeroValues="0" printArea="1" view="pageBreakPreview">
      <selection activeCell="F18" sqref="F18"/>
      <pageMargins left="0.75" right="0.63" top="0.57999999999999996" bottom="0.6" header="0.34" footer="0.35"/>
      <pageSetup orientation="portrait" r:id="rId3"/>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F18" sqref="F18"/>
      <pageMargins left="0.75" right="0.63" top="0.57999999999999996" bottom="0.6" header="0.34" footer="0.35"/>
      <pageSetup orientation="portrait" r:id="rId4"/>
      <headerFooter alignWithMargins="0">
        <oddFooter>&amp;R&amp;"Book Antiqua,Bold"&amp;8 Page &amp;P of &amp;N</oddFooter>
      </headerFooter>
    </customSheetView>
    <customSheetView guid="{77353208-2D17-4D2E-ADE3-4F168F350B73}" showPageBreaks="1" showGridLines="0" zeroValues="0" printArea="1" view="pageBreakPreview">
      <selection activeCell="F18" sqref="F18"/>
      <pageMargins left="0.75" right="0.63" top="0.57999999999999996" bottom="0.6" header="0.34" footer="0.35"/>
      <pageSetup orientation="portrait" r:id="rId5"/>
      <headerFooter alignWithMargins="0">
        <oddFooter>&amp;R&amp;"Book Antiqua,Bold"&amp;8 Page &amp;P of &amp;N</oddFooter>
      </headerFooter>
    </customSheetView>
    <customSheetView guid="{1F125E51-1799-42D0-B41E-DC039BB17D59}" showPageBreaks="1" showGridLines="0" zeroValues="0" printArea="1" view="pageBreakPreview">
      <selection activeCell="F19" sqref="F19"/>
      <pageMargins left="0.75" right="0.63" top="0.57999999999999996" bottom="0.6" header="0.34" footer="0.35"/>
      <pageSetup orientation="portrait" r:id="rId6"/>
      <headerFooter alignWithMargins="0">
        <oddFooter>&amp;R&amp;"Book Antiqua,Bold"&amp;8 Page &amp;P of &amp;N</oddFooter>
      </headerFooter>
    </customSheetView>
    <customSheetView guid="{14C32814-5A59-4863-9FB1-822FBB75D7D1}" showPageBreaks="1" showGridLines="0" zeroValues="0" printArea="1" view="pageBreakPreview">
      <selection activeCell="F18" sqref="F18"/>
      <pageMargins left="0.75" right="0.63" top="0.57999999999999996" bottom="0.6" header="0.34" footer="0.35"/>
      <pageSetup orientation="portrait" r:id="rId7"/>
      <headerFooter alignWithMargins="0">
        <oddFooter>&amp;R&amp;"Book Antiqua,Bold"&amp;8 Page &amp;P of &amp;N</oddFooter>
      </headerFooter>
    </customSheetView>
    <customSheetView guid="{AA750348-930C-43DE-ADD0-8D60980F5013}" showPageBreaks="1" showGridLines="0" zeroValues="0" printArea="1" view="pageBreakPreview">
      <selection activeCell="F19" sqref="F19"/>
      <pageMargins left="0.75" right="0.63" top="0.57999999999999996" bottom="0.6" header="0.34" footer="0.35"/>
      <pageSetup orientation="portrait" r:id="rId8"/>
      <headerFooter alignWithMargins="0">
        <oddFooter>&amp;R&amp;"Book Antiqua,Bold"&amp;8 Page &amp;P of &amp;N</oddFooter>
      </headerFooter>
    </customSheetView>
    <customSheetView guid="{CFBF18EC-8277-4311-991B-395AF21BB33B}" showPageBreaks="1" showGridLines="0" zeroValues="0" printArea="1" view="pageBreakPreview">
      <selection activeCell="F19" sqref="F19"/>
      <pageMargins left="0.75" right="0.63" top="0.57999999999999996" bottom="0.6" header="0.34" footer="0.35"/>
      <pageSetup orientation="portrait" r:id="rId9"/>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6"/>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21"/>
      <headerFooter alignWithMargins="0">
        <oddFooter>&amp;R&amp;"Book Antiqua,Bold"&amp;8 Page &amp;P of &amp;N</oddFooter>
      </headerFooter>
    </customSheetView>
    <customSheetView guid="{82E8A0F5-0020-4355-95CF-28601763A783}" showPageBreaks="1" showGridLines="0" zeroValues="0" printArea="1" view="pageBreakPreview" topLeftCell="A10">
      <selection activeCell="G19" sqref="G19"/>
      <pageMargins left="0.75" right="0.63" top="0.57999999999999996" bottom="0.6" header="0.34" footer="0.35"/>
      <pageSetup orientation="portrait" r:id="rId22"/>
      <headerFooter alignWithMargins="0">
        <oddFooter>&amp;R&amp;"Book Antiqua,Bold"&amp;8 Page &amp;P of &amp;N</oddFooter>
      </headerFooter>
    </customSheetView>
    <customSheetView guid="{44C1C443-3199-4288-884A-D16AF7B2CD69}" showPageBreaks="1" showGridLines="0" zeroValues="0" printArea="1" view="pageBreakPreview">
      <selection activeCell="G19" sqref="G19"/>
      <pageMargins left="0.75" right="0.63" top="0.57999999999999996" bottom="0.6" header="0.34" footer="0.35"/>
      <pageSetup orientation="portrait" r:id="rId23"/>
      <headerFooter alignWithMargins="0">
        <oddFooter>&amp;R&amp;"Book Antiqua,Bold"&amp;8 Page &amp;P of &amp;N</oddFooter>
      </headerFooter>
    </customSheetView>
    <customSheetView guid="{CB7CD015-9A92-451A-BEF4-2BC98E3768DD}" showPageBreaks="1" showGridLines="0" zeroValues="0" printArea="1" view="pageBreakPreview">
      <selection activeCell="G19" sqref="G19"/>
      <pageMargins left="0.75" right="0.63" top="0.57999999999999996" bottom="0.6" header="0.34" footer="0.35"/>
      <pageSetup orientation="portrait" r:id="rId24"/>
      <headerFooter alignWithMargins="0">
        <oddFooter>&amp;R&amp;"Book Antiqua,Bold"&amp;8 Page &amp;P of &amp;N</oddFooter>
      </headerFooter>
    </customSheetView>
    <customSheetView guid="{7A88FC7A-7690-48AB-B789-172043AFADC8}" showPageBreaks="1" showGridLines="0" zeroValues="0" printArea="1" view="pageBreakPreview">
      <selection activeCell="F20" sqref="F20"/>
      <pageMargins left="0.75" right="0.63" top="0.57999999999999996" bottom="0.6" header="0.34" footer="0.35"/>
      <pageSetup orientation="portrait" r:id="rId25"/>
      <headerFooter alignWithMargins="0">
        <oddFooter>&amp;R&amp;"Book Antiqua,Bold"&amp;8 Page &amp;P of &amp;N</oddFooter>
      </headerFooter>
    </customSheetView>
    <customSheetView guid="{1E2D7167-D6B7-4690-9A83-BF768C4223A4}" showPageBreaks="1" showGridLines="0" zeroValues="0" printArea="1" view="pageBreakPreview">
      <selection activeCell="F19" sqref="F19"/>
      <pageMargins left="0.75" right="0.63" top="0.57999999999999996" bottom="0.6" header="0.34" footer="0.35"/>
      <pageSetup orientation="portrait" r:id="rId26"/>
      <headerFooter alignWithMargins="0">
        <oddFooter>&amp;R&amp;"Book Antiqua,Bold"&amp;8 Page &amp;P of &amp;N</oddFooter>
      </headerFooter>
    </customSheetView>
    <customSheetView guid="{13A93EBF-985A-49FD-9FE0-DC75D238EC8C}" showPageBreaks="1" showGridLines="0" zeroValues="0" printArea="1" view="pageBreakPreview" topLeftCell="A4">
      <selection activeCell="F18" sqref="F18"/>
      <pageMargins left="0.75" right="0.63" top="0.57999999999999996" bottom="0.6" header="0.34" footer="0.35"/>
      <pageSetup orientation="portrait" r:id="rId27"/>
      <headerFooter alignWithMargins="0">
        <oddFooter>&amp;R&amp;"Book Antiqua,Bold"&amp;8 Page &amp;P of &amp;N</oddFooter>
      </headerFooter>
    </customSheetView>
    <customSheetView guid="{BE615921-12B2-47E1-81BB-292B559B4C46}" showPageBreaks="1" showGridLines="0" zeroValues="0" printArea="1" view="pageBreakPreview" topLeftCell="A10">
      <selection activeCell="G21" sqref="G21"/>
      <pageMargins left="0.75" right="0.63" top="0.57999999999999996" bottom="0.6" header="0.34" footer="0.35"/>
      <pageSetup orientation="portrait" r:id="rId28"/>
      <headerFooter alignWithMargins="0">
        <oddFooter>&amp;R&amp;"Book Antiqua,Bold"&amp;8 Page &amp;P of &amp;N</oddFooter>
      </headerFooter>
    </customSheetView>
    <customSheetView guid="{D05C69EC-C4A6-4AED-AFBA-A3044FD4B3FB}" showPageBreaks="1" showGridLines="0" zeroValues="0" printArea="1" view="pageBreakPreview" topLeftCell="A10">
      <selection activeCell="G18" sqref="G18"/>
      <pageMargins left="0.75" right="0.63" top="0.57999999999999996" bottom="0.6" header="0.34" footer="0.35"/>
      <pageSetup orientation="portrait" r:id="rId29"/>
      <headerFooter alignWithMargins="0">
        <oddFooter>&amp;R&amp;"Book Antiqua,Bold"&amp;8 Page &amp;P of &amp;N</oddFooter>
      </headerFooter>
    </customSheetView>
    <customSheetView guid="{8CF338B0-8CA3-4AF4-816D-CB7A6D8E33BC}" showPageBreaks="1" showGridLines="0" zeroValues="0" printArea="1" view="pageBreakPreview" topLeftCell="A19">
      <selection activeCell="F19" sqref="F19"/>
      <pageMargins left="0.75" right="0.63" top="0.57999999999999996" bottom="0.6" header="0.34" footer="0.35"/>
      <pageSetup orientation="portrait" r:id="rId30"/>
      <headerFooter alignWithMargins="0">
        <oddFooter>&amp;R&amp;"Book Antiqua,Bold"&amp;8 Page &amp;P of &amp;N</oddFooter>
      </headerFooter>
    </customSheetView>
    <customSheetView guid="{B07CB001-8FAF-40AD-8AD5-A65A64B33B35}" showPageBreaks="1" showGridLines="0" zeroValues="0" printArea="1" view="pageBreakPreview">
      <selection activeCell="F18" sqref="F18"/>
      <pageMargins left="0.75" right="0.63" top="0.57999999999999996" bottom="0.6" header="0.34" footer="0.35"/>
      <pageSetup orientation="portrait" r:id="rId31"/>
      <headerFooter alignWithMargins="0">
        <oddFooter>&amp;R&amp;"Book Antiqua,Bold"&amp;8 Page &amp;P of &amp;N</oddFooter>
      </headerFooter>
    </customSheetView>
    <customSheetView guid="{4D67A8FB-66CE-4EFD-8932-C754BE25ED43}" showPageBreaks="1" showGridLines="0" zeroValues="0" printArea="1" view="pageBreakPreview" topLeftCell="A4">
      <selection activeCell="F18" sqref="F18"/>
      <pageMargins left="0.75" right="0.63" top="0.57999999999999996" bottom="0.6" header="0.34" footer="0.35"/>
      <pageSetup orientation="portrait" r:id="rId32"/>
      <headerFooter alignWithMargins="0">
        <oddFooter>&amp;R&amp;"Book Antiqua,Bold"&amp;8 Page &amp;P of &amp;N</oddFooter>
      </headerFooter>
    </customSheetView>
    <customSheetView guid="{0D490C87-B003-4943-9825-ACE0B8E7CC06}" showPageBreaks="1" showGridLines="0" zeroValues="0" printArea="1" view="pageBreakPreview" topLeftCell="A4">
      <selection activeCell="F18" sqref="F18"/>
      <pageMargins left="0.75" right="0.63" top="0.57999999999999996" bottom="0.6" header="0.34" footer="0.35"/>
      <pageSetup orientation="portrait" r:id="rId33"/>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F18" sqref="F18"/>
      <pageMargins left="0.75" right="0.63" top="0.57999999999999996" bottom="0.6" header="0.34" footer="0.35"/>
      <pageSetup orientation="portrait" r:id="rId34"/>
      <headerFooter alignWithMargins="0">
        <oddFooter>&amp;R&amp;"Book Antiqua,Bold"&amp;8 Page &amp;P of &amp;N</oddFooter>
      </headerFooter>
    </customSheetView>
    <customSheetView guid="{B98EDF94-17A9-401E-AE8C-378939C838E5}" showPageBreaks="1" showGridLines="0" zeroValues="0" printArea="1" view="pageBreakPreview" topLeftCell="A7">
      <selection activeCell="F18" sqref="F18"/>
      <pageMargins left="0.75" right="0.63" top="0.57999999999999996" bottom="0.6" header="0.34" footer="0.35"/>
      <pageSetup orientation="portrait" r:id="rId35"/>
      <headerFooter alignWithMargins="0">
        <oddFooter>&amp;R&amp;"Book Antiqua,Bold"&amp;8 Page &amp;P of &amp;N</oddFooter>
      </headerFooter>
    </customSheetView>
  </customSheetViews>
  <mergeCells count="9">
    <mergeCell ref="A8:D8"/>
    <mergeCell ref="A18:E18"/>
    <mergeCell ref="B9:D9"/>
    <mergeCell ref="A3:E3"/>
    <mergeCell ref="A5:E5"/>
    <mergeCell ref="A17:E17"/>
    <mergeCell ref="B10:D10"/>
    <mergeCell ref="B11:D11"/>
    <mergeCell ref="B12:D12"/>
  </mergeCells>
  <phoneticPr fontId="6" type="noConversion"/>
  <pageMargins left="0.75" right="0.63" top="0.57999999999999996" bottom="0.6" header="0.34" footer="0.35"/>
  <pageSetup orientation="portrait" r:id="rId36"/>
  <headerFooter alignWithMargins="0">
    <oddFooter>&amp;R&amp;"Book Antiqua,Bold"&amp;8 Page &amp;P of &amp;N</oddFooter>
  </headerFooter>
  <drawing r:id="rId3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AL40"/>
  <sheetViews>
    <sheetView showGridLines="0" showZeros="0" view="pageBreakPreview" zoomScaleNormal="100" zoomScaleSheetLayoutView="100" workbookViewId="0">
      <selection activeCell="E16" sqref="E16"/>
    </sheetView>
  </sheetViews>
  <sheetFormatPr defaultColWidth="9.109375" defaultRowHeight="14.4"/>
  <cols>
    <col min="1" max="1" width="12.109375" style="31" customWidth="1"/>
    <col min="2" max="2" width="22.44140625" style="31" customWidth="1"/>
    <col min="3" max="3" width="26.44140625" style="31" customWidth="1"/>
    <col min="4" max="4" width="15.33203125" style="31" customWidth="1"/>
    <col min="5" max="5" width="26.6640625" style="31" customWidth="1"/>
    <col min="6" max="8" width="9.109375" style="276"/>
    <col min="9" max="38" width="9.109375" style="277"/>
    <col min="39" max="16384" width="9.109375" style="27"/>
  </cols>
  <sheetData>
    <row r="1" spans="1:38">
      <c r="A1" s="23" t="str">
        <f>Basic!A3&amp;Basic!B3</f>
        <v>Specification No. :5002002334/TOWER/DOM/A00 - CC CS -1</v>
      </c>
      <c r="B1" s="24"/>
      <c r="C1" s="24"/>
      <c r="D1" s="24"/>
      <c r="E1" s="42" t="str">
        <f>"Attachment-4(A) "</f>
        <v xml:space="preserve">Attachment-4(A) </v>
      </c>
    </row>
    <row r="2" spans="1:38" ht="11.1" customHeight="1"/>
    <row r="3" spans="1:38" ht="93.75" customHeight="1">
      <c r="A3" s="746" t="str">
        <f>'Attach 3(JV)'!A3</f>
        <v>Transmission line Tower Package TL01 for 400 KV D/C RIL (Oil Refinery) (GIS) – Jamkhambaliya (GIS) (Twin HTLS) line associated with Transmission Project–Jamnagar Oil Refinery of RIL to connect with Jamkhambaliya ISTS PS</v>
      </c>
      <c r="B3" s="746"/>
      <c r="C3" s="746"/>
      <c r="D3" s="746"/>
      <c r="E3" s="746"/>
      <c r="F3" s="278"/>
      <c r="G3" s="279"/>
      <c r="H3" s="278"/>
    </row>
    <row r="4" spans="1:38" ht="11.1" customHeight="1">
      <c r="A4" s="30"/>
      <c r="H4" s="280"/>
      <c r="I4" s="281"/>
    </row>
    <row r="5" spans="1:38" ht="20.100000000000001" customHeight="1">
      <c r="A5" s="747" t="s">
        <v>363</v>
      </c>
      <c r="B5" s="747"/>
      <c r="C5" s="747"/>
      <c r="D5" s="747"/>
      <c r="E5" s="747"/>
      <c r="F5" s="278"/>
      <c r="H5" s="280"/>
      <c r="I5" s="282"/>
    </row>
    <row r="6" spans="1:38" ht="11.1" customHeight="1">
      <c r="A6" s="34"/>
      <c r="H6" s="280"/>
      <c r="I6" s="282"/>
    </row>
    <row r="7" spans="1:38" ht="20.100000000000001" customHeight="1">
      <c r="A7" s="35" t="str">
        <f>'Attach 3(JV)'!A7</f>
        <v>Bidder’s Name and Address :</v>
      </c>
      <c r="D7" s="15" t="str">
        <f>'Attach 3(JV)'!E7</f>
        <v>To:</v>
      </c>
      <c r="H7" s="280"/>
      <c r="I7" s="282"/>
    </row>
    <row r="8" spans="1:38" s="217" customFormat="1" ht="36" customHeight="1">
      <c r="A8" s="745" t="str">
        <f>'Attach 3(JV)'!A8</f>
        <v/>
      </c>
      <c r="B8" s="745"/>
      <c r="C8" s="745"/>
      <c r="D8" s="11" t="str">
        <f>'Attach 3(JV)'!E8</f>
        <v>Contract Services</v>
      </c>
      <c r="E8" s="34"/>
      <c r="F8" s="283"/>
      <c r="G8" s="283"/>
      <c r="H8" s="284"/>
      <c r="I8" s="285"/>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row>
    <row r="9" spans="1:38" ht="20.100000000000001" customHeight="1">
      <c r="A9" s="13" t="s">
        <v>356</v>
      </c>
      <c r="B9" s="983" t="str">
        <f>'Attach 3(JV)'!B9</f>
        <v/>
      </c>
      <c r="C9" s="983"/>
      <c r="D9" s="11" t="str">
        <f>'Attach 3(JV)'!E9</f>
        <v>Power Grid Corporation of India Ltd.,</v>
      </c>
      <c r="H9" s="280"/>
      <c r="I9" s="282"/>
    </row>
    <row r="10" spans="1:38" ht="20.100000000000001" customHeight="1">
      <c r="A10" s="13" t="s">
        <v>358</v>
      </c>
      <c r="B10" s="983" t="str">
        <f>'Attach 3(JV)'!B10</f>
        <v/>
      </c>
      <c r="C10" s="983"/>
      <c r="D10" s="11" t="str">
        <f>'Attach 3(JV)'!E10</f>
        <v>"Saudamini", Plot No. 2, Sector 29</v>
      </c>
      <c r="H10" s="280"/>
      <c r="I10" s="282"/>
    </row>
    <row r="11" spans="1:38" ht="20.100000000000001" customHeight="1">
      <c r="B11" s="983" t="str">
        <f>'Attach 3(JV)'!B11</f>
        <v/>
      </c>
      <c r="C11" s="983"/>
      <c r="D11" s="11" t="str">
        <f>'Attach 3(JV)'!E11</f>
        <v>Gurgaon (Haryana) - 122001</v>
      </c>
    </row>
    <row r="12" spans="1:38" ht="15" customHeight="1">
      <c r="A12" s="34"/>
      <c r="B12" s="983" t="str">
        <f>'Attach 3(JV)'!B12</f>
        <v/>
      </c>
      <c r="C12" s="983"/>
      <c r="D12" s="11"/>
    </row>
    <row r="13" spans="1:38" ht="20.100000000000001" customHeight="1">
      <c r="A13" s="31" t="s">
        <v>350</v>
      </c>
      <c r="D13" s="43"/>
    </row>
    <row r="14" spans="1:38" ht="72" customHeight="1">
      <c r="A14" s="985" t="s">
        <v>364</v>
      </c>
      <c r="B14" s="985"/>
      <c r="C14" s="985"/>
      <c r="D14" s="985"/>
      <c r="E14" s="985"/>
    </row>
    <row r="15" spans="1:38" ht="20.100000000000001" customHeight="1">
      <c r="A15" s="193" t="s">
        <v>370</v>
      </c>
      <c r="B15" s="193" t="s">
        <v>371</v>
      </c>
      <c r="C15" s="193" t="s">
        <v>372</v>
      </c>
      <c r="D15" s="193" t="s">
        <v>352</v>
      </c>
      <c r="E15" s="193" t="s">
        <v>353</v>
      </c>
    </row>
    <row r="16" spans="1:38" ht="30" customHeight="1">
      <c r="A16" s="194">
        <v>1</v>
      </c>
      <c r="B16" s="329"/>
      <c r="C16" s="329"/>
      <c r="D16" s="329"/>
      <c r="E16" s="329"/>
    </row>
    <row r="17" spans="1:38" ht="30" customHeight="1">
      <c r="A17" s="195">
        <v>2</v>
      </c>
      <c r="B17" s="329"/>
      <c r="C17" s="329"/>
      <c r="D17" s="329"/>
      <c r="E17" s="664"/>
    </row>
    <row r="18" spans="1:38" ht="30" customHeight="1">
      <c r="A18" s="195">
        <v>3</v>
      </c>
      <c r="B18" s="329"/>
      <c r="C18" s="329"/>
      <c r="D18" s="329"/>
      <c r="E18" s="330"/>
    </row>
    <row r="19" spans="1:38" ht="30" customHeight="1">
      <c r="A19" s="195">
        <v>4</v>
      </c>
      <c r="B19" s="329"/>
      <c r="C19" s="329"/>
      <c r="D19" s="329"/>
      <c r="E19" s="330"/>
    </row>
    <row r="20" spans="1:38" ht="30" customHeight="1">
      <c r="A20" s="196">
        <v>5</v>
      </c>
      <c r="B20" s="329"/>
      <c r="C20" s="329"/>
      <c r="D20" s="329"/>
      <c r="E20" s="331"/>
    </row>
    <row r="21" spans="1:38" ht="62.25" customHeight="1">
      <c r="A21" s="27"/>
      <c r="B21" s="27"/>
      <c r="C21" s="27"/>
      <c r="D21" s="27"/>
      <c r="E21" s="27"/>
    </row>
    <row r="22" spans="1:38" ht="62.25" customHeight="1">
      <c r="A22" s="985" t="s">
        <v>365</v>
      </c>
      <c r="B22" s="985"/>
      <c r="C22" s="985"/>
      <c r="D22" s="985"/>
      <c r="E22" s="985"/>
    </row>
    <row r="23" spans="1:38" s="186" customFormat="1" ht="15.9" customHeight="1">
      <c r="A23" s="117"/>
      <c r="B23" s="117"/>
      <c r="C23" s="117"/>
      <c r="D23" s="117"/>
      <c r="E23" s="117"/>
      <c r="F23" s="359"/>
      <c r="G23" s="359"/>
      <c r="H23" s="359"/>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row>
    <row r="24" spans="1:38" ht="23.1" customHeight="1">
      <c r="C24" s="39"/>
    </row>
    <row r="25" spans="1:38" ht="23.1" customHeight="1">
      <c r="A25" s="38" t="s">
        <v>6</v>
      </c>
      <c r="B25" s="81" t="str">
        <f>'Attach 3(JV)'!B24</f>
        <v/>
      </c>
      <c r="C25" s="39" t="s">
        <v>4</v>
      </c>
      <c r="D25" s="327" t="str">
        <f>'Attach 3(JV)'!E24</f>
        <v/>
      </c>
    </row>
    <row r="26" spans="1:38" ht="23.1" customHeight="1">
      <c r="A26" s="38" t="s">
        <v>7</v>
      </c>
      <c r="B26" s="327" t="str">
        <f>'Attach 3(JV)'!B25</f>
        <v/>
      </c>
      <c r="C26" s="39" t="s">
        <v>5</v>
      </c>
      <c r="D26" s="327" t="str">
        <f>'Attach 3(JV)'!E25</f>
        <v/>
      </c>
    </row>
    <row r="27" spans="1:38" ht="23.1" customHeight="1">
      <c r="C27" s="39"/>
      <c r="D27" s="39"/>
    </row>
    <row r="28" spans="1:38" ht="20.100000000000001" customHeight="1"/>
    <row r="29" spans="1:38" ht="20.100000000000001" customHeight="1">
      <c r="A29" s="40"/>
    </row>
    <row r="30" spans="1:38" ht="20.100000000000001" customHeight="1"/>
    <row r="31" spans="1:38" ht="20.100000000000001" customHeight="1"/>
    <row r="32" spans="1:3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password="CC6F" sheet="1" formatColumns="0" formatRows="0" selectLockedCells="1"/>
  <customSheetViews>
    <customSheetView guid="{07C7ABE5-DC68-4C19-A0E6-84EB4B5844E6}" showPageBreaks="1" showGridLines="0" zeroValues="0" printArea="1" view="pageBreakPreview" topLeftCell="A22">
      <selection activeCell="C17" sqref="C17"/>
      <pageMargins left="0.75" right="0.63" top="0.57999999999999996" bottom="0.4" header="0.34" footer="0.2"/>
      <pageSetup scale="96" orientation="portrait" r:id="rId1"/>
      <headerFooter alignWithMargins="0">
        <oddFooter>&amp;R&amp;"Book Antiqua,Bold"&amp;8 Page &amp;P of &amp;N</oddFooter>
      </headerFooter>
    </customSheetView>
    <customSheetView guid="{35C772BD-8F05-4A18-BEC8-6AF744E22539}" showPageBreaks="1" showGridLines="0" zeroValues="0" printArea="1" view="pageBreakPreview">
      <selection activeCell="C17" sqref="C17"/>
      <pageMargins left="0.75" right="0.63" top="0.57999999999999996" bottom="0.4" header="0.34" footer="0.2"/>
      <pageSetup scale="96" orientation="portrait" r:id="rId2"/>
      <headerFooter alignWithMargins="0">
        <oddFooter>&amp;R&amp;"Book Antiqua,Bold"&amp;8 Page &amp;P of &amp;N</oddFooter>
      </headerFooter>
    </customSheetView>
    <customSheetView guid="{FC200EB0-6614-47DB-96CE-7610471486D9}" showPageBreaks="1" showGridLines="0" zeroValues="0" printArea="1" view="pageBreakPreview">
      <selection activeCell="C17" sqref="C17"/>
      <pageMargins left="0.75" right="0.63" top="0.57999999999999996" bottom="0.4" header="0.34" footer="0.2"/>
      <pageSetup scale="96" orientation="portrait" r:id="rId3"/>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C17" sqref="C17"/>
      <pageMargins left="0.75" right="0.63" top="0.57999999999999996" bottom="0.4" header="0.34" footer="0.2"/>
      <pageSetup scale="96" orientation="portrait" r:id="rId4"/>
      <headerFooter alignWithMargins="0">
        <oddFooter>&amp;R&amp;"Book Antiqua,Bold"&amp;8 Page &amp;P of &amp;N</oddFooter>
      </headerFooter>
    </customSheetView>
    <customSheetView guid="{77353208-2D17-4D2E-ADE3-4F168F350B73}" showPageBreaks="1" showGridLines="0" zeroValues="0" printArea="1" view="pageBreakPreview">
      <selection activeCell="B16" sqref="B16"/>
      <pageMargins left="0.75" right="0.63" top="0.57999999999999996" bottom="0.4" header="0.34" footer="0.2"/>
      <pageSetup scale="96" orientation="portrait" r:id="rId5"/>
      <headerFooter alignWithMargins="0">
        <oddFooter>&amp;R&amp;"Book Antiqua,Bold"&amp;8 Page &amp;P of &amp;N</oddFooter>
      </headerFooter>
    </customSheetView>
    <customSheetView guid="{1F125E51-1799-42D0-B41E-DC039BB17D59}" showPageBreaks="1" showGridLines="0" zeroValues="0" printArea="1" view="pageBreakPreview" topLeftCell="A7">
      <selection activeCell="D18" sqref="D18"/>
      <pageMargins left="0.75" right="0.63" top="0.57999999999999996" bottom="0.4" header="0.34" footer="0.2"/>
      <pageSetup scale="96" orientation="portrait" r:id="rId6"/>
      <headerFooter alignWithMargins="0">
        <oddFooter>&amp;R&amp;"Book Antiqua,Bold"&amp;8 Page &amp;P of &amp;N</oddFooter>
      </headerFooter>
    </customSheetView>
    <customSheetView guid="{14C32814-5A59-4863-9FB1-822FBB75D7D1}" showPageBreaks="1" showGridLines="0" zeroValues="0" printArea="1" view="pageBreakPreview">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AA750348-930C-43DE-ADD0-8D60980F5013}" showPageBreaks="1" showGridLines="0" zeroValues="0" printArea="1" view="pageBreakPreview">
      <selection activeCell="C17" sqref="C17"/>
      <pageMargins left="0.75" right="0.63" top="0.57999999999999996" bottom="0.4" header="0.34" footer="0.2"/>
      <pageSetup orientation="portrait" r:id="rId8"/>
      <headerFooter alignWithMargins="0">
        <oddFooter>&amp;R&amp;"Book Antiqua,Bold"&amp;8 Page &amp;P of &amp;N</oddFooter>
      </headerFooter>
    </customSheetView>
    <customSheetView guid="{CFBF18EC-8277-4311-991B-395AF21BB33B}" showPageBreaks="1" showGridLines="0" zeroValues="0" printArea="1" view="pageBreakPreview">
      <selection activeCell="C17" sqref="C17"/>
      <pageMargins left="0.75" right="0.63" top="0.57999999999999996" bottom="0.4" header="0.34" footer="0.2"/>
      <pageSetup orientation="portrait" r:id="rId9"/>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4" header="0.34" footer="0.2"/>
      <pageSetup orientation="portrait" r:id="rId10"/>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2"/>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3"/>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4"/>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6"/>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8"/>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9"/>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20"/>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21"/>
      <headerFooter alignWithMargins="0">
        <oddFooter>&amp;R&amp;"Book Antiqua,Bold"&amp;8 Page &amp;P of &amp;N</oddFooter>
      </headerFooter>
    </customSheetView>
    <customSheetView guid="{82E8A0F5-0020-4355-95CF-28601763A783}" showPageBreaks="1" showGridLines="0" zeroValues="0" printArea="1" view="pageBreakPreview" topLeftCell="A16">
      <selection activeCell="B16" sqref="B16"/>
      <pageMargins left="0.75" right="0.63" top="0.57999999999999996" bottom="0.4" header="0.34" footer="0.2"/>
      <pageSetup orientation="portrait" r:id="rId22"/>
      <headerFooter alignWithMargins="0">
        <oddFooter>&amp;R&amp;"Book Antiqua,Bold"&amp;8 Page &amp;P of &amp;N</oddFooter>
      </headerFooter>
    </customSheetView>
    <customSheetView guid="{44C1C443-3199-4288-884A-D16AF7B2CD69}" showPageBreaks="1" showGridLines="0" zeroValues="0" printArea="1" view="pageBreakPreview" topLeftCell="A4">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CB7CD015-9A92-451A-BEF4-2BC98E3768DD}" showPageBreaks="1" showGridLines="0" zeroValues="0" printArea="1" view="pageBreakPreview" topLeftCell="A4">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7A88FC7A-7690-48AB-B789-172043AFADC8}" showPageBreaks="1" showGridLines="0" zeroValues="0" printArea="1" view="pageBreakPreview" topLeftCell="A7">
      <selection activeCell="B75" sqref="B75:C75"/>
      <pageMargins left="0.75" right="0.63" top="0.57999999999999996" bottom="0.4" header="0.34" footer="0.2"/>
      <pageSetup orientation="portrait" r:id="rId25"/>
      <headerFooter alignWithMargins="0">
        <oddFooter>&amp;R&amp;"Book Antiqua,Bold"&amp;8 Page &amp;P of &amp;N</oddFooter>
      </headerFooter>
    </customSheetView>
    <customSheetView guid="{1E2D7167-D6B7-4690-9A83-BF768C4223A4}" showPageBreaks="1" showGridLines="0" zeroValues="0" printArea="1" view="pageBreakPreview">
      <selection activeCell="C17" sqref="C17"/>
      <pageMargins left="0.75" right="0.63" top="0.57999999999999996" bottom="0.4" header="0.34" footer="0.2"/>
      <pageSetup orientation="portrait" r:id="rId26"/>
      <headerFooter alignWithMargins="0">
        <oddFooter>&amp;R&amp;"Book Antiqua,Bold"&amp;8 Page &amp;P of &amp;N</oddFooter>
      </headerFooter>
    </customSheetView>
    <customSheetView guid="{13A93EBF-985A-49FD-9FE0-DC75D238EC8C}" showPageBreaks="1" showGridLines="0" zeroValues="0" printArea="1" view="pageBreakPreview" topLeftCell="A13">
      <selection activeCell="B16" sqref="B16:E20"/>
      <pageMargins left="0.75" right="0.63" top="0.57999999999999996" bottom="0.4" header="0.34" footer="0.2"/>
      <pageSetup scale="96" orientation="portrait" r:id="rId27"/>
      <headerFooter alignWithMargins="0">
        <oddFooter>&amp;R&amp;"Book Antiqua,Bold"&amp;8 Page &amp;P of &amp;N</oddFooter>
      </headerFooter>
    </customSheetView>
    <customSheetView guid="{BE615921-12B2-47E1-81BB-292B559B4C46}" showPageBreaks="1" showGridLines="0" zeroValues="0" printArea="1" view="pageBreakPreview">
      <selection activeCell="D17" sqref="D17"/>
      <pageMargins left="0.75" right="0.63" top="0.57999999999999996" bottom="0.4" header="0.34" footer="0.2"/>
      <pageSetup scale="96" orientation="portrait" r:id="rId28"/>
      <headerFooter alignWithMargins="0">
        <oddFooter>&amp;R&amp;"Book Antiqua,Bold"&amp;8 Page &amp;P of &amp;N</oddFooter>
      </headerFooter>
    </customSheetView>
    <customSheetView guid="{D05C69EC-C4A6-4AED-AFBA-A3044FD4B3FB}" showPageBreaks="1" showGridLines="0" zeroValues="0" printArea="1" view="pageBreakPreview">
      <selection activeCell="E16" sqref="E16"/>
      <pageMargins left="0.75" right="0.63" top="0.57999999999999996" bottom="0.4" header="0.34" footer="0.2"/>
      <pageSetup scale="96" orientation="portrait" r:id="rId29"/>
      <headerFooter alignWithMargins="0">
        <oddFooter>&amp;R&amp;"Book Antiqua,Bold"&amp;8 Page &amp;P of &amp;N</oddFooter>
      </headerFooter>
    </customSheetView>
    <customSheetView guid="{8CF338B0-8CA3-4AF4-816D-CB7A6D8E33BC}" showPageBreaks="1" showGridLines="0" zeroValues="0" printArea="1" view="pageBreakPreview" topLeftCell="A7">
      <selection activeCell="D18" sqref="D18"/>
      <pageMargins left="0.75" right="0.63" top="0.57999999999999996" bottom="0.4" header="0.34" footer="0.2"/>
      <pageSetup scale="96" orientation="portrait" r:id="rId30"/>
      <headerFooter alignWithMargins="0">
        <oddFooter>&amp;R&amp;"Book Antiqua,Bold"&amp;8 Page &amp;P of &amp;N</oddFooter>
      </headerFooter>
    </customSheetView>
    <customSheetView guid="{B07CB001-8FAF-40AD-8AD5-A65A64B33B35}" showPageBreaks="1" showGridLines="0" zeroValues="0" printArea="1" view="pageBreakPreview">
      <selection activeCell="B16" sqref="B16"/>
      <pageMargins left="0.75" right="0.63" top="0.57999999999999996" bottom="0.4" header="0.34" footer="0.2"/>
      <pageSetup scale="96" orientation="portrait" r:id="rId31"/>
      <headerFooter alignWithMargins="0">
        <oddFooter>&amp;R&amp;"Book Antiqua,Bold"&amp;8 Page &amp;P of &amp;N</oddFooter>
      </headerFooter>
    </customSheetView>
    <customSheetView guid="{4D67A8FB-66CE-4EFD-8932-C754BE25ED43}" showPageBreaks="1" showGridLines="0" zeroValues="0" printArea="1" view="pageBreakPreview" topLeftCell="A10">
      <selection activeCell="B16" sqref="B16"/>
      <pageMargins left="0.75" right="0.63" top="0.57999999999999996" bottom="0.4" header="0.34" footer="0.2"/>
      <pageSetup scale="96" orientation="portrait" r:id="rId32"/>
      <headerFooter alignWithMargins="0">
        <oddFooter>&amp;R&amp;"Book Antiqua,Bold"&amp;8 Page &amp;P of &amp;N</oddFooter>
      </headerFooter>
    </customSheetView>
    <customSheetView guid="{0D490C87-B003-4943-9825-ACE0B8E7CC06}" showPageBreaks="1" showGridLines="0" zeroValues="0" printArea="1" view="pageBreakPreview" topLeftCell="A10">
      <selection activeCell="B16" sqref="B16"/>
      <pageMargins left="0.75" right="0.63" top="0.57999999999999996" bottom="0.4" header="0.34" footer="0.2"/>
      <pageSetup scale="96" orientation="portrait" r:id="rId33"/>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C17" sqref="C17"/>
      <pageMargins left="0.75" right="0.63" top="0.57999999999999996" bottom="0.4" header="0.34" footer="0.2"/>
      <pageSetup scale="96" orientation="portrait" r:id="rId34"/>
      <headerFooter alignWithMargins="0">
        <oddFooter>&amp;R&amp;"Book Antiqua,Bold"&amp;8 Page &amp;P of &amp;N</oddFooter>
      </headerFooter>
    </customSheetView>
    <customSheetView guid="{B98EDF94-17A9-401E-AE8C-378939C838E5}" showPageBreaks="1" showGridLines="0" zeroValues="0" printArea="1" view="pageBreakPreview">
      <selection activeCell="C17" sqref="C17"/>
      <pageMargins left="0.75" right="0.63" top="0.57999999999999996" bottom="0.4" header="0.34" footer="0.2"/>
      <pageSetup scale="96" orientation="portrait" r:id="rId35"/>
      <headerFooter alignWithMargins="0">
        <oddFooter>&amp;R&amp;"Book Antiqua,Bold"&amp;8 Page &amp;P of &amp;N</oddFooter>
      </headerFooter>
    </customSheetView>
  </customSheetViews>
  <mergeCells count="9">
    <mergeCell ref="A3:E3"/>
    <mergeCell ref="A5:E5"/>
    <mergeCell ref="A14:E14"/>
    <mergeCell ref="A8:C8"/>
    <mergeCell ref="A22:E22"/>
    <mergeCell ref="B9:C9"/>
    <mergeCell ref="B10:C10"/>
    <mergeCell ref="B11:C11"/>
    <mergeCell ref="B12:C12"/>
  </mergeCells>
  <phoneticPr fontId="6" type="noConversion"/>
  <pageMargins left="0.75" right="0.63" top="0.57999999999999996" bottom="0.4" header="0.34" footer="0.2"/>
  <pageSetup scale="96" orientation="portrait" r:id="rId36"/>
  <headerFooter alignWithMargins="0">
    <oddFooter>&amp;R&amp;"Book Antiqua,Bold"&amp;8 Page &amp;P of &amp;N</oddFooter>
  </headerFooter>
  <drawing r:id="rId3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view="pageBreakPreview" zoomScaleNormal="100" zoomScaleSheetLayoutView="100" workbookViewId="0">
      <selection activeCell="B16" sqref="B16:E16"/>
    </sheetView>
  </sheetViews>
  <sheetFormatPr defaultColWidth="9.109375" defaultRowHeight="14.4"/>
  <cols>
    <col min="1" max="1" width="12.109375" style="31" customWidth="1"/>
    <col min="2" max="2" width="20.5546875" style="31" customWidth="1"/>
    <col min="3" max="3" width="11.44140625" style="31" customWidth="1"/>
    <col min="4" max="4" width="12.5546875" style="31" customWidth="1"/>
    <col min="5" max="5" width="39.33203125" style="31" customWidth="1"/>
    <col min="6" max="8" width="9.109375" style="26"/>
    <col min="9" max="16384" width="9.109375" style="27"/>
  </cols>
  <sheetData>
    <row r="1" spans="1:9">
      <c r="A1" s="23" t="str">
        <f>Basic!A3&amp;Basic!B3</f>
        <v>Specification No. :5002002334/TOWER/DOM/A00 - CC CS -1</v>
      </c>
      <c r="B1" s="24"/>
      <c r="C1" s="24"/>
      <c r="D1" s="24"/>
      <c r="E1" s="25" t="str">
        <f>"Attachment-4(B) "</f>
        <v xml:space="preserve">Attachment-4(B) </v>
      </c>
    </row>
    <row r="3" spans="1:9" ht="90.75" customHeight="1">
      <c r="A3" s="746" t="str">
        <f>'Attach 3(JV)'!A3</f>
        <v>Transmission line Tower Package TL01 for 400 KV D/C RIL (Oil Refinery) (GIS) – Jamkhambaliya (GIS) (Twin HTLS) line associated with Transmission Project–Jamnagar Oil Refinery of RIL to connect with Jamkhambaliya ISTS PS</v>
      </c>
      <c r="B3" s="746"/>
      <c r="C3" s="746"/>
      <c r="D3" s="746"/>
      <c r="E3" s="746"/>
      <c r="F3" s="28"/>
      <c r="G3" s="29"/>
      <c r="H3" s="28"/>
    </row>
    <row r="4" spans="1:9" ht="20.100000000000001" customHeight="1">
      <c r="A4" s="30"/>
      <c r="H4" s="32"/>
      <c r="I4" s="10"/>
    </row>
    <row r="5" spans="1:9" ht="20.100000000000001" customHeight="1">
      <c r="A5" s="747" t="s">
        <v>363</v>
      </c>
      <c r="B5" s="747"/>
      <c r="C5" s="747"/>
      <c r="D5" s="747"/>
      <c r="E5" s="747"/>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45" t="str">
        <f>'Attach 3(JV)'!A8</f>
        <v/>
      </c>
      <c r="B8" s="745"/>
      <c r="C8" s="745"/>
      <c r="D8" s="745"/>
      <c r="E8" s="11" t="str">
        <f>'Attach 3(JV)'!E8</f>
        <v>Contract Services</v>
      </c>
      <c r="H8" s="32"/>
      <c r="I8" s="12"/>
    </row>
    <row r="9" spans="1:9" ht="20.100000000000001" customHeight="1">
      <c r="A9" s="13" t="s">
        <v>356</v>
      </c>
      <c r="B9" s="983" t="str">
        <f>'Attach 3(JV)'!B9</f>
        <v/>
      </c>
      <c r="C9" s="983"/>
      <c r="D9" s="983"/>
      <c r="E9" s="11" t="str">
        <f>'Attach 3(JV)'!E9</f>
        <v>Power Grid Corporation of India Ltd.,</v>
      </c>
      <c r="H9" s="32"/>
      <c r="I9" s="12"/>
    </row>
    <row r="10" spans="1:9" ht="20.100000000000001" customHeight="1">
      <c r="A10" s="13" t="s">
        <v>358</v>
      </c>
      <c r="B10" s="983" t="str">
        <f>'Attach 3(JV)'!B10</f>
        <v/>
      </c>
      <c r="C10" s="983"/>
      <c r="D10" s="983"/>
      <c r="E10" s="11" t="str">
        <f>'Attach 3(JV)'!E10</f>
        <v>"Saudamini", Plot No. 2, Sector 29</v>
      </c>
      <c r="H10" s="32"/>
      <c r="I10" s="12"/>
    </row>
    <row r="11" spans="1:9" ht="20.100000000000001" customHeight="1">
      <c r="B11" s="983" t="str">
        <f>'Attach 3(JV)'!B11</f>
        <v/>
      </c>
      <c r="C11" s="983"/>
      <c r="D11" s="983"/>
      <c r="E11" s="11" t="str">
        <f>'Attach 3(JV)'!E11</f>
        <v>Gurgaon (Haryana) - 122001</v>
      </c>
    </row>
    <row r="12" spans="1:9" ht="20.100000000000001" customHeight="1">
      <c r="A12" s="34"/>
      <c r="B12" s="983" t="str">
        <f>'Attach 3(JV)'!B12</f>
        <v/>
      </c>
      <c r="C12" s="983"/>
      <c r="D12" s="983"/>
      <c r="E12" s="11"/>
    </row>
    <row r="13" spans="1:9" ht="20.100000000000001" customHeight="1">
      <c r="A13" s="31" t="s">
        <v>350</v>
      </c>
    </row>
    <row r="14" spans="1:9" ht="20.100000000000001" customHeight="1">
      <c r="A14" s="34"/>
    </row>
    <row r="15" spans="1:9" ht="87.75" customHeight="1">
      <c r="A15" s="713" t="s">
        <v>373</v>
      </c>
      <c r="B15" s="713"/>
      <c r="C15" s="713"/>
      <c r="D15" s="713"/>
      <c r="E15" s="713"/>
    </row>
    <row r="16" spans="1:9" ht="30" customHeight="1">
      <c r="A16" s="110" t="s">
        <v>366</v>
      </c>
      <c r="B16" s="986"/>
      <c r="C16" s="986"/>
      <c r="D16" s="986"/>
      <c r="E16" s="986"/>
    </row>
    <row r="17" spans="1:5" ht="30" customHeight="1">
      <c r="A17" s="110" t="s">
        <v>367</v>
      </c>
      <c r="B17" s="986"/>
      <c r="C17" s="986"/>
      <c r="D17" s="986"/>
      <c r="E17" s="986"/>
    </row>
    <row r="18" spans="1:5" ht="30" customHeight="1">
      <c r="A18" s="110" t="s">
        <v>368</v>
      </c>
      <c r="B18" s="986"/>
      <c r="C18" s="986"/>
      <c r="D18" s="986"/>
      <c r="E18" s="986"/>
    </row>
    <row r="19" spans="1:5" ht="30" customHeight="1">
      <c r="A19" s="44" t="s">
        <v>369</v>
      </c>
      <c r="B19" s="986"/>
      <c r="C19" s="986"/>
      <c r="D19" s="986"/>
      <c r="E19" s="986"/>
    </row>
    <row r="20" spans="1:5" ht="30" customHeight="1">
      <c r="A20" s="44" t="s">
        <v>78</v>
      </c>
      <c r="B20" s="986"/>
      <c r="C20" s="986"/>
      <c r="D20" s="986"/>
      <c r="E20" s="986"/>
    </row>
    <row r="21" spans="1:5" ht="30" customHeight="1">
      <c r="A21" s="44" t="s">
        <v>81</v>
      </c>
      <c r="B21" s="986"/>
      <c r="C21" s="986"/>
      <c r="D21" s="986"/>
      <c r="E21" s="986"/>
    </row>
    <row r="22" spans="1:5" ht="16.5" customHeight="1">
      <c r="A22" s="167"/>
      <c r="B22" s="168"/>
      <c r="C22" s="168"/>
      <c r="D22" s="168"/>
      <c r="E22" s="168"/>
    </row>
    <row r="23" spans="1:5" ht="27.9" customHeight="1">
      <c r="D23" s="39"/>
    </row>
    <row r="24" spans="1:5" ht="27.9" customHeight="1">
      <c r="A24" s="38" t="s">
        <v>6</v>
      </c>
      <c r="B24" s="81" t="str">
        <f>'Attach 3(JV)'!B24</f>
        <v/>
      </c>
      <c r="D24" s="39" t="s">
        <v>4</v>
      </c>
      <c r="E24" s="327" t="str">
        <f>'Attach 3(JV)'!E24</f>
        <v/>
      </c>
    </row>
    <row r="25" spans="1:5" ht="27.9" customHeight="1">
      <c r="A25" s="38" t="s">
        <v>7</v>
      </c>
      <c r="B25" s="327" t="str">
        <f>'Attach 3(JV)'!B25</f>
        <v/>
      </c>
      <c r="D25" s="39" t="s">
        <v>5</v>
      </c>
      <c r="E25" s="327" t="str">
        <f>'Attach 3(JV)'!E25</f>
        <v/>
      </c>
    </row>
    <row r="26" spans="1:5" ht="27.9" customHeight="1">
      <c r="D26" s="39"/>
    </row>
    <row r="27" spans="1:5" ht="33" customHeight="1"/>
    <row r="28" spans="1:5" ht="33"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c r="A35" s="40"/>
    </row>
  </sheetData>
  <sheetProtection password="CC6F" sheet="1" formatColumns="0" formatRows="0" selectLockedCells="1"/>
  <customSheetViews>
    <customSheetView guid="{07C7ABE5-DC68-4C19-A0E6-84EB4B5844E6}" showPageBreaks="1" showGridLines="0" printArea="1" view="pageBreakPreview">
      <selection activeCell="B16" sqref="B16:E16"/>
      <pageMargins left="0.75" right="0.63" top="0.57999999999999996" bottom="0.6" header="0.34" footer="0.35"/>
      <pageSetup scale="95" orientation="portrait" r:id="rId1"/>
      <headerFooter alignWithMargins="0">
        <oddFooter>&amp;R&amp;"Book Antiqua,Bold"&amp;8 Page &amp;P of &amp;N</oddFooter>
      </headerFooter>
    </customSheetView>
    <customSheetView guid="{35C772BD-8F05-4A18-BEC8-6AF744E22539}" showPageBreaks="1" showGridLines="0" printArea="1" view="pageBreakPreview">
      <selection activeCell="B16" sqref="B16:E16"/>
      <pageMargins left="0.75" right="0.63" top="0.57999999999999996" bottom="0.6" header="0.34" footer="0.35"/>
      <pageSetup scale="95" orientation="portrait" r:id="rId2"/>
      <headerFooter alignWithMargins="0">
        <oddFooter>&amp;R&amp;"Book Antiqua,Bold"&amp;8 Page &amp;P of &amp;N</oddFooter>
      </headerFooter>
    </customSheetView>
    <customSheetView guid="{FC200EB0-6614-47DB-96CE-7610471486D9}" showPageBreaks="1" showGridLines="0" printArea="1" view="pageBreakPreview" topLeftCell="A16">
      <selection activeCell="B16" sqref="B16:E16"/>
      <pageMargins left="0.75" right="0.63" top="0.57999999999999996" bottom="0.6" header="0.34" footer="0.35"/>
      <pageSetup scale="95" orientation="portrait" r:id="rId3"/>
      <headerFooter alignWithMargins="0">
        <oddFooter>&amp;R&amp;"Book Antiqua,Bold"&amp;8 Page &amp;P of &amp;N</oddFooter>
      </headerFooter>
    </customSheetView>
    <customSheetView guid="{010B040B-83D1-42E5-9354-A9BE9113BDAC}" showPageBreaks="1" showGridLines="0" printArea="1" view="pageBreakPreview" topLeftCell="A7">
      <selection activeCell="B16" sqref="B16:E16"/>
      <pageMargins left="0.75" right="0.63" top="0.57999999999999996" bottom="0.6" header="0.34" footer="0.35"/>
      <pageSetup scale="95" orientation="portrait" r:id="rId4"/>
      <headerFooter alignWithMargins="0">
        <oddFooter>&amp;R&amp;"Book Antiqua,Bold"&amp;8 Page &amp;P of &amp;N</oddFooter>
      </headerFooter>
    </customSheetView>
    <customSheetView guid="{77353208-2D17-4D2E-ADE3-4F168F350B73}" showPageBreaks="1" showGridLines="0" printArea="1" view="pageBreakPreview">
      <selection activeCell="B16" sqref="B16:E16"/>
      <pageMargins left="0.75" right="0.63" top="0.57999999999999996" bottom="0.6" header="0.34" footer="0.35"/>
      <pageSetup scale="95" orientation="portrait" r:id="rId5"/>
      <headerFooter alignWithMargins="0">
        <oddFooter>&amp;R&amp;"Book Antiqua,Bold"&amp;8 Page &amp;P of &amp;N</oddFooter>
      </headerFooter>
    </customSheetView>
    <customSheetView guid="{1F125E51-1799-42D0-B41E-DC039BB17D59}" showPageBreaks="1" showGridLines="0" printArea="1" view="pageBreakPreview" topLeftCell="A19">
      <selection activeCell="B16" sqref="B16:E21"/>
      <pageMargins left="0.75" right="0.63" top="0.57999999999999996" bottom="0.6" header="0.34" footer="0.35"/>
      <pageSetup scale="95"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B16" sqref="B16:E16"/>
      <pageMargins left="0.75" right="0.63" top="0.57999999999999996" bottom="0.6" header="0.34" footer="0.35"/>
      <pageSetup scale="95"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10">
      <selection activeCell="B75" sqref="B75:C75"/>
      <pageMargins left="0.75" right="0.63" top="0.57999999999999996" bottom="0.6" header="0.34" footer="0.35"/>
      <pageSetup scale="95"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10">
      <selection activeCell="B75" sqref="B75:C75"/>
      <pageMargins left="0.75" right="0.63" top="0.57999999999999996" bottom="0.6" header="0.34" footer="0.35"/>
      <pageSetup scale="95" orientation="portrait" r:id="rId9"/>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scale="95" orientation="portrait" r:id="rId10"/>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11"/>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16"/>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21"/>
      <headerFooter alignWithMargins="0">
        <oddFooter>&amp;R&amp;"Book Antiqua,Bold"&amp;8 Page &amp;P of &amp;N</oddFooter>
      </headerFooter>
    </customSheetView>
    <customSheetView guid="{82E8A0F5-0020-4355-95CF-28601763A783}" showPageBreaks="1" showGridLines="0" printArea="1" view="pageBreakPreview" topLeftCell="A7">
      <selection activeCell="B16" sqref="B16:E16"/>
      <pageMargins left="0.75" right="0.63" top="0.57999999999999996" bottom="0.6" header="0.34" footer="0.35"/>
      <pageSetup scale="95" orientation="portrait" r:id="rId22"/>
      <headerFooter alignWithMargins="0">
        <oddFooter>&amp;R&amp;"Book Antiqua,Bold"&amp;8 Page &amp;P of &amp;N</oddFooter>
      </headerFooter>
    </customSheetView>
    <customSheetView guid="{44C1C443-3199-4288-884A-D16AF7B2CD69}" showPageBreaks="1" showGridLines="0" printArea="1" view="pageBreakPreview" topLeftCell="A7">
      <selection activeCell="B16" sqref="B16:E16"/>
      <pageMargins left="0.75" right="0.63" top="0.57999999999999996" bottom="0.6" header="0.34" footer="0.35"/>
      <pageSetup scale="95" orientation="portrait" r:id="rId23"/>
      <headerFooter alignWithMargins="0">
        <oddFooter>&amp;R&amp;"Book Antiqua,Bold"&amp;8 Page &amp;P of &amp;N</oddFooter>
      </headerFooter>
    </customSheetView>
    <customSheetView guid="{CB7CD015-9A92-451A-BEF4-2BC98E3768DD}" showPageBreaks="1" showGridLines="0" printArea="1" view="pageBreakPreview" topLeftCell="A7">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7A88FC7A-7690-48AB-B789-172043AFADC8}" showPageBreaks="1" showGridLines="0" printArea="1" view="pageBreakPreview" topLeftCell="A19">
      <selection activeCell="B75" sqref="B75:C75"/>
      <pageMargins left="0.75" right="0.63" top="0.57999999999999996" bottom="0.6" header="0.34" footer="0.35"/>
      <pageSetup scale="95" orientation="portrait" r:id="rId25"/>
      <headerFooter alignWithMargins="0">
        <oddFooter>&amp;R&amp;"Book Antiqua,Bold"&amp;8 Page &amp;P of &amp;N</oddFooter>
      </headerFooter>
    </customSheetView>
    <customSheetView guid="{1E2D7167-D6B7-4690-9A83-BF768C4223A4}" showPageBreaks="1" showGridLines="0" printArea="1" view="pageBreakPreview" topLeftCell="A10">
      <selection activeCell="B75" sqref="B75:C75"/>
      <pageMargins left="0.75" right="0.63" top="0.57999999999999996" bottom="0.6" header="0.34" footer="0.35"/>
      <pageSetup scale="95" orientation="portrait" r:id="rId26"/>
      <headerFooter alignWithMargins="0">
        <oddFooter>&amp;R&amp;"Book Antiqua,Bold"&amp;8 Page &amp;P of &amp;N</oddFooter>
      </headerFooter>
    </customSheetView>
    <customSheetView guid="{13A93EBF-985A-49FD-9FE0-DC75D238EC8C}" showPageBreaks="1" showGridLines="0" printArea="1" view="pageBreakPreview">
      <selection activeCell="B16" sqref="B16:E16"/>
      <pageMargins left="0.75" right="0.63" top="0.57999999999999996" bottom="0.6" header="0.34" footer="0.35"/>
      <pageSetup scale="95" orientation="portrait" r:id="rId27"/>
      <headerFooter alignWithMargins="0">
        <oddFooter>&amp;R&amp;"Book Antiqua,Bold"&amp;8 Page &amp;P of &amp;N</oddFooter>
      </headerFooter>
    </customSheetView>
    <customSheetView guid="{BE615921-12B2-47E1-81BB-292B559B4C46}" showPageBreaks="1" showGridLines="0" printArea="1" view="pageBreakPreview" topLeftCell="A3">
      <selection activeCell="B20" sqref="B20:E20"/>
      <pageMargins left="0.75" right="0.63" top="0.57999999999999996" bottom="0.6" header="0.34" footer="0.35"/>
      <pageSetup scale="95" orientation="portrait" r:id="rId28"/>
      <headerFooter alignWithMargins="0">
        <oddFooter>&amp;R&amp;"Book Antiqua,Bold"&amp;8 Page &amp;P of &amp;N</oddFooter>
      </headerFooter>
    </customSheetView>
    <customSheetView guid="{D05C69EC-C4A6-4AED-AFBA-A3044FD4B3FB}" showPageBreaks="1" showGridLines="0" printArea="1" view="pageBreakPreview">
      <selection activeCell="B16" sqref="B16:E21"/>
      <pageMargins left="0.75" right="0.63" top="0.57999999999999996" bottom="0.6" header="0.34" footer="0.35"/>
      <pageSetup scale="95" orientation="portrait" r:id="rId29"/>
      <headerFooter alignWithMargins="0">
        <oddFooter>&amp;R&amp;"Book Antiqua,Bold"&amp;8 Page &amp;P of &amp;N</oddFooter>
      </headerFooter>
    </customSheetView>
    <customSheetView guid="{8CF338B0-8CA3-4AF4-816D-CB7A6D8E33BC}" showPageBreaks="1" showGridLines="0" printArea="1" view="pageBreakPreview">
      <selection activeCell="B16" sqref="B16:E21"/>
      <pageMargins left="0.75" right="0.63" top="0.57999999999999996" bottom="0.6" header="0.34" footer="0.35"/>
      <pageSetup scale="95" orientation="portrait" r:id="rId30"/>
      <headerFooter alignWithMargins="0">
        <oddFooter>&amp;R&amp;"Book Antiqua,Bold"&amp;8 Page &amp;P of &amp;N</oddFooter>
      </headerFooter>
    </customSheetView>
    <customSheetView guid="{B07CB001-8FAF-40AD-8AD5-A65A64B33B35}" showPageBreaks="1" showGridLines="0" printArea="1" view="pageBreakPreview">
      <selection activeCell="B16" sqref="B16:E16"/>
      <pageMargins left="0.75" right="0.63" top="0.57999999999999996" bottom="0.6" header="0.34" footer="0.35"/>
      <pageSetup scale="95" orientation="portrait" r:id="rId31"/>
      <headerFooter alignWithMargins="0">
        <oddFooter>&amp;R&amp;"Book Antiqua,Bold"&amp;8 Page &amp;P of &amp;N</oddFooter>
      </headerFooter>
    </customSheetView>
    <customSheetView guid="{4D67A8FB-66CE-4EFD-8932-C754BE25ED43}" showPageBreaks="1" showGridLines="0" printArea="1" view="pageBreakPreview">
      <selection activeCell="B16" sqref="B16:E16"/>
      <pageMargins left="0.75" right="0.63" top="0.57999999999999996" bottom="0.6" header="0.34" footer="0.35"/>
      <pageSetup scale="95" orientation="portrait" r:id="rId32"/>
      <headerFooter alignWithMargins="0">
        <oddFooter>&amp;R&amp;"Book Antiqua,Bold"&amp;8 Page &amp;P of &amp;N</oddFooter>
      </headerFooter>
    </customSheetView>
    <customSheetView guid="{0D490C87-B003-4943-9825-ACE0B8E7CC06}" showPageBreaks="1" showGridLines="0" printArea="1" view="pageBreakPreview">
      <selection activeCell="B16" sqref="B16:E16"/>
      <pageMargins left="0.75" right="0.63" top="0.57999999999999996" bottom="0.6" header="0.34" footer="0.35"/>
      <pageSetup scale="95" orientation="portrait" r:id="rId33"/>
      <headerFooter alignWithMargins="0">
        <oddFooter>&amp;R&amp;"Book Antiqua,Bold"&amp;8 Page &amp;P of &amp;N</oddFooter>
      </headerFooter>
    </customSheetView>
    <customSheetView guid="{012A8702-091E-4FD1-8E26-12B65B8B3B8C}" showPageBreaks="1" showGridLines="0" printArea="1" view="pageBreakPreview" topLeftCell="A7">
      <selection activeCell="B16" sqref="B16:E16"/>
      <pageMargins left="0.75" right="0.63" top="0.57999999999999996" bottom="0.6" header="0.34" footer="0.35"/>
      <pageSetup scale="95" orientation="portrait" r:id="rId34"/>
      <headerFooter alignWithMargins="0">
        <oddFooter>&amp;R&amp;"Book Antiqua,Bold"&amp;8 Page &amp;P of &amp;N</oddFooter>
      </headerFooter>
    </customSheetView>
    <customSheetView guid="{B98EDF94-17A9-401E-AE8C-378939C838E5}" showPageBreaks="1" showGridLines="0" printArea="1" view="pageBreakPreview">
      <selection activeCell="B16" sqref="B16:E16"/>
      <pageMargins left="0.75" right="0.63" top="0.57999999999999996" bottom="0.6" header="0.34" footer="0.35"/>
      <pageSetup scale="95" orientation="portrait" r:id="rId35"/>
      <headerFooter alignWithMargins="0">
        <oddFooter>&amp;R&amp;"Book Antiqua,Bold"&amp;8 Page &amp;P of &amp;N</oddFooter>
      </headerFooter>
    </customSheetView>
  </customSheetViews>
  <mergeCells count="14">
    <mergeCell ref="B21:E21"/>
    <mergeCell ref="A15:E15"/>
    <mergeCell ref="B16:E16"/>
    <mergeCell ref="B12:D12"/>
    <mergeCell ref="B17:E17"/>
    <mergeCell ref="B18:E18"/>
    <mergeCell ref="B19:E19"/>
    <mergeCell ref="B9:D9"/>
    <mergeCell ref="B20:E20"/>
    <mergeCell ref="A3:E3"/>
    <mergeCell ref="A5:E5"/>
    <mergeCell ref="B10:D10"/>
    <mergeCell ref="B11:D11"/>
    <mergeCell ref="A8:D8"/>
  </mergeCells>
  <phoneticPr fontId="6" type="noConversion"/>
  <pageMargins left="0.75" right="0.63" top="0.57999999999999996" bottom="0.6" header="0.34" footer="0.35"/>
  <pageSetup scale="95" orientation="portrait" r:id="rId36"/>
  <headerFooter alignWithMargins="0">
    <oddFooter>&amp;R&amp;"Book Antiqua,Bold"&amp;8 Page &amp;P of &amp;N</oddFooter>
  </headerFooter>
  <drawing r:id="rId3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29"/>
  <sheetViews>
    <sheetView showGridLines="0" view="pageBreakPreview" zoomScaleNormal="100" zoomScaleSheetLayoutView="100" workbookViewId="0">
      <selection activeCell="B18" sqref="B18"/>
    </sheetView>
  </sheetViews>
  <sheetFormatPr defaultColWidth="9.109375" defaultRowHeight="14.4"/>
  <cols>
    <col min="1" max="1" width="12.109375" style="31" customWidth="1"/>
    <col min="2" max="2" width="27.33203125" style="31" customWidth="1"/>
    <col min="3" max="3" width="20.44140625" style="31" customWidth="1"/>
    <col min="4" max="4" width="18.88671875" style="31" customWidth="1"/>
    <col min="5" max="5" width="20" style="31" customWidth="1"/>
    <col min="6" max="7" width="9.109375" style="26"/>
    <col min="8" max="8" width="0" style="26" hidden="1" customWidth="1"/>
    <col min="9" max="16384" width="9.109375" style="27"/>
  </cols>
  <sheetData>
    <row r="1" spans="1:9">
      <c r="A1" s="23" t="str">
        <f>Basic!A3&amp;Basic!B3</f>
        <v>Specification No. :5002002334/TOWER/DOM/A00 - CC CS -1</v>
      </c>
      <c r="B1" s="24"/>
      <c r="C1" s="24"/>
      <c r="D1" s="24"/>
      <c r="E1" s="25" t="str">
        <f>"Attachment-5 "</f>
        <v xml:space="preserve">Attachment-5 </v>
      </c>
    </row>
    <row r="2" spans="1:9" ht="8.1" customHeight="1"/>
    <row r="3" spans="1:9" ht="116.25" customHeight="1">
      <c r="A3" s="746" t="str">
        <f>'Attach 3(JV)'!A3</f>
        <v>Transmission line Tower Package TL01 for 400 KV D/C RIL (Oil Refinery) (GIS) – Jamkhambaliya (GIS) (Twin HTLS) line associated with Transmission Project–Jamnagar Oil Refinery of RIL to connect with Jamkhambaliya ISTS PS</v>
      </c>
      <c r="B3" s="746"/>
      <c r="C3" s="746"/>
      <c r="D3" s="746"/>
      <c r="E3" s="746"/>
      <c r="F3" s="28"/>
      <c r="G3" s="29"/>
      <c r="H3" s="28"/>
    </row>
    <row r="4" spans="1:9" ht="3" customHeight="1">
      <c r="A4" s="30"/>
      <c r="H4" s="32"/>
      <c r="I4" s="10"/>
    </row>
    <row r="5" spans="1:9" ht="20.100000000000001" customHeight="1">
      <c r="A5" s="747" t="s">
        <v>725</v>
      </c>
      <c r="B5" s="747"/>
      <c r="C5" s="747"/>
      <c r="D5" s="747"/>
      <c r="E5" s="747"/>
      <c r="F5" s="33"/>
      <c r="H5" s="32"/>
      <c r="I5" s="12"/>
    </row>
    <row r="6" spans="1:9" ht="8.1" customHeight="1">
      <c r="A6" s="34"/>
      <c r="H6" s="32"/>
      <c r="I6" s="12"/>
    </row>
    <row r="7" spans="1:9" ht="20.100000000000001" customHeight="1">
      <c r="A7" s="35" t="str">
        <f>'Attach 3(JV)'!A7</f>
        <v>Bidder’s Name and Address :</v>
      </c>
      <c r="B7" s="34"/>
      <c r="C7" s="34"/>
      <c r="D7" s="15" t="str">
        <f>'Attach 3(JV)'!E7</f>
        <v>To:</v>
      </c>
      <c r="H7" s="32"/>
      <c r="I7" s="12"/>
    </row>
    <row r="8" spans="1:9" ht="36" customHeight="1">
      <c r="A8" s="745" t="str">
        <f>'Attach 3(JV)'!A8</f>
        <v/>
      </c>
      <c r="B8" s="745"/>
      <c r="C8" s="745"/>
      <c r="D8" s="11" t="str">
        <f>'Attach 3(JV)'!E8</f>
        <v>Contract Services</v>
      </c>
      <c r="H8" s="32"/>
      <c r="I8" s="12"/>
    </row>
    <row r="9" spans="1:9" ht="20.100000000000001" customHeight="1">
      <c r="A9" s="13" t="s">
        <v>356</v>
      </c>
      <c r="B9" s="983" t="str">
        <f>'Attach 3(JV)'!B9</f>
        <v/>
      </c>
      <c r="C9" s="983"/>
      <c r="D9" s="11" t="str">
        <f>'Attach 3(JV)'!E9</f>
        <v>Power Grid Corporation of India Ltd.,</v>
      </c>
      <c r="H9" s="32"/>
      <c r="I9" s="12"/>
    </row>
    <row r="10" spans="1:9" ht="20.100000000000001" customHeight="1">
      <c r="A10" s="13" t="s">
        <v>358</v>
      </c>
      <c r="B10" s="983" t="str">
        <f>'Attach 3(JV)'!B10</f>
        <v/>
      </c>
      <c r="C10" s="983"/>
      <c r="D10" s="11" t="str">
        <f>'Attach 3(JV)'!E10</f>
        <v>"Saudamini", Plot No. 2, Sector 29</v>
      </c>
      <c r="H10" s="32"/>
      <c r="I10" s="12"/>
    </row>
    <row r="11" spans="1:9" ht="20.100000000000001" customHeight="1">
      <c r="B11" s="983" t="str">
        <f>'Attach 3(JV)'!B11</f>
        <v/>
      </c>
      <c r="C11" s="983"/>
      <c r="D11" s="11" t="str">
        <f>'Attach 3(JV)'!E11</f>
        <v>Gurgaon (Haryana) - 122001</v>
      </c>
    </row>
    <row r="12" spans="1:9" ht="9.75" customHeight="1">
      <c r="A12" s="34"/>
      <c r="B12" s="983" t="str">
        <f>'Attach 3(JV)'!B12</f>
        <v/>
      </c>
      <c r="C12" s="983"/>
      <c r="D12" s="11"/>
    </row>
    <row r="13" spans="1:9" ht="21" customHeight="1">
      <c r="A13" s="34"/>
      <c r="B13" s="398"/>
      <c r="C13" s="398"/>
      <c r="D13" s="11"/>
    </row>
    <row r="14" spans="1:9" ht="17.25" customHeight="1">
      <c r="A14" s="366" t="s">
        <v>350</v>
      </c>
      <c r="B14" s="366"/>
      <c r="C14" s="366"/>
      <c r="D14" s="374"/>
      <c r="E14" s="366"/>
    </row>
    <row r="15" spans="1:9" ht="54" customHeight="1">
      <c r="A15" s="993" t="s">
        <v>509</v>
      </c>
      <c r="B15" s="993"/>
      <c r="C15" s="993"/>
      <c r="D15" s="993"/>
      <c r="E15" s="993"/>
    </row>
    <row r="16" spans="1:9" ht="37.5" customHeight="1">
      <c r="A16" s="994" t="s">
        <v>354</v>
      </c>
      <c r="B16" s="994" t="s">
        <v>372</v>
      </c>
      <c r="C16" s="994" t="s">
        <v>374</v>
      </c>
      <c r="D16" s="996" t="s">
        <v>375</v>
      </c>
      <c r="E16" s="997"/>
    </row>
    <row r="17" spans="1:8" ht="38.25" customHeight="1">
      <c r="A17" s="995"/>
      <c r="B17" s="995"/>
      <c r="C17" s="995"/>
      <c r="D17" s="399" t="s">
        <v>376</v>
      </c>
      <c r="E17" s="399" t="s">
        <v>105</v>
      </c>
    </row>
    <row r="18" spans="1:8" ht="26.25" customHeight="1">
      <c r="A18" s="400">
        <v>1</v>
      </c>
      <c r="B18" s="401"/>
      <c r="C18" s="401"/>
      <c r="D18" s="401"/>
      <c r="E18" s="401"/>
    </row>
    <row r="19" spans="1:8" ht="25.5" customHeight="1">
      <c r="A19" s="402">
        <v>2</v>
      </c>
      <c r="B19" s="403"/>
      <c r="C19" s="403"/>
      <c r="D19" s="403"/>
      <c r="E19" s="403"/>
    </row>
    <row r="20" spans="1:8" ht="26.25" customHeight="1">
      <c r="A20" s="402">
        <v>3</v>
      </c>
      <c r="B20" s="403"/>
      <c r="C20" s="403"/>
      <c r="D20" s="403"/>
      <c r="E20" s="403"/>
      <c r="H20" s="26" t="b">
        <v>1</v>
      </c>
    </row>
    <row r="21" spans="1:8" ht="27" customHeight="1">
      <c r="A21" s="402">
        <v>4</v>
      </c>
      <c r="B21" s="403"/>
      <c r="C21" s="403"/>
      <c r="D21" s="403"/>
      <c r="E21" s="403"/>
    </row>
    <row r="22" spans="1:8" ht="43.5" customHeight="1">
      <c r="A22" s="404">
        <v>5</v>
      </c>
      <c r="B22" s="405"/>
      <c r="C22" s="405"/>
      <c r="D22" s="405"/>
      <c r="E22" s="405"/>
    </row>
    <row r="23" spans="1:8" ht="27.75" customHeight="1">
      <c r="A23" s="987" t="s">
        <v>584</v>
      </c>
      <c r="B23" s="988"/>
      <c r="C23" s="988"/>
      <c r="D23" s="988"/>
      <c r="E23" s="989"/>
    </row>
    <row r="24" spans="1:8" ht="9.75" customHeight="1">
      <c r="A24" s="990"/>
      <c r="B24" s="991"/>
      <c r="C24" s="991"/>
      <c r="D24" s="991"/>
      <c r="E24" s="992"/>
    </row>
    <row r="25" spans="1:8" ht="15.6">
      <c r="A25" s="220"/>
      <c r="B25" s="220"/>
      <c r="C25" s="220"/>
      <c r="D25" s="220"/>
      <c r="E25" s="220"/>
      <c r="F25" s="36"/>
      <c r="G25" s="36"/>
      <c r="H25" s="36"/>
    </row>
    <row r="26" spans="1:8" ht="11.25" customHeight="1">
      <c r="A26" s="117"/>
      <c r="B26" s="117"/>
      <c r="C26" s="39"/>
      <c r="D26" s="117"/>
      <c r="E26" s="117"/>
      <c r="F26" s="36"/>
      <c r="G26" s="36"/>
      <c r="H26" s="36"/>
    </row>
    <row r="27" spans="1:8" ht="15.9" customHeight="1">
      <c r="A27" s="38" t="s">
        <v>6</v>
      </c>
      <c r="B27" s="81" t="str">
        <f>'Attach 3(JV)'!B24</f>
        <v/>
      </c>
      <c r="C27" s="39" t="s">
        <v>4</v>
      </c>
      <c r="D27" s="327" t="str">
        <f>'Attach 3(JV)'!E24</f>
        <v/>
      </c>
    </row>
    <row r="28" spans="1:8" ht="15.9" customHeight="1">
      <c r="A28" s="38" t="s">
        <v>7</v>
      </c>
      <c r="B28" s="327" t="str">
        <f>'Attach 3(JV)'!B25</f>
        <v/>
      </c>
      <c r="C28" s="39" t="s">
        <v>5</v>
      </c>
      <c r="D28" s="327" t="str">
        <f>'Attach 3(JV)'!E25</f>
        <v/>
      </c>
    </row>
    <row r="29" spans="1:8" ht="15.9" customHeight="1">
      <c r="A29" s="27"/>
      <c r="B29" s="27"/>
      <c r="C29" s="39"/>
      <c r="D29" s="27"/>
      <c r="E29" s="27"/>
    </row>
  </sheetData>
  <sheetProtection password="CC6F" sheet="1" formatColumns="0" formatRows="0" selectLockedCells="1"/>
  <customSheetViews>
    <customSheetView guid="{07C7ABE5-DC68-4C19-A0E6-84EB4B5844E6}" showPageBreaks="1" showGridLines="0" printArea="1" hiddenColumns="1" view="pageBreakPreview">
      <selection activeCell="B18" sqref="B18"/>
      <pageMargins left="0.75" right="0.46" top="0.4" bottom="0.47" header="0.26" footer="0.28999999999999998"/>
      <pageSetup scale="89" orientation="portrait" r:id="rId1"/>
      <headerFooter alignWithMargins="0">
        <oddFooter>&amp;R&amp;"Book Antiqua,Bold"&amp;8 Page &amp;P of &amp;N</oddFooter>
      </headerFooter>
    </customSheetView>
    <customSheetView guid="{35C772BD-8F05-4A18-BEC8-6AF744E22539}" showPageBreaks="1" showGridLines="0" printArea="1" hiddenColumns="1" view="pageBreakPreview">
      <selection activeCell="B18" sqref="B18"/>
      <pageMargins left="0.75" right="0.46" top="0.4" bottom="0.47" header="0.26" footer="0.28999999999999998"/>
      <pageSetup scale="89" orientation="portrait" r:id="rId2"/>
      <headerFooter alignWithMargins="0">
        <oddFooter>&amp;R&amp;"Book Antiqua,Bold"&amp;8 Page &amp;P of &amp;N</oddFooter>
      </headerFooter>
    </customSheetView>
    <customSheetView guid="{FC200EB0-6614-47DB-96CE-7610471486D9}" showPageBreaks="1" showGridLines="0" printArea="1" hiddenColumns="1" view="pageBreakPreview" topLeftCell="A10">
      <selection activeCell="B18" sqref="B18"/>
      <pageMargins left="0.75" right="0.46" top="0.4" bottom="0.47" header="0.26" footer="0.28999999999999998"/>
      <pageSetup scale="89" orientation="portrait" r:id="rId3"/>
      <headerFooter alignWithMargins="0">
        <oddFooter>&amp;R&amp;"Book Antiqua,Bold"&amp;8 Page &amp;P of &amp;N</oddFooter>
      </headerFooter>
    </customSheetView>
    <customSheetView guid="{010B040B-83D1-42E5-9354-A9BE9113BDAC}" showPageBreaks="1" showGridLines="0" printArea="1" hiddenColumns="1" view="pageBreakPreview" topLeftCell="A4">
      <selection activeCell="D21" sqref="D21"/>
      <pageMargins left="0.75" right="0.46" top="0.4" bottom="0.47" header="0.26" footer="0.28999999999999998"/>
      <pageSetup scale="89" orientation="portrait" r:id="rId4"/>
      <headerFooter alignWithMargins="0">
        <oddFooter>&amp;R&amp;"Book Antiqua,Bold"&amp;8 Page &amp;P of &amp;N</oddFooter>
      </headerFooter>
    </customSheetView>
    <customSheetView guid="{77353208-2D17-4D2E-ADE3-4F168F350B73}" showPageBreaks="1" showGridLines="0" printArea="1" hiddenColumns="1" view="pageBreakPreview">
      <selection activeCell="B18" sqref="B18"/>
      <pageMargins left="0.75" right="0.46" top="0.4" bottom="0.47" header="0.26" footer="0.28999999999999998"/>
      <pageSetup scale="89" orientation="portrait" r:id="rId5"/>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8">
      <selection activeCell="B18" sqref="B18"/>
      <pageMargins left="0.75" right="0.46" top="0.4" bottom="0.47" header="0.26" footer="0.28999999999999998"/>
      <pageSetup scale="89" orientation="portrait" r:id="rId6"/>
      <headerFooter alignWithMargins="0">
        <oddFooter>&amp;R&amp;"Book Antiqua,Bold"&amp;8 Page &amp;P of &amp;N</oddFooter>
      </headerFooter>
    </customSheetView>
    <customSheetView guid="{14C32814-5A59-4863-9FB1-822FBB75D7D1}" showPageBreaks="1" showGridLines="0" printArea="1" hiddenRows="1" hiddenColumns="1" view="pageBreakPreview" topLeftCell="A7">
      <selection activeCell="B29" sqref="B29"/>
      <pageMargins left="0.75" right="0.46" top="0.4" bottom="0.47" header="0.26" footer="0.28999999999999998"/>
      <pageSetup scale="89" orientation="portrait" r:id="rId7"/>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11">
      <selection activeCell="C30" sqref="C30"/>
      <pageMargins left="0.75" right="0.46" top="0.4" bottom="0.47" header="0.26" footer="0.28999999999999998"/>
      <pageSetup scale="89" orientation="portrait" r:id="rId8"/>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11">
      <selection activeCell="C30" sqref="C30"/>
      <pageMargins left="0.75" right="0.46" top="0.4" bottom="0.47" header="0.26" footer="0.28999999999999998"/>
      <pageSetup scale="89" orientation="portrait" r:id="rId9"/>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7">
      <selection activeCell="C22" sqref="C22"/>
      <pageMargins left="0.75" right="0.46" top="0.4" bottom="0.47" header="0.26" footer="0.28999999999999998"/>
      <pageSetup scale="95" orientation="portrait" r:id="rId10"/>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1"/>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6"/>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20"/>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11">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6">
      <selection activeCell="B29" sqref="B29"/>
      <pageMargins left="0.75" right="0.46" top="0.4" bottom="0.47" header="0.26" footer="0.28999999999999998"/>
      <pageSetup scale="95" orientation="portrait" r:id="rId23"/>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24">
      <selection activeCell="B29" sqref="B29"/>
      <pageMargins left="0.75" right="0.46" top="0.4" bottom="0.47" header="0.26" footer="0.28999999999999998"/>
      <pageSetup scale="95" orientation="portrait" r:id="rId24"/>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20">
      <selection activeCell="B18" sqref="B18"/>
      <pageMargins left="0.75" right="0.46" top="0.4" bottom="0.47" header="0.26" footer="0.28999999999999998"/>
      <pageSetup scale="89" orientation="portrait" r:id="rId25"/>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11">
      <selection activeCell="C30" sqref="C30"/>
      <pageMargins left="0.75" right="0.46" top="0.4" bottom="0.47" header="0.26" footer="0.28999999999999998"/>
      <pageSetup scale="89" orientation="portrait" r:id="rId26"/>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B18" sqref="B18:E22"/>
      <pageMargins left="0.75" right="0.46" top="0.4" bottom="0.47" header="0.26" footer="0.28999999999999998"/>
      <pageSetup scale="89" orientation="portrait" r:id="rId27"/>
      <headerFooter alignWithMargins="0">
        <oddFooter>&amp;R&amp;"Book Antiqua,Bold"&amp;8 Page &amp;P of &amp;N</oddFooter>
      </headerFooter>
    </customSheetView>
    <customSheetView guid="{BE615921-12B2-47E1-81BB-292B559B4C46}" showPageBreaks="1" showGridLines="0" printArea="1" hiddenRows="1" hiddenColumns="1" view="pageBreakPreview">
      <selection activeCell="D19" sqref="D19"/>
      <pageMargins left="0.75" right="0.46" top="0.4" bottom="0.47" header="0.26" footer="0.28999999999999998"/>
      <pageSetup scale="89" orientation="portrait" r:id="rId28"/>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8">
      <selection activeCell="B18" sqref="B18"/>
      <pageMargins left="0.75" right="0.46" top="0.4" bottom="0.47" header="0.26" footer="0.28999999999999998"/>
      <pageSetup scale="89" orientation="portrait" r:id="rId29"/>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3">
      <selection activeCell="B18" sqref="B18"/>
      <pageMargins left="0.75" right="0.46" top="0.4" bottom="0.47" header="0.26" footer="0.28999999999999998"/>
      <pageSetup scale="89" orientation="portrait" r:id="rId30"/>
      <headerFooter alignWithMargins="0">
        <oddFooter>&amp;R&amp;"Book Antiqua,Bold"&amp;8 Page &amp;P of &amp;N</oddFooter>
      </headerFooter>
    </customSheetView>
    <customSheetView guid="{B07CB001-8FAF-40AD-8AD5-A65A64B33B35}" showPageBreaks="1" showGridLines="0" printArea="1" hiddenColumns="1" view="pageBreakPreview">
      <selection activeCell="B18" sqref="B18"/>
      <pageMargins left="0.75" right="0.46" top="0.4" bottom="0.47" header="0.26" footer="0.28999999999999998"/>
      <pageSetup scale="89" orientation="portrait" r:id="rId31"/>
      <headerFooter alignWithMargins="0">
        <oddFooter>&amp;R&amp;"Book Antiqua,Bold"&amp;8 Page &amp;P of &amp;N</oddFooter>
      </headerFooter>
    </customSheetView>
    <customSheetView guid="{4D67A8FB-66CE-4EFD-8932-C754BE25ED43}" showPageBreaks="1" showGridLines="0" printArea="1" hiddenColumns="1" view="pageBreakPreview">
      <selection activeCell="B18" sqref="B18"/>
      <pageMargins left="0.75" right="0.46" top="0.4" bottom="0.47" header="0.26" footer="0.28999999999999998"/>
      <pageSetup scale="89" orientation="portrait" r:id="rId32"/>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B18" sqref="B18"/>
      <pageMargins left="0.75" right="0.46" top="0.4" bottom="0.47" header="0.26" footer="0.28999999999999998"/>
      <pageSetup scale="89" orientation="portrait" r:id="rId33"/>
      <headerFooter alignWithMargins="0">
        <oddFooter>&amp;R&amp;"Book Antiqua,Bold"&amp;8 Page &amp;P of &amp;N</oddFooter>
      </headerFooter>
    </customSheetView>
    <customSheetView guid="{012A8702-091E-4FD1-8E26-12B65B8B3B8C}" showPageBreaks="1" showGridLines="0" printArea="1" hiddenColumns="1" view="pageBreakPreview" topLeftCell="A4">
      <selection activeCell="D21" sqref="D21"/>
      <pageMargins left="0.75" right="0.46" top="0.4" bottom="0.47" header="0.26" footer="0.28999999999999998"/>
      <pageSetup scale="89" orientation="portrait" r:id="rId34"/>
      <headerFooter alignWithMargins="0">
        <oddFooter>&amp;R&amp;"Book Antiqua,Bold"&amp;8 Page &amp;P of &amp;N</oddFooter>
      </headerFooter>
    </customSheetView>
    <customSheetView guid="{B98EDF94-17A9-401E-AE8C-378939C838E5}" showPageBreaks="1" showGridLines="0" printArea="1" hiddenColumns="1" view="pageBreakPreview">
      <selection activeCell="B18" sqref="B18"/>
      <pageMargins left="0.75" right="0.46" top="0.4" bottom="0.47" header="0.26" footer="0.28999999999999998"/>
      <pageSetup scale="89" orientation="portrait" r:id="rId35"/>
      <headerFooter alignWithMargins="0">
        <oddFooter>&amp;R&amp;"Book Antiqua,Bold"&amp;8 Page &amp;P of &amp;N</oddFooter>
      </headerFooter>
    </customSheetView>
  </customSheetViews>
  <mergeCells count="13">
    <mergeCell ref="B11:C11"/>
    <mergeCell ref="B12:C12"/>
    <mergeCell ref="A3:E3"/>
    <mergeCell ref="A5:E5"/>
    <mergeCell ref="B9:C9"/>
    <mergeCell ref="B10:C10"/>
    <mergeCell ref="A8:C8"/>
    <mergeCell ref="A23:E24"/>
    <mergeCell ref="A15:E15"/>
    <mergeCell ref="A16:A17"/>
    <mergeCell ref="B16:B17"/>
    <mergeCell ref="C16:C17"/>
    <mergeCell ref="D16:E16"/>
  </mergeCells>
  <phoneticPr fontId="6" type="noConversion"/>
  <pageMargins left="0.75" right="0.46" top="0.4" bottom="0.47" header="0.26" footer="0.28999999999999998"/>
  <pageSetup scale="89" orientation="portrait" r:id="rId36"/>
  <headerFooter alignWithMargins="0">
    <oddFooter>&amp;R&amp;"Book Antiqua,Bold"&amp;8 Page &amp;P of &amp;N</oddFooter>
  </headerFooter>
  <drawing r:id="rId37"/>
  <legacyDrawing r:id="rId38"/>
  <mc:AlternateContent xmlns:mc="http://schemas.openxmlformats.org/markup-compatibility/2006">
    <mc:Choice Requires="x14">
      <controls>
        <mc:AlternateContent xmlns:mc="http://schemas.openxmlformats.org/markup-compatibility/2006">
          <mc:Choice Requires="x14">
            <control shapeId="9235" r:id="rId39" name="Check Box 19">
              <controlPr defaultSize="0" print="0" autoFill="0" autoLine="0" autoPict="0">
                <anchor moveWithCells="1">
                  <from>
                    <xdr:col>4</xdr:col>
                    <xdr:colOff>914400</xdr:colOff>
                    <xdr:row>24</xdr:row>
                    <xdr:rowOff>0</xdr:rowOff>
                  </from>
                  <to>
                    <xdr:col>4</xdr:col>
                    <xdr:colOff>1219200</xdr:colOff>
                    <xdr:row>25</xdr:row>
                    <xdr:rowOff>137160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E29"/>
  <sheetViews>
    <sheetView view="pageBreakPreview" zoomScaleNormal="100" zoomScaleSheetLayoutView="100" workbookViewId="0">
      <selection activeCell="B19" sqref="B19"/>
    </sheetView>
  </sheetViews>
  <sheetFormatPr defaultRowHeight="13.8"/>
  <cols>
    <col min="1" max="1" width="16.6640625" customWidth="1"/>
    <col min="2" max="2" width="17.88671875" customWidth="1"/>
    <col min="3" max="3" width="23.88671875" customWidth="1"/>
    <col min="4" max="4" width="23.33203125" customWidth="1"/>
    <col min="5" max="5" width="23" customWidth="1"/>
    <col min="6" max="6" width="9.88671875" customWidth="1"/>
  </cols>
  <sheetData>
    <row r="1" spans="1:5" ht="15.6">
      <c r="A1" s="112" t="str">
        <f>Basic!A3&amp;Basic!B3</f>
        <v>Specification No. :5002002334/TOWER/DOM/A00 - CC CS -1</v>
      </c>
      <c r="B1" s="410"/>
      <c r="C1" s="410"/>
      <c r="D1" s="410"/>
      <c r="E1" s="411" t="s">
        <v>515</v>
      </c>
    </row>
    <row r="2" spans="1:5" ht="15.6">
      <c r="A2" s="412"/>
      <c r="B2" s="408"/>
      <c r="C2" s="408"/>
      <c r="D2" s="408"/>
      <c r="E2" s="413"/>
    </row>
    <row r="3" spans="1:5" ht="111" customHeight="1">
      <c r="A3" s="746" t="str">
        <f>'Attach 3(JV)'!A3</f>
        <v>Transmission line Tower Package TL01 for 400 KV D/C RIL (Oil Refinery) (GIS) – Jamkhambaliya (GIS) (Twin HTLS) line associated with Transmission Project–Jamnagar Oil Refinery of RIL to connect with Jamkhambaliya ISTS PS</v>
      </c>
      <c r="B3" s="746"/>
      <c r="C3" s="746"/>
      <c r="D3" s="746"/>
      <c r="E3" s="746"/>
    </row>
    <row r="4" spans="1:5" ht="36.75" customHeight="1">
      <c r="A4" s="1007" t="s">
        <v>510</v>
      </c>
      <c r="B4" s="1008"/>
      <c r="C4" s="1008"/>
      <c r="D4" s="1008"/>
      <c r="E4" s="1009"/>
    </row>
    <row r="5" spans="1:5" ht="15.75" customHeight="1">
      <c r="A5" s="414"/>
      <c r="B5" s="408"/>
      <c r="C5" s="408"/>
      <c r="D5" s="408"/>
      <c r="E5" s="413"/>
    </row>
    <row r="6" spans="1:5" ht="14.4">
      <c r="A6" s="415" t="str">
        <f>'Attach 3(JV)'!A7</f>
        <v>Bidder’s Name and Address :</v>
      </c>
      <c r="B6" s="416"/>
      <c r="C6" s="416"/>
      <c r="D6" s="15" t="str">
        <f>'Attach 3(JV)'!E7</f>
        <v>To:</v>
      </c>
      <c r="E6" s="357"/>
    </row>
    <row r="7" spans="1:5" ht="14.4">
      <c r="A7" s="1005" t="str">
        <f>'Attach 3(JV)'!A8</f>
        <v/>
      </c>
      <c r="B7" s="1006"/>
      <c r="C7" s="1006"/>
      <c r="D7" s="11" t="str">
        <f>'Attach 3(JV)'!E8</f>
        <v>Contract Services</v>
      </c>
      <c r="E7" s="357"/>
    </row>
    <row r="8" spans="1:5" ht="14.4">
      <c r="A8" s="417" t="s">
        <v>356</v>
      </c>
      <c r="B8" s="749" t="str">
        <f>'Attach 3(JV)'!B9</f>
        <v/>
      </c>
      <c r="C8" s="749"/>
      <c r="D8" s="11" t="str">
        <f>'Attach 3(JV)'!E9</f>
        <v>Power Grid Corporation of India Ltd.,</v>
      </c>
      <c r="E8" s="357"/>
    </row>
    <row r="9" spans="1:5" ht="14.4">
      <c r="A9" s="417" t="s">
        <v>358</v>
      </c>
      <c r="B9" s="749" t="str">
        <f>'Attach 3(JV)'!B10</f>
        <v/>
      </c>
      <c r="C9" s="749"/>
      <c r="D9" s="11" t="str">
        <f>'Attach 3(JV)'!E10</f>
        <v>"Saudamini", Plot No. 2, Sector 29</v>
      </c>
      <c r="E9" s="357"/>
    </row>
    <row r="10" spans="1:5" ht="14.4">
      <c r="A10" s="418"/>
      <c r="B10" s="749" t="str">
        <f>'Attach 3(JV)'!B11</f>
        <v/>
      </c>
      <c r="C10" s="749"/>
      <c r="D10" s="11"/>
      <c r="E10" s="357"/>
    </row>
    <row r="11" spans="1:5" ht="14.4">
      <c r="A11" s="419"/>
      <c r="B11" s="749" t="str">
        <f>'Attach 3(JV)'!B12</f>
        <v/>
      </c>
      <c r="C11" s="749"/>
      <c r="D11" s="11"/>
      <c r="E11" s="357"/>
    </row>
    <row r="12" spans="1:5" ht="14.4">
      <c r="A12" s="419"/>
      <c r="B12" s="406"/>
      <c r="C12" s="406"/>
      <c r="D12" s="11"/>
      <c r="E12" s="357"/>
    </row>
    <row r="13" spans="1:5" ht="15.6">
      <c r="A13" s="412" t="s">
        <v>350</v>
      </c>
      <c r="B13" s="408"/>
      <c r="C13" s="408"/>
      <c r="D13" s="420"/>
      <c r="E13" s="413"/>
    </row>
    <row r="14" spans="1:5" ht="74.25" customHeight="1">
      <c r="A14" s="999" t="s">
        <v>511</v>
      </c>
      <c r="B14" s="1000"/>
      <c r="C14" s="1000"/>
      <c r="D14" s="1000"/>
      <c r="E14" s="1001"/>
    </row>
    <row r="15" spans="1:5" ht="16.5" customHeight="1">
      <c r="A15" s="1002" t="s">
        <v>354</v>
      </c>
      <c r="B15" s="1003" t="s">
        <v>372</v>
      </c>
      <c r="C15" s="1003" t="s">
        <v>374</v>
      </c>
      <c r="D15" s="1004" t="s">
        <v>512</v>
      </c>
      <c r="E15" s="1004"/>
    </row>
    <row r="16" spans="1:5" ht="46.8">
      <c r="A16" s="1002"/>
      <c r="B16" s="1003"/>
      <c r="C16" s="1003"/>
      <c r="D16" s="407" t="s">
        <v>513</v>
      </c>
      <c r="E16" s="407" t="s">
        <v>514</v>
      </c>
    </row>
    <row r="17" spans="1:5" ht="29.25" customHeight="1">
      <c r="A17" s="698">
        <v>1</v>
      </c>
      <c r="B17" s="699"/>
      <c r="C17" s="699"/>
      <c r="D17" s="699"/>
      <c r="E17" s="699"/>
    </row>
    <row r="18" spans="1:5" ht="29.25" customHeight="1">
      <c r="A18" s="698">
        <v>2</v>
      </c>
      <c r="B18" s="699"/>
      <c r="C18" s="699"/>
      <c r="D18" s="699"/>
      <c r="E18" s="699"/>
    </row>
    <row r="19" spans="1:5" ht="29.25" customHeight="1">
      <c r="A19" s="698">
        <v>3</v>
      </c>
      <c r="B19" s="699"/>
      <c r="C19" s="699"/>
      <c r="D19" s="699"/>
      <c r="E19" s="699"/>
    </row>
    <row r="20" spans="1:5" ht="29.25" customHeight="1">
      <c r="A20" s="698">
        <v>4</v>
      </c>
      <c r="B20" s="699"/>
      <c r="C20" s="699"/>
      <c r="D20" s="699"/>
      <c r="E20" s="699"/>
    </row>
    <row r="21" spans="1:5" ht="29.25" customHeight="1">
      <c r="A21" s="698">
        <v>5</v>
      </c>
      <c r="B21" s="699"/>
      <c r="C21" s="699"/>
      <c r="D21" s="699"/>
      <c r="E21" s="699"/>
    </row>
    <row r="22" spans="1:5" ht="113.25" customHeight="1">
      <c r="A22" s="953" t="s">
        <v>760</v>
      </c>
      <c r="B22" s="998"/>
      <c r="C22" s="998"/>
      <c r="D22" s="998"/>
      <c r="E22" s="912"/>
    </row>
    <row r="23" spans="1:5" ht="16.5" customHeight="1">
      <c r="A23" s="412"/>
      <c r="B23" s="408"/>
      <c r="C23" s="421"/>
      <c r="D23" s="408"/>
      <c r="E23" s="413"/>
    </row>
    <row r="24" spans="1:5" ht="16.5" customHeight="1">
      <c r="A24" s="422" t="s">
        <v>6</v>
      </c>
      <c r="B24" s="423" t="str">
        <f>'Attach 3(JV)'!B24</f>
        <v/>
      </c>
      <c r="C24" s="424" t="s">
        <v>4</v>
      </c>
      <c r="D24" s="425" t="str">
        <f>'Attach 3(JV)'!E24</f>
        <v/>
      </c>
      <c r="E24" s="357"/>
    </row>
    <row r="25" spans="1:5" ht="14.4">
      <c r="A25" s="422" t="s">
        <v>7</v>
      </c>
      <c r="B25" s="425" t="str">
        <f>'Attach 3(JV)'!B25</f>
        <v/>
      </c>
      <c r="C25" s="424" t="s">
        <v>5</v>
      </c>
      <c r="D25" s="425" t="str">
        <f>'Attach 3(JV)'!E25</f>
        <v/>
      </c>
      <c r="E25" s="357"/>
    </row>
    <row r="26" spans="1:5">
      <c r="A26" s="426"/>
      <c r="B26" s="427"/>
      <c r="C26" s="427"/>
      <c r="D26" s="427"/>
      <c r="E26" s="428"/>
    </row>
    <row r="27" spans="1:5">
      <c r="A27" s="426"/>
      <c r="B27" s="427"/>
      <c r="C27" s="427"/>
      <c r="D27" s="427"/>
      <c r="E27" s="428"/>
    </row>
    <row r="28" spans="1:5">
      <c r="A28" s="426"/>
      <c r="B28" s="427"/>
      <c r="C28" s="427"/>
      <c r="D28" s="427"/>
      <c r="E28" s="428"/>
    </row>
    <row r="29" spans="1:5" ht="15" customHeight="1">
      <c r="A29" s="429"/>
      <c r="B29" s="430"/>
      <c r="C29" s="430"/>
      <c r="D29" s="430"/>
      <c r="E29" s="431"/>
    </row>
  </sheetData>
  <sheetProtection password="CC6F" sheet="1" formatColumns="0" formatRows="0" selectLockedCells="1"/>
  <customSheetViews>
    <customSheetView guid="{07C7ABE5-DC68-4C19-A0E6-84EB4B5844E6}" showPageBreaks="1" fitToPage="1" printArea="1" view="pageBreakPreview">
      <selection activeCell="B19" sqref="B19"/>
      <pageMargins left="0.7" right="0.7" top="0.75" bottom="0.75" header="0.3" footer="0.3"/>
      <pageSetup paperSize="9" scale="93" fitToHeight="10" orientation="portrait" horizontalDpi="4294967295" verticalDpi="4294967295" r:id="rId1"/>
    </customSheetView>
    <customSheetView guid="{35C772BD-8F05-4A18-BEC8-6AF744E22539}" showPageBreaks="1" fitToPage="1" printArea="1" view="pageBreakPreview">
      <selection activeCell="B19" sqref="B19"/>
      <pageMargins left="0.7" right="0.7" top="0.75" bottom="0.75" header="0.3" footer="0.3"/>
      <pageSetup paperSize="9" scale="93" fitToHeight="10" orientation="portrait" horizontalDpi="4294967295" verticalDpi="4294967295" r:id="rId2"/>
    </customSheetView>
    <customSheetView guid="{FC200EB0-6614-47DB-96CE-7610471486D9}" showPageBreaks="1" fitToPage="1" printArea="1" view="pageBreakPreview" topLeftCell="A10">
      <selection activeCell="B19" sqref="B19"/>
      <pageMargins left="0.7" right="0.7" top="0.75" bottom="0.75" header="0.3" footer="0.3"/>
      <pageSetup paperSize="9" scale="93" fitToHeight="10" orientation="portrait" horizontalDpi="4294967295" verticalDpi="4294967295" r:id="rId3"/>
    </customSheetView>
    <customSheetView guid="{010B040B-83D1-42E5-9354-A9BE9113BDAC}"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4"/>
    </customSheetView>
    <customSheetView guid="{77353208-2D17-4D2E-ADE3-4F168F350B73}" showPageBreaks="1" fitToPage="1" printArea="1" view="pageBreakPreview">
      <selection activeCell="B17" sqref="B17"/>
      <pageMargins left="0.7" right="0.7" top="0.75" bottom="0.75" header="0.3" footer="0.3"/>
      <pageSetup paperSize="9" scale="89" fitToHeight="10" orientation="portrait" horizontalDpi="4294967295" verticalDpi="4294967295" r:id="rId5"/>
    </customSheetView>
    <customSheetView guid="{1F125E51-1799-42D0-B41E-DC039BB17D59}" showPageBreaks="1" fitToPage="1" printArea="1" view="pageBreakPreview" topLeftCell="A7">
      <selection activeCell="E20" sqref="E20"/>
      <pageMargins left="0.7" right="0.7" top="0.75" bottom="0.75" header="0.3" footer="0.3"/>
      <pageSetup paperSize="9" scale="89" fitToHeight="10" orientation="portrait" horizontalDpi="4294967295" verticalDpi="4294967295" r:id="rId6"/>
    </customSheetView>
    <customSheetView guid="{14C32814-5A59-4863-9FB1-822FBB75D7D1}" showPageBreaks="1" fitToPage="1" printArea="1" view="pageBreakPreview">
      <selection activeCell="B17" sqref="B17"/>
      <pageMargins left="0.7" right="0.7" top="0.75" bottom="0.75" header="0.3" footer="0.3"/>
      <pageSetup paperSize="9" scale="90" fitToHeight="10" orientation="portrait" horizontalDpi="4294967295" verticalDpi="4294967295" r:id="rId7"/>
    </customSheetView>
    <customSheetView guid="{AA750348-930C-43DE-ADD0-8D60980F5013}" fitToPage="1" topLeftCell="A10">
      <selection activeCell="A14" sqref="A14:E14"/>
      <pageMargins left="0.7" right="0.7" top="0.75" bottom="0.75" header="0.3" footer="0.3"/>
      <pageSetup paperSize="9" scale="90" fitToHeight="10" orientation="portrait" horizontalDpi="4294967295" verticalDpi="4294967295" r:id="rId8"/>
    </customSheetView>
    <customSheetView guid="{CFBF18EC-8277-4311-991B-395AF21BB33B}" fitToPage="1" topLeftCell="A10">
      <selection activeCell="A14" sqref="A14:E14"/>
      <pageMargins left="0.7" right="0.7" top="0.75" bottom="0.75" header="0.3" footer="0.3"/>
      <pageSetup paperSize="9" scale="90" fitToHeight="10" orientation="portrait" horizontalDpi="4294967295" verticalDpi="4294967295" r:id="rId9"/>
    </customSheetView>
    <customSheetView guid="{7A88FC7A-7690-48AB-B789-172043AFADC8}" fitToPage="1" topLeftCell="A22">
      <pageMargins left="0.7" right="0.7" top="0.75" bottom="0.75" header="0.3" footer="0.3"/>
      <pageSetup paperSize="9" scale="90" fitToHeight="10" orientation="portrait" horizontalDpi="4294967295" verticalDpi="4294967295" r:id="rId10"/>
    </customSheetView>
    <customSheetView guid="{1E2D7167-D6B7-4690-9A83-BF768C4223A4}" fitToPage="1" topLeftCell="A10">
      <selection activeCell="A14" sqref="A14:E14"/>
      <pageMargins left="0.7" right="0.7" top="0.75" bottom="0.75" header="0.3" footer="0.3"/>
      <pageSetup paperSize="9" scale="90" fitToHeight="10" orientation="portrait" horizontalDpi="4294967295" verticalDpi="4294967295" r:id="rId11"/>
    </customSheetView>
    <customSheetView guid="{13A93EBF-985A-49FD-9FE0-DC75D238EC8C}" showPageBreaks="1" fitToPage="1" printArea="1" view="pageBreakPreview">
      <selection activeCell="B17" sqref="B17:E21"/>
      <pageMargins left="0.7" right="0.7" top="0.75" bottom="0.75" header="0.3" footer="0.3"/>
      <pageSetup paperSize="9" scale="90" fitToHeight="10" orientation="portrait" horizontalDpi="4294967295" verticalDpi="4294967295" r:id="rId12"/>
    </customSheetView>
    <customSheetView guid="{BE615921-12B2-47E1-81BB-292B559B4C46}"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13"/>
    </customSheetView>
    <customSheetView guid="{D05C69EC-C4A6-4AED-AFBA-A3044FD4B3FB}" showPageBreaks="1" fitToPage="1" printArea="1" view="pageBreakPreview" topLeftCell="A10">
      <selection activeCell="E20" sqref="E20"/>
      <pageMargins left="0.7" right="0.7" top="0.75" bottom="0.75" header="0.3" footer="0.3"/>
      <pageSetup paperSize="9" scale="90" fitToHeight="10" orientation="portrait" horizontalDpi="4294967295" verticalDpi="4294967295" r:id="rId14"/>
    </customSheetView>
    <customSheetView guid="{8CF338B0-8CA3-4AF4-816D-CB7A6D8E33BC}" showPageBreaks="1" fitToPage="1" printArea="1" view="pageBreakPreview" topLeftCell="A4">
      <selection activeCell="E20" sqref="E20"/>
      <pageMargins left="0.7" right="0.7" top="0.75" bottom="0.75" header="0.3" footer="0.3"/>
      <pageSetup paperSize="9" scale="90" fitToHeight="10" orientation="portrait" horizontalDpi="4294967295" verticalDpi="4294967295" r:id="rId15"/>
    </customSheetView>
    <customSheetView guid="{B07CB001-8FAF-40AD-8AD5-A65A64B33B35}" showPageBreaks="1" fitToPage="1" printArea="1" view="pageBreakPreview">
      <selection activeCell="B17" sqref="B17"/>
      <pageMargins left="0.7" right="0.7" top="0.75" bottom="0.75" header="0.3" footer="0.3"/>
      <pageSetup paperSize="9" scale="90" fitToHeight="10" orientation="portrait" horizontalDpi="4294967295" verticalDpi="4294967295" r:id="rId16"/>
    </customSheetView>
    <customSheetView guid="{4D67A8FB-66CE-4EFD-8932-C754BE25ED43}" showPageBreaks="1" fitToPage="1" printArea="1" view="pageBreakPreview">
      <selection activeCell="B17" sqref="B17"/>
      <pageMargins left="0.7" right="0.7" top="0.75" bottom="0.75" header="0.3" footer="0.3"/>
      <pageSetup paperSize="9" scale="90" fitToHeight="10" orientation="portrait" horizontalDpi="4294967295" verticalDpi="4294967295" r:id="rId17"/>
    </customSheetView>
    <customSheetView guid="{0D490C87-B003-4943-9825-ACE0B8E7CC06}" showPageBreaks="1" fitToPage="1" printArea="1" view="pageBreakPreview" topLeftCell="A10">
      <selection activeCell="B17" sqref="B17"/>
      <pageMargins left="0.7" right="0.7" top="0.75" bottom="0.75" header="0.3" footer="0.3"/>
      <pageSetup paperSize="9" scale="90" fitToHeight="10" orientation="portrait" horizontalDpi="4294967295" verticalDpi="4294967295" r:id="rId18"/>
    </customSheetView>
    <customSheetView guid="{012A8702-091E-4FD1-8E26-12B65B8B3B8C}" showPageBreaks="1" fitToPage="1" printArea="1" view="pageBreakPreview" topLeftCell="A7">
      <selection activeCell="B17" sqref="B17"/>
      <pageMargins left="0.7" right="0.7" top="0.75" bottom="0.75" header="0.3" footer="0.3"/>
      <pageSetup paperSize="9" scale="89" fitToHeight="10" orientation="portrait" horizontalDpi="4294967295" verticalDpi="4294967295" r:id="rId19"/>
    </customSheetView>
    <customSheetView guid="{B98EDF94-17A9-401E-AE8C-378939C838E5}" showPageBreaks="1" fitToPage="1" printArea="1" view="pageBreakPreview">
      <selection activeCell="B19" sqref="B19"/>
      <pageMargins left="0.7" right="0.7" top="0.75" bottom="0.75" header="0.3" footer="0.3"/>
      <pageSetup paperSize="9" scale="93" fitToHeight="10" orientation="portrait" horizontalDpi="4294967295" verticalDpi="4294967295" r:id="rId20"/>
    </customSheetView>
  </customSheetViews>
  <mergeCells count="13">
    <mergeCell ref="A3:E3"/>
    <mergeCell ref="B11:C11"/>
    <mergeCell ref="A7:C7"/>
    <mergeCell ref="B8:C8"/>
    <mergeCell ref="B9:C9"/>
    <mergeCell ref="B10:C10"/>
    <mergeCell ref="A4:E4"/>
    <mergeCell ref="A22:E22"/>
    <mergeCell ref="A14:E14"/>
    <mergeCell ref="A15:A16"/>
    <mergeCell ref="B15:B16"/>
    <mergeCell ref="C15:C16"/>
    <mergeCell ref="D15:E15"/>
  </mergeCells>
  <pageMargins left="0.7" right="0.7" top="0.75" bottom="0.75" header="0.3" footer="0.3"/>
  <pageSetup paperSize="9" scale="93" fitToHeight="10" orientation="portrait" horizontalDpi="4294967295" verticalDpi="4294967295" r:id="rId21"/>
  <drawing r:id="rId22"/>
  <legacyDrawing r:id="rId23"/>
  <mc:AlternateContent xmlns:mc="http://schemas.openxmlformats.org/markup-compatibility/2006">
    <mc:Choice Requires="x14">
      <controls>
        <mc:AlternateContent xmlns:mc="http://schemas.openxmlformats.org/markup-compatibility/2006">
          <mc:Choice Requires="x14">
            <control shapeId="32769" r:id="rId24" name="Check Box 1">
              <controlPr defaultSize="0" print="0" autoFill="0" autoLine="0" autoPict="0">
                <anchor moveWithCells="1">
                  <from>
                    <xdr:col>4</xdr:col>
                    <xdr:colOff>914400</xdr:colOff>
                    <xdr:row>22</xdr:row>
                    <xdr:rowOff>0</xdr:rowOff>
                  </from>
                  <to>
                    <xdr:col>4</xdr:col>
                    <xdr:colOff>914400</xdr:colOff>
                    <xdr:row>27</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E28"/>
  <sheetViews>
    <sheetView view="pageBreakPreview" zoomScaleNormal="100" zoomScaleSheetLayoutView="100" workbookViewId="0">
      <selection activeCell="C19" sqref="C19"/>
    </sheetView>
  </sheetViews>
  <sheetFormatPr defaultRowHeight="13.8"/>
  <cols>
    <col min="1" max="1" width="19.5546875" customWidth="1"/>
    <col min="2" max="2" width="17.88671875" customWidth="1"/>
    <col min="3" max="3" width="24.88671875" customWidth="1"/>
    <col min="4" max="4" width="23.33203125" customWidth="1"/>
    <col min="5" max="5" width="23" customWidth="1"/>
    <col min="6" max="6" width="9.88671875" customWidth="1"/>
  </cols>
  <sheetData>
    <row r="1" spans="1:5" ht="15.6">
      <c r="A1" s="112" t="str">
        <f>Basic!B3</f>
        <v>5002002334/TOWER/DOM/A00 - CC CS -1</v>
      </c>
      <c r="B1" s="410"/>
      <c r="C1" s="410"/>
      <c r="D1" s="410"/>
      <c r="E1" s="411" t="s">
        <v>515</v>
      </c>
    </row>
    <row r="2" spans="1:5" ht="15.6">
      <c r="A2" s="412"/>
      <c r="B2" s="408"/>
      <c r="C2" s="408"/>
      <c r="D2" s="408"/>
      <c r="E2" s="413"/>
    </row>
    <row r="3" spans="1:5" ht="108" customHeight="1">
      <c r="A3" s="746" t="str">
        <f>'Attach 3(JV)'!A3</f>
        <v>Transmission line Tower Package TL01 for 400 KV D/C RIL (Oil Refinery) (GIS) – Jamkhambaliya (GIS) (Twin HTLS) line associated with Transmission Project–Jamnagar Oil Refinery of RIL to connect with Jamkhambaliya ISTS PS</v>
      </c>
      <c r="B3" s="746"/>
      <c r="C3" s="746"/>
      <c r="D3" s="746"/>
      <c r="E3" s="746"/>
    </row>
    <row r="4" spans="1:5" ht="24" customHeight="1">
      <c r="A4" s="1012" t="s">
        <v>652</v>
      </c>
      <c r="B4" s="1013"/>
      <c r="C4" s="1013"/>
      <c r="D4" s="1013"/>
      <c r="E4" s="1014"/>
    </row>
    <row r="5" spans="1:5" ht="15.75" customHeight="1">
      <c r="A5" s="414"/>
      <c r="B5" s="408"/>
      <c r="C5" s="408"/>
      <c r="D5" s="408"/>
      <c r="E5" s="413"/>
    </row>
    <row r="6" spans="1:5" ht="14.4">
      <c r="A6" s="415" t="str">
        <f>'Attach 3(JV)'!A7</f>
        <v>Bidder’s Name and Address :</v>
      </c>
      <c r="B6" s="416"/>
      <c r="C6" s="416"/>
      <c r="D6" s="15" t="str">
        <f>'Attach 3(JV)'!E7</f>
        <v>To:</v>
      </c>
      <c r="E6" s="357"/>
    </row>
    <row r="7" spans="1:5" ht="14.4">
      <c r="A7" s="1005" t="str">
        <f>'Attach 3(JV)'!A8</f>
        <v/>
      </c>
      <c r="B7" s="1006"/>
      <c r="C7" s="1006"/>
      <c r="D7" s="11" t="str">
        <f>'Attach 3(JV)'!E8</f>
        <v>Contract Services</v>
      </c>
      <c r="E7" s="357"/>
    </row>
    <row r="8" spans="1:5" ht="14.4">
      <c r="A8" s="417" t="s">
        <v>356</v>
      </c>
      <c r="B8" s="749" t="str">
        <f>'Attach 3(JV)'!B9</f>
        <v/>
      </c>
      <c r="C8" s="749"/>
      <c r="D8" s="11" t="str">
        <f>'Attach 3(JV)'!E9</f>
        <v>Power Grid Corporation of India Ltd.,</v>
      </c>
      <c r="E8" s="357"/>
    </row>
    <row r="9" spans="1:5" ht="14.4">
      <c r="A9" s="417" t="s">
        <v>358</v>
      </c>
      <c r="B9" s="749" t="str">
        <f>'Attach 3(JV)'!B10</f>
        <v/>
      </c>
      <c r="C9" s="749"/>
      <c r="D9" s="11" t="str">
        <f>'Attach 3(JV)'!E10</f>
        <v>"Saudamini", Plot No. 2, Sector 29</v>
      </c>
      <c r="E9" s="357"/>
    </row>
    <row r="10" spans="1:5" ht="14.4">
      <c r="A10" s="418"/>
      <c r="B10" s="749" t="str">
        <f>'Attach 3(JV)'!B11</f>
        <v/>
      </c>
      <c r="C10" s="749"/>
      <c r="D10" s="11"/>
      <c r="E10" s="357"/>
    </row>
    <row r="11" spans="1:5" ht="14.4">
      <c r="A11" s="419"/>
      <c r="B11" s="749" t="str">
        <f>'Attach 3(JV)'!B12</f>
        <v/>
      </c>
      <c r="C11" s="749"/>
      <c r="D11" s="11"/>
      <c r="E11" s="357"/>
    </row>
    <row r="12" spans="1:5" ht="14.4">
      <c r="A12" s="419"/>
      <c r="B12" s="406"/>
      <c r="C12" s="406"/>
      <c r="D12" s="11"/>
      <c r="E12" s="357"/>
    </row>
    <row r="13" spans="1:5" ht="15.6">
      <c r="A13" s="412" t="s">
        <v>350</v>
      </c>
      <c r="B13" s="408"/>
      <c r="C13" s="408"/>
      <c r="D13" s="420"/>
      <c r="E13" s="413"/>
    </row>
    <row r="14" spans="1:5" ht="108" customHeight="1">
      <c r="A14" s="1015" t="s">
        <v>651</v>
      </c>
      <c r="B14" s="1016"/>
      <c r="C14" s="1016"/>
      <c r="D14" s="1016"/>
      <c r="E14" s="1017"/>
    </row>
    <row r="15" spans="1:5" ht="16.5" customHeight="1">
      <c r="A15" s="994" t="s">
        <v>354</v>
      </c>
      <c r="B15" s="994" t="s">
        <v>372</v>
      </c>
      <c r="C15" s="994" t="s">
        <v>374</v>
      </c>
      <c r="D15" s="1018" t="s">
        <v>650</v>
      </c>
      <c r="E15" s="1019"/>
    </row>
    <row r="16" spans="1:5">
      <c r="A16" s="995"/>
      <c r="B16" s="995"/>
      <c r="C16" s="995"/>
      <c r="D16" s="1020"/>
      <c r="E16" s="1021"/>
    </row>
    <row r="17" spans="1:5" ht="29.25" customHeight="1">
      <c r="A17" s="611">
        <v>1</v>
      </c>
      <c r="B17" s="612"/>
      <c r="C17" s="612"/>
      <c r="D17" s="1010"/>
      <c r="E17" s="1011"/>
    </row>
    <row r="18" spans="1:5" ht="29.25" customHeight="1">
      <c r="A18" s="611">
        <v>2</v>
      </c>
      <c r="B18" s="612"/>
      <c r="C18" s="612"/>
      <c r="D18" s="1010"/>
      <c r="E18" s="1011"/>
    </row>
    <row r="19" spans="1:5" ht="29.25" customHeight="1">
      <c r="A19" s="611">
        <v>3</v>
      </c>
      <c r="B19" s="612"/>
      <c r="C19" s="612"/>
      <c r="D19" s="613"/>
      <c r="E19" s="614"/>
    </row>
    <row r="20" spans="1:5" ht="29.25" customHeight="1">
      <c r="A20" s="611">
        <v>4</v>
      </c>
      <c r="B20" s="612"/>
      <c r="C20" s="612"/>
      <c r="D20" s="1010"/>
      <c r="E20" s="1011"/>
    </row>
    <row r="21" spans="1:5" ht="29.25" customHeight="1">
      <c r="A21" s="611">
        <v>5</v>
      </c>
      <c r="B21" s="612"/>
      <c r="C21" s="612"/>
      <c r="D21" s="1010"/>
      <c r="E21" s="1011"/>
    </row>
    <row r="22" spans="1:5" ht="16.5" customHeight="1">
      <c r="A22" s="412"/>
      <c r="B22" s="408"/>
      <c r="C22" s="421"/>
      <c r="D22" s="408"/>
      <c r="E22" s="413"/>
    </row>
    <row r="23" spans="1:5" ht="16.5" customHeight="1">
      <c r="A23" s="422" t="s">
        <v>6</v>
      </c>
      <c r="B23" s="423" t="str">
        <f>'Attach 3(JV)'!B24</f>
        <v/>
      </c>
      <c r="C23" s="424" t="s">
        <v>4</v>
      </c>
      <c r="D23" s="425" t="str">
        <f>'Attach 3(JV)'!E24</f>
        <v/>
      </c>
      <c r="E23" s="357"/>
    </row>
    <row r="24" spans="1:5" ht="14.4">
      <c r="A24" s="422" t="s">
        <v>7</v>
      </c>
      <c r="B24" s="425" t="str">
        <f>'Attach 3(JV)'!B25</f>
        <v/>
      </c>
      <c r="C24" s="424" t="s">
        <v>5</v>
      </c>
      <c r="D24" s="425" t="str">
        <f>'Attach 3(JV)'!E25</f>
        <v/>
      </c>
      <c r="E24" s="357"/>
    </row>
    <row r="25" spans="1:5">
      <c r="A25" s="426"/>
      <c r="B25" s="427"/>
      <c r="C25" s="427"/>
      <c r="D25" s="427"/>
      <c r="E25" s="428"/>
    </row>
    <row r="26" spans="1:5">
      <c r="A26" s="426"/>
      <c r="B26" s="427"/>
      <c r="C26" s="427"/>
      <c r="D26" s="427"/>
      <c r="E26" s="428"/>
    </row>
    <row r="27" spans="1:5">
      <c r="A27" s="426"/>
      <c r="B27" s="427"/>
      <c r="C27" s="427"/>
      <c r="D27" s="427"/>
      <c r="E27" s="428"/>
    </row>
    <row r="28" spans="1:5" ht="15" customHeight="1">
      <c r="A28" s="429"/>
      <c r="B28" s="430"/>
      <c r="C28" s="430"/>
      <c r="D28" s="430"/>
      <c r="E28" s="431"/>
    </row>
  </sheetData>
  <sheetProtection password="CA1A" sheet="1" formatColumns="0" formatRows="0" selectLockedCells="1"/>
  <customSheetViews>
    <customSheetView guid="{07C7ABE5-DC68-4C19-A0E6-84EB4B5844E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
    </customSheetView>
    <customSheetView guid="{35C772BD-8F05-4A18-BEC8-6AF744E2253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2"/>
    </customSheetView>
    <customSheetView guid="{FC200EB0-6614-47DB-96CE-7610471486D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3"/>
    </customSheetView>
    <customSheetView guid="{010B040B-83D1-42E5-9354-A9BE9113BDA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4"/>
    </customSheetView>
    <customSheetView guid="{77353208-2D17-4D2E-ADE3-4F168F350B73}"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5"/>
    </customSheetView>
    <customSheetView guid="{1F125E51-1799-42D0-B41E-DC039BB17D59}"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6"/>
    </customSheetView>
    <customSheetView guid="{D05C69EC-C4A6-4AED-AFBA-A3044FD4B3FB}" showPageBreaks="1" fitToPage="1" printArea="1" view="pageBreakPreview">
      <selection activeCell="B17" sqref="B17"/>
      <pageMargins left="0.7" right="0.7" top="0.75" bottom="0.75" header="0.3" footer="0.3"/>
      <pageSetup paperSize="9" scale="90" fitToHeight="10" orientation="portrait" horizontalDpi="4294967295" verticalDpi="4294967295" r:id="rId7"/>
    </customSheetView>
    <customSheetView guid="{8CF338B0-8CA3-4AF4-816D-CB7A6D8E33B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8"/>
    </customSheetView>
    <customSheetView guid="{B07CB001-8FAF-40AD-8AD5-A65A64B33B35}"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9"/>
    </customSheetView>
    <customSheetView guid="{4D67A8FB-66CE-4EFD-8932-C754BE25ED43}"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0"/>
    </customSheetView>
    <customSheetView guid="{0D490C87-B003-4943-9825-ACE0B8E7CC0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1"/>
    </customSheetView>
    <customSheetView guid="{012A8702-091E-4FD1-8E26-12B65B8B3B8C}"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12"/>
    </customSheetView>
    <customSheetView guid="{B98EDF94-17A9-401E-AE8C-378939C838E5}"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3"/>
    </customSheetView>
  </customSheetViews>
  <mergeCells count="16">
    <mergeCell ref="B11:C11"/>
    <mergeCell ref="D21:E21"/>
    <mergeCell ref="A4:E4"/>
    <mergeCell ref="A14:E14"/>
    <mergeCell ref="A15:A16"/>
    <mergeCell ref="B15:B16"/>
    <mergeCell ref="C15:C16"/>
    <mergeCell ref="D15:E16"/>
    <mergeCell ref="D17:E17"/>
    <mergeCell ref="D18:E18"/>
    <mergeCell ref="D20:E20"/>
    <mergeCell ref="A3:E3"/>
    <mergeCell ref="A7:C7"/>
    <mergeCell ref="B8:C8"/>
    <mergeCell ref="B9:C9"/>
    <mergeCell ref="B10:C10"/>
  </mergeCells>
  <pageMargins left="0.7" right="0.7" top="0.75" bottom="0.75" header="0.3" footer="0.3"/>
  <pageSetup paperSize="9" scale="90" fitToHeight="10" orientation="portrait" horizontalDpi="4294967295" verticalDpi="4294967295" r:id="rId14"/>
  <drawing r:id="rId15"/>
  <legacyDrawing r:id="rId16"/>
  <mc:AlternateContent xmlns:mc="http://schemas.openxmlformats.org/markup-compatibility/2006">
    <mc:Choice Requires="x14">
      <controls>
        <mc:AlternateContent xmlns:mc="http://schemas.openxmlformats.org/markup-compatibility/2006">
          <mc:Choice Requires="x14">
            <control shapeId="73729" r:id="rId17" name="Check Box 1">
              <controlPr defaultSize="0" print="0" autoFill="0" autoLine="0" autoPict="0">
                <anchor moveWithCells="1">
                  <from>
                    <xdr:col>4</xdr:col>
                    <xdr:colOff>914400</xdr:colOff>
                    <xdr:row>21</xdr:row>
                    <xdr:rowOff>0</xdr:rowOff>
                  </from>
                  <to>
                    <xdr:col>4</xdr:col>
                    <xdr:colOff>914400</xdr:colOff>
                    <xdr:row>26</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1"/>
  <sheetViews>
    <sheetView showGridLines="0" view="pageBreakPreview" topLeftCell="A10" zoomScaleNormal="100" zoomScaleSheetLayoutView="100" workbookViewId="0">
      <selection activeCell="A17" sqref="A17"/>
    </sheetView>
  </sheetViews>
  <sheetFormatPr defaultColWidth="9.109375" defaultRowHeight="14.4"/>
  <cols>
    <col min="1" max="1" width="12.109375" style="31" customWidth="1"/>
    <col min="2" max="2" width="20.5546875" style="31" customWidth="1"/>
    <col min="3" max="3" width="11.44140625" style="31" customWidth="1"/>
    <col min="4" max="4" width="15.44140625" style="31" customWidth="1"/>
    <col min="5" max="5" width="39.33203125" style="31" customWidth="1"/>
    <col min="6" max="7" width="9.109375" style="26"/>
    <col min="8" max="8" width="0" style="26" hidden="1" customWidth="1"/>
    <col min="9" max="16384" width="9.109375" style="27"/>
  </cols>
  <sheetData>
    <row r="1" spans="1:26">
      <c r="A1" s="23" t="str">
        <f>Basic!A3&amp;Basic!B3</f>
        <v>Specification No. :5002002334/TOWER/DOM/A00 - CC CS -1</v>
      </c>
      <c r="B1" s="24"/>
      <c r="C1" s="24"/>
      <c r="D1" s="24"/>
      <c r="E1" s="25" t="str">
        <f>"Attachment-6 "</f>
        <v xml:space="preserve">Attachment-6 </v>
      </c>
      <c r="Z1" s="199"/>
    </row>
    <row r="2" spans="1:26" ht="10.5" customHeight="1">
      <c r="Z2" s="199"/>
    </row>
    <row r="3" spans="1:26" ht="87" customHeight="1">
      <c r="A3" s="746" t="str">
        <f>'Attach 3(JV)'!A3</f>
        <v>Transmission line Tower Package TL01 for 400 KV D/C RIL (Oil Refinery) (GIS) – Jamkhambaliya (GIS) (Twin HTLS) line associated with Transmission Project–Jamnagar Oil Refinery of RIL to connect with Jamkhambaliya ISTS PS</v>
      </c>
      <c r="B3" s="746"/>
      <c r="C3" s="746"/>
      <c r="D3" s="746"/>
      <c r="E3" s="746"/>
      <c r="F3" s="28"/>
      <c r="G3" s="29"/>
      <c r="H3" s="28"/>
    </row>
    <row r="4" spans="1:26" ht="15.75" customHeight="1">
      <c r="A4" s="30"/>
      <c r="H4" s="32"/>
      <c r="I4" s="10"/>
    </row>
    <row r="5" spans="1:26" ht="20.100000000000001" customHeight="1">
      <c r="A5" s="747" t="s">
        <v>50</v>
      </c>
      <c r="B5" s="747"/>
      <c r="C5" s="747"/>
      <c r="D5" s="747"/>
      <c r="E5" s="747"/>
      <c r="F5" s="33"/>
      <c r="H5" s="32"/>
      <c r="I5" s="12"/>
    </row>
    <row r="6" spans="1:26" ht="10.5" customHeight="1">
      <c r="A6" s="34"/>
      <c r="H6" s="32"/>
      <c r="I6" s="12"/>
    </row>
    <row r="7" spans="1:26" ht="20.100000000000001" customHeight="1">
      <c r="A7" s="35" t="str">
        <f>'Attach 3(JV)'!A7</f>
        <v>Bidder’s Name and Address :</v>
      </c>
      <c r="E7" s="15" t="str">
        <f>'Attach 3(JV)'!E7</f>
        <v>To:</v>
      </c>
      <c r="H7" s="32"/>
      <c r="I7" s="12"/>
    </row>
    <row r="8" spans="1:26" ht="36" customHeight="1">
      <c r="A8" s="745" t="str">
        <f>'Attach 3(JV)'!A8</f>
        <v/>
      </c>
      <c r="B8" s="745"/>
      <c r="C8" s="745"/>
      <c r="D8" s="745"/>
      <c r="E8" s="11" t="str">
        <f>'Attach 3(JV)'!E8</f>
        <v>Contract Services</v>
      </c>
      <c r="H8" s="32"/>
      <c r="I8" s="12"/>
    </row>
    <row r="9" spans="1:26" ht="20.100000000000001" customHeight="1">
      <c r="A9" s="13" t="s">
        <v>356</v>
      </c>
      <c r="B9" s="983" t="str">
        <f>'Attach 3(JV)'!B9</f>
        <v/>
      </c>
      <c r="C9" s="983"/>
      <c r="D9" s="983"/>
      <c r="E9" s="11" t="str">
        <f>'Attach 3(JV)'!E9</f>
        <v>Power Grid Corporation of India Ltd.,</v>
      </c>
      <c r="H9" s="32"/>
      <c r="I9" s="12"/>
    </row>
    <row r="10" spans="1:26" ht="20.100000000000001" customHeight="1">
      <c r="A10" s="13" t="s">
        <v>358</v>
      </c>
      <c r="B10" s="983" t="str">
        <f>'Attach 3(JV)'!B10</f>
        <v/>
      </c>
      <c r="C10" s="983"/>
      <c r="D10" s="983"/>
      <c r="E10" s="11" t="str">
        <f>'Attach 3(JV)'!E10</f>
        <v>"Saudamini", Plot No. 2, Sector 29</v>
      </c>
      <c r="H10" s="32"/>
      <c r="I10" s="12"/>
    </row>
    <row r="11" spans="1:26" ht="20.100000000000001" customHeight="1">
      <c r="B11" s="983" t="str">
        <f>'Attach 3(JV)'!B11</f>
        <v/>
      </c>
      <c r="C11" s="983"/>
      <c r="D11" s="983"/>
      <c r="E11" s="11" t="str">
        <f>'Attach 3(JV)'!E11</f>
        <v>Gurgaon (Haryana) - 122001</v>
      </c>
    </row>
    <row r="12" spans="1:26" ht="17.25" customHeight="1">
      <c r="A12" s="34"/>
      <c r="B12" s="983" t="str">
        <f>'Attach 3(JV)'!B12</f>
        <v/>
      </c>
      <c r="C12" s="983"/>
      <c r="D12" s="983"/>
      <c r="E12" s="11"/>
    </row>
    <row r="13" spans="1:26" ht="21" customHeight="1">
      <c r="A13" s="31" t="s">
        <v>350</v>
      </c>
      <c r="B13" s="163"/>
      <c r="C13" s="163"/>
      <c r="D13" s="163"/>
    </row>
    <row r="14" spans="1:26" ht="54.75" customHeight="1">
      <c r="A14" s="748" t="s">
        <v>51</v>
      </c>
      <c r="B14" s="748"/>
      <c r="C14" s="748"/>
      <c r="D14" s="748"/>
      <c r="E14" s="748"/>
      <c r="F14" s="36"/>
      <c r="G14" s="36"/>
      <c r="H14" s="36"/>
    </row>
    <row r="15" spans="1:26" ht="25.5" customHeight="1">
      <c r="A15" s="34"/>
      <c r="B15" s="34"/>
      <c r="C15" s="34"/>
      <c r="D15" s="34"/>
      <c r="E15" s="34"/>
      <c r="F15" s="36"/>
      <c r="G15" s="36"/>
      <c r="H15" s="36"/>
    </row>
    <row r="16" spans="1:26" ht="42" customHeight="1">
      <c r="A16" s="51" t="s">
        <v>354</v>
      </c>
      <c r="B16" s="51" t="s">
        <v>52</v>
      </c>
      <c r="C16" s="1022" t="s">
        <v>53</v>
      </c>
      <c r="D16" s="1022"/>
      <c r="E16" s="51" t="s">
        <v>54</v>
      </c>
      <c r="F16" s="36"/>
      <c r="G16" s="36"/>
      <c r="H16" s="36"/>
    </row>
    <row r="17" spans="1:9" ht="21" customHeight="1">
      <c r="A17" s="338"/>
      <c r="B17" s="338"/>
      <c r="C17" s="1024"/>
      <c r="D17" s="1025"/>
      <c r="E17" s="338"/>
      <c r="F17" s="36"/>
      <c r="G17" s="36"/>
      <c r="H17" s="36"/>
    </row>
    <row r="18" spans="1:9" ht="21" customHeight="1">
      <c r="A18" s="338"/>
      <c r="B18" s="338"/>
      <c r="C18" s="1024"/>
      <c r="D18" s="1025"/>
      <c r="E18" s="338"/>
      <c r="F18" s="36"/>
      <c r="G18" s="36"/>
      <c r="H18" s="36"/>
    </row>
    <row r="19" spans="1:9" ht="21" customHeight="1">
      <c r="A19" s="338"/>
      <c r="B19" s="338"/>
      <c r="C19" s="1026"/>
      <c r="D19" s="1026"/>
      <c r="E19" s="338"/>
      <c r="F19" s="219"/>
      <c r="G19" s="219"/>
      <c r="H19" s="219"/>
    </row>
    <row r="20" spans="1:9" ht="21" customHeight="1">
      <c r="A20" s="338"/>
      <c r="B20" s="338"/>
      <c r="C20" s="1026"/>
      <c r="D20" s="1026"/>
      <c r="E20" s="338"/>
      <c r="F20" s="255"/>
      <c r="G20" s="255"/>
      <c r="H20" s="254" t="b">
        <v>1</v>
      </c>
      <c r="I20" s="186"/>
    </row>
    <row r="21" spans="1:9" ht="21" customHeight="1">
      <c r="A21" s="338"/>
      <c r="B21" s="338"/>
      <c r="C21" s="1026"/>
      <c r="D21" s="1026"/>
      <c r="E21" s="338"/>
      <c r="F21" s="255"/>
      <c r="G21" s="255"/>
      <c r="H21" s="256"/>
    </row>
    <row r="22" spans="1:9" ht="16.5" customHeight="1">
      <c r="D22" s="34"/>
      <c r="E22" s="34"/>
      <c r="F22" s="219"/>
      <c r="G22" s="219"/>
      <c r="H22" s="219"/>
      <c r="I22" s="186"/>
    </row>
    <row r="23" spans="1:9" s="26" customFormat="1" ht="51.75" customHeight="1">
      <c r="A23" s="713" t="s">
        <v>55</v>
      </c>
      <c r="B23" s="713"/>
      <c r="C23" s="713"/>
      <c r="D23" s="713"/>
      <c r="E23" s="713"/>
      <c r="F23" s="36"/>
      <c r="G23" s="36"/>
      <c r="H23" s="36"/>
    </row>
    <row r="24" spans="1:9" s="26" customFormat="1" ht="96.75" customHeight="1">
      <c r="A24" s="713" t="s">
        <v>56</v>
      </c>
      <c r="B24" s="713"/>
      <c r="C24" s="713"/>
      <c r="D24" s="713"/>
      <c r="E24" s="713"/>
      <c r="F24" s="36"/>
      <c r="G24" s="36"/>
      <c r="H24" s="36"/>
    </row>
    <row r="25" spans="1:9" s="26" customFormat="1" ht="24" customHeight="1">
      <c r="A25" s="247"/>
      <c r="B25" s="247"/>
      <c r="C25" s="247"/>
      <c r="D25" s="39"/>
      <c r="E25" s="247"/>
      <c r="F25" s="36"/>
      <c r="G25" s="36"/>
      <c r="H25" s="36"/>
    </row>
    <row r="26" spans="1:9" ht="24" customHeight="1">
      <c r="A26" s="38" t="s">
        <v>6</v>
      </c>
      <c r="B26" s="81" t="str">
        <f>'Attach 3(JV)'!B24</f>
        <v/>
      </c>
      <c r="C26" s="41"/>
      <c r="D26" s="39" t="s">
        <v>4</v>
      </c>
      <c r="E26" s="327" t="str">
        <f>'Attach 3(JV)'!E24</f>
        <v/>
      </c>
    </row>
    <row r="27" spans="1:9" ht="24" customHeight="1">
      <c r="A27" s="38" t="s">
        <v>7</v>
      </c>
      <c r="B27" s="327" t="str">
        <f>'Attach 3(JV)'!B25</f>
        <v/>
      </c>
      <c r="C27" s="41"/>
      <c r="D27" s="39" t="s">
        <v>5</v>
      </c>
      <c r="E27" s="327" t="str">
        <f>'Attach 3(JV)'!E25</f>
        <v/>
      </c>
    </row>
    <row r="28" spans="1:9" ht="24" customHeight="1">
      <c r="D28" s="39"/>
    </row>
    <row r="29" spans="1:9" ht="24" customHeight="1">
      <c r="D29" s="39"/>
    </row>
    <row r="30" spans="1:9" s="61" customFormat="1" ht="32.25" customHeight="1">
      <c r="A30" s="35" t="str">
        <f>A1</f>
        <v>Specification No. :5002002334/TOWER/DOM/A00 - CC CS -1</v>
      </c>
      <c r="B30" s="35"/>
      <c r="C30" s="35"/>
      <c r="D30" s="35"/>
      <c r="E30" s="69" t="str">
        <f>"Annexure I to" &amp; E1</f>
        <v xml:space="preserve">Annexure I toAttachment-6 </v>
      </c>
      <c r="F30" s="60"/>
      <c r="G30" s="60"/>
      <c r="H30" s="60"/>
    </row>
    <row r="31" spans="1:9" ht="15.75" customHeight="1">
      <c r="A31" s="1023"/>
      <c r="B31" s="1023"/>
      <c r="C31" s="1023"/>
      <c r="D31" s="1023"/>
      <c r="E31" s="1023"/>
    </row>
    <row r="32" spans="1:9" ht="20.100000000000001" customHeight="1">
      <c r="A32" s="747" t="str">
        <f>A5</f>
        <v>(Alternative, Deviations and Exceptions to the Provisions)</v>
      </c>
      <c r="B32" s="747"/>
      <c r="C32" s="747"/>
      <c r="D32" s="747"/>
      <c r="E32" s="747"/>
    </row>
    <row r="33" spans="1:5" ht="20.100000000000001" customHeight="1">
      <c r="A33" s="747" t="s">
        <v>184</v>
      </c>
      <c r="B33" s="747"/>
      <c r="C33" s="747"/>
      <c r="D33" s="747"/>
      <c r="E33" s="747"/>
    </row>
    <row r="34" spans="1:5" ht="20.100000000000001" customHeight="1"/>
    <row r="35" spans="1:5" ht="42" customHeight="1">
      <c r="A35" s="51" t="s">
        <v>354</v>
      </c>
      <c r="B35" s="51" t="s">
        <v>52</v>
      </c>
      <c r="C35" s="1022" t="s">
        <v>53</v>
      </c>
      <c r="D35" s="1022"/>
      <c r="E35" s="51" t="s">
        <v>54</v>
      </c>
    </row>
    <row r="36" spans="1:5" ht="39.9" customHeight="1">
      <c r="A36" s="338"/>
      <c r="B36" s="338"/>
      <c r="C36" s="1024"/>
      <c r="D36" s="1025"/>
      <c r="E36" s="338"/>
    </row>
    <row r="37" spans="1:5" ht="39.9" customHeight="1">
      <c r="A37" s="338"/>
      <c r="B37" s="338"/>
      <c r="C37" s="1024"/>
      <c r="D37" s="1025"/>
      <c r="E37" s="338"/>
    </row>
    <row r="38" spans="1:5" ht="39.9" customHeight="1">
      <c r="A38" s="338"/>
      <c r="B38" s="338"/>
      <c r="C38" s="1024"/>
      <c r="D38" s="1025"/>
      <c r="E38" s="338"/>
    </row>
    <row r="39" spans="1:5" ht="39.9" customHeight="1">
      <c r="A39" s="338"/>
      <c r="B39" s="338"/>
      <c r="C39" s="1024"/>
      <c r="D39" s="1025"/>
      <c r="E39" s="338"/>
    </row>
    <row r="40" spans="1:5" ht="39.9" customHeight="1">
      <c r="A40" s="338"/>
      <c r="B40" s="338"/>
      <c r="C40" s="1024"/>
      <c r="D40" s="1025"/>
      <c r="E40" s="338"/>
    </row>
    <row r="41" spans="1:5" ht="39.9" customHeight="1">
      <c r="A41" s="338"/>
      <c r="B41" s="338"/>
      <c r="C41" s="1024"/>
      <c r="D41" s="1025"/>
      <c r="E41" s="338"/>
    </row>
    <row r="42" spans="1:5" ht="39.9" customHeight="1">
      <c r="A42" s="338"/>
      <c r="B42" s="338"/>
      <c r="C42" s="1024"/>
      <c r="D42" s="1025"/>
      <c r="E42" s="338"/>
    </row>
    <row r="43" spans="1:5" ht="39.9" customHeight="1">
      <c r="A43" s="338"/>
      <c r="B43" s="338"/>
      <c r="C43" s="1024"/>
      <c r="D43" s="1025"/>
      <c r="E43" s="338"/>
    </row>
    <row r="44" spans="1:5" ht="39.9" customHeight="1">
      <c r="A44" s="338"/>
      <c r="B44" s="338"/>
      <c r="C44" s="1024"/>
      <c r="D44" s="1025"/>
      <c r="E44" s="338"/>
    </row>
    <row r="45" spans="1:5" ht="39.9" customHeight="1">
      <c r="A45" s="338"/>
      <c r="B45" s="338"/>
      <c r="C45" s="1024"/>
      <c r="D45" s="1025"/>
      <c r="E45" s="338"/>
    </row>
    <row r="46" spans="1:5" ht="20.100000000000001" customHeight="1"/>
    <row r="47" spans="1:5" ht="25.5" customHeight="1"/>
    <row r="48" spans="1:5" ht="25.5" customHeight="1">
      <c r="A48" s="27"/>
      <c r="B48" s="27"/>
      <c r="C48" s="27"/>
      <c r="D48" s="39"/>
      <c r="E48" s="27"/>
    </row>
    <row r="49" spans="1:5" ht="25.5" customHeight="1">
      <c r="A49" s="38" t="s">
        <v>6</v>
      </c>
      <c r="B49" s="81" t="str">
        <f>B26</f>
        <v/>
      </c>
      <c r="C49" s="41"/>
      <c r="D49" s="39" t="s">
        <v>4</v>
      </c>
      <c r="E49" s="327" t="str">
        <f>E26</f>
        <v/>
      </c>
    </row>
    <row r="50" spans="1:5" ht="25.5" customHeight="1">
      <c r="A50" s="38" t="s">
        <v>7</v>
      </c>
      <c r="B50" s="332" t="str">
        <f>B27</f>
        <v/>
      </c>
      <c r="C50" s="41"/>
      <c r="D50" s="39" t="s">
        <v>5</v>
      </c>
      <c r="E50" s="327" t="str">
        <f>E27</f>
        <v/>
      </c>
    </row>
    <row r="51" spans="1:5" ht="25.5" customHeight="1">
      <c r="D51" s="39"/>
    </row>
  </sheetData>
  <sheetProtection password="CC6F" sheet="1" formatColumns="0" formatRows="0" selectLockedCells="1"/>
  <customSheetViews>
    <customSheetView guid="{07C7ABE5-DC68-4C19-A0E6-84EB4B5844E6}"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1"/>
      <headerFooter alignWithMargins="0">
        <oddFooter>&amp;R&amp;"Book Antiqua,Bold"&amp;8 Page &amp;P of &amp;N</oddFooter>
      </headerFooter>
    </customSheetView>
    <customSheetView guid="{35C772BD-8F05-4A18-BEC8-6AF744E2253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2"/>
      <headerFooter alignWithMargins="0">
        <oddFooter>&amp;R&amp;"Book Antiqua,Bold"&amp;8 Page &amp;P of &amp;N</oddFooter>
      </headerFooter>
    </customSheetView>
    <customSheetView guid="{FC200EB0-6614-47DB-96CE-7610471486D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
      <headerFooter alignWithMargins="0">
        <oddFooter>&amp;R&amp;"Book Antiqua,Bold"&amp;8 Page &amp;P of &amp;N</oddFooter>
      </headerFooter>
    </customSheetView>
    <customSheetView guid="{010B040B-83D1-42E5-9354-A9BE9113BDA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4"/>
      <headerFooter alignWithMargins="0">
        <oddFooter>&amp;R&amp;"Book Antiqua,Bold"&amp;8 Page &amp;P of &amp;N</oddFooter>
      </headerFooter>
    </customSheetView>
    <customSheetView guid="{77353208-2D17-4D2E-ADE3-4F168F350B7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5"/>
      <headerFooter alignWithMargins="0">
        <oddFooter>&amp;R&amp;"Book Antiqua,Bold"&amp;8 Page &amp;P of &amp;N</oddFooter>
      </headerFooter>
    </customSheetView>
    <customSheetView guid="{1F125E51-1799-42D0-B41E-DC039BB17D59}" showPageBreaks="1" showGridLines="0" printArea="1" hiddenColumns="1" view="pageBreakPreview">
      <selection activeCell="C40" sqref="C40:D40"/>
      <rowBreaks count="1" manualBreakCount="1">
        <brk id="27" max="4" man="1"/>
      </rowBreaks>
      <pageMargins left="0.75" right="0.63" top="0.57999999999999996" bottom="0.4" header="0.34" footer="0.2"/>
      <pageSetup scale="94" orientation="portrait" r:id="rId6"/>
      <headerFooter alignWithMargins="0">
        <oddFooter>&amp;R&amp;"Book Antiqua,Bold"&amp;8 Page &amp;P of &amp;N</oddFooter>
      </headerFooter>
    </customSheetView>
    <customSheetView guid="{14C32814-5A59-4863-9FB1-822FBB75D7D1}"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7"/>
      <headerFooter alignWithMargins="0">
        <oddFooter>&amp;R&amp;"Book Antiqua,Bold"&amp;8 Page &amp;P of &amp;N</oddFooter>
      </headerFooter>
    </customSheetView>
    <customSheetView guid="{AA750348-930C-43DE-ADD0-8D60980F5013}"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8"/>
      <headerFooter alignWithMargins="0">
        <oddFooter>&amp;R&amp;"Book Antiqua,Bold"&amp;8 Page &amp;P of &amp;N</oddFooter>
      </headerFooter>
    </customSheetView>
    <customSheetView guid="{CFBF18EC-8277-4311-991B-395AF21BB33B}"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9"/>
      <headerFooter alignWithMargins="0">
        <oddFooter>&amp;R&amp;"Book Antiqua,Bold"&amp;8 Page &amp;P of &amp;N</oddFooter>
      </headerFooter>
    </customSheetView>
    <customSheetView guid="{82C64B11-1F50-45B5-B7BB-9F1DC733C833}" showPageBreaks="1" showGridLines="0" printArea="1" hiddenColumns="1" view="pageBreakPreview" topLeftCell="A11">
      <selection activeCell="B75" sqref="B75:C75"/>
      <rowBreaks count="1" manualBreakCount="1">
        <brk id="27" max="4" man="1"/>
      </rowBreaks>
      <pageMargins left="0.75" right="0.63" top="0.57999999999999996" bottom="0.4" header="0.34" footer="0.2"/>
      <pageSetup scale="94" orientation="portrait" r:id="rId10"/>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11"/>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2"/>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3"/>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16"/>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8"/>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9"/>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20"/>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21"/>
      <headerFooter alignWithMargins="0">
        <oddFooter>&amp;R&amp;"Book Antiqua,Bold"&amp;8 Page &amp;P of &amp;N</oddFooter>
      </headerFooter>
    </customSheetView>
    <customSheetView guid="{82E8A0F5-0020-4355-95CF-28601763A783}" showPageBreaks="1" showGridLines="0" printArea="1" hiddenColumns="1" view="pageBreakPreview" topLeftCell="A13">
      <selection activeCell="A17" sqref="A17"/>
      <pageMargins left="0.75" right="0.63" top="0.57999999999999996" bottom="0.4" header="0.34" footer="0.2"/>
      <pageSetup scale="96" orientation="portrait" r:id="rId22"/>
      <headerFooter alignWithMargins="0">
        <oddFooter>&amp;R&amp;"Book Antiqua,Bold"&amp;8 Page &amp;P of &amp;N</oddFooter>
      </headerFooter>
    </customSheetView>
    <customSheetView guid="{44C1C443-3199-4288-884A-D16AF7B2CD69}" showPageBreaks="1" showGridLines="0" printArea="1" hiddenColumns="1" view="pageBreakPreview">
      <selection activeCell="A17" sqref="A17"/>
      <pageMargins left="0.75" right="0.63" top="0.57999999999999996" bottom="0.4" header="0.34" footer="0.2"/>
      <pageSetup scale="96" orientation="portrait" r:id="rId23"/>
      <headerFooter alignWithMargins="0">
        <oddFooter>&amp;R&amp;"Book Antiqua,Bold"&amp;8 Page &amp;P of &amp;N</oddFooter>
      </headerFooter>
    </customSheetView>
    <customSheetView guid="{CB7CD015-9A92-451A-BEF4-2BC98E3768DD}" showPageBreaks="1" showGridLines="0" printArea="1" hiddenColumns="1" view="pageBreakPreview">
      <selection activeCell="A17" sqref="A17"/>
      <pageMargins left="0.75" right="0.63" top="0.57999999999999996" bottom="0.4" header="0.34" footer="0.2"/>
      <pageSetup scale="96" orientation="portrait" r:id="rId24"/>
      <headerFooter alignWithMargins="0">
        <oddFooter>&amp;R&amp;"Book Antiqua,Bold"&amp;8 Page &amp;P of &amp;N</oddFooter>
      </headerFooter>
    </customSheetView>
    <customSheetView guid="{7A88FC7A-7690-48AB-B789-172043AFADC8}" showPageBreaks="1" showGridLines="0" printArea="1" hiddenColumns="1" view="pageBreakPreview" topLeftCell="A13">
      <selection activeCell="B75" sqref="B75:C75"/>
      <rowBreaks count="1" manualBreakCount="1">
        <brk id="27" max="4" man="1"/>
      </rowBreaks>
      <pageMargins left="0.75" right="0.63" top="0.57999999999999996" bottom="0.4" header="0.34" footer="0.2"/>
      <pageSetup scale="94" orientation="portrait" r:id="rId25"/>
      <headerFooter alignWithMargins="0">
        <oddFooter>&amp;R&amp;"Book Antiqua,Bold"&amp;8 Page &amp;P of &amp;N</oddFooter>
      </headerFooter>
    </customSheetView>
    <customSheetView guid="{1E2D7167-D6B7-4690-9A83-BF768C4223A4}"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6"/>
      <headerFooter alignWithMargins="0">
        <oddFooter>&amp;R&amp;"Book Antiqua,Bold"&amp;8 Page &amp;P of &amp;N</oddFooter>
      </headerFooter>
    </customSheetView>
    <customSheetView guid="{13A93EBF-985A-49FD-9FE0-DC75D238EC8C}" showPageBreaks="1" showGridLines="0" printArea="1" hiddenColumns="1" view="pageBreakPreview" topLeftCell="A7">
      <selection activeCell="E20" sqref="E20"/>
      <rowBreaks count="1" manualBreakCount="1">
        <brk id="27" max="4" man="1"/>
      </rowBreaks>
      <pageMargins left="0.75" right="0.63" top="0.57999999999999996" bottom="0.4" header="0.34" footer="0.2"/>
      <pageSetup scale="94" orientation="portrait" r:id="rId27"/>
      <headerFooter alignWithMargins="0">
        <oddFooter>&amp;R&amp;"Book Antiqua,Bold"&amp;8 Page &amp;P of &amp;N</oddFooter>
      </headerFooter>
    </customSheetView>
    <customSheetView guid="{BE615921-12B2-47E1-81BB-292B559B4C46}" showPageBreaks="1" showGridLines="0" printArea="1" hiddenColumns="1" view="pageBreakPreview" topLeftCell="A24">
      <selection activeCell="C40" sqref="C40:D40"/>
      <rowBreaks count="1" manualBreakCount="1">
        <brk id="27" max="4" man="1"/>
      </rowBreaks>
      <pageMargins left="0.75" right="0.63" top="0.57999999999999996" bottom="0.4" header="0.34" footer="0.2"/>
      <pageSetup scale="94" orientation="portrait" r:id="rId28"/>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C40" sqref="C40:D40"/>
      <rowBreaks count="1" manualBreakCount="1">
        <brk id="27" max="4" man="1"/>
      </rowBreaks>
      <pageMargins left="0.75" right="0.63" top="0.57999999999999996" bottom="0.4" header="0.34" footer="0.2"/>
      <pageSetup scale="94" orientation="portrait" r:id="rId29"/>
      <headerFooter alignWithMargins="0">
        <oddFooter>&amp;R&amp;"Book Antiqua,Bold"&amp;8 Page &amp;P of &amp;N</oddFooter>
      </headerFooter>
    </customSheetView>
    <customSheetView guid="{8CF338B0-8CA3-4AF4-816D-CB7A6D8E33BC}" showPageBreaks="1" showGridLines="0" printArea="1" hiddenColumns="1" view="pageBreakPreview" topLeftCell="A13">
      <selection activeCell="C40" sqref="C40:D40"/>
      <rowBreaks count="1" manualBreakCount="1">
        <brk id="27" max="4" man="1"/>
      </rowBreaks>
      <pageMargins left="0.75" right="0.63" top="0.57999999999999996" bottom="0.4" header="0.34" footer="0.2"/>
      <pageSetup scale="94" orientation="portrait" r:id="rId30"/>
      <headerFooter alignWithMargins="0">
        <oddFooter>&amp;R&amp;"Book Antiqua,Bold"&amp;8 Page &amp;P of &amp;N</oddFooter>
      </headerFooter>
    </customSheetView>
    <customSheetView guid="{B07CB001-8FAF-40AD-8AD5-A65A64B33B35}"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1"/>
      <headerFooter alignWithMargins="0">
        <oddFooter>&amp;R&amp;"Book Antiqua,Bold"&amp;8 Page &amp;P of &amp;N</oddFooter>
      </headerFooter>
    </customSheetView>
    <customSheetView guid="{4D67A8FB-66CE-4EFD-8932-C754BE25ED4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2"/>
      <headerFooter alignWithMargins="0">
        <oddFooter>&amp;R&amp;"Book Antiqua,Bold"&amp;8 Page &amp;P of &amp;N</oddFooter>
      </headerFooter>
    </customSheetView>
    <customSheetView guid="{0D490C87-B003-4943-9825-ACE0B8E7CC06}" showPageBreaks="1" showGridLines="0" printArea="1" hiddenColumns="1" view="pageBreakPreview" topLeftCell="A4">
      <selection activeCell="A17" sqref="A17"/>
      <rowBreaks count="1" manualBreakCount="1">
        <brk id="27" max="4" man="1"/>
      </rowBreaks>
      <pageMargins left="0.75" right="0.63" top="0.57999999999999996" bottom="0.4" header="0.34" footer="0.2"/>
      <pageSetup scale="94" orientation="portrait" r:id="rId33"/>
      <headerFooter alignWithMargins="0">
        <oddFooter>&amp;R&amp;"Book Antiqua,Bold"&amp;8 Page &amp;P of &amp;N</oddFooter>
      </headerFooter>
    </customSheetView>
    <customSheetView guid="{012A8702-091E-4FD1-8E26-12B65B8B3B8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4"/>
      <headerFooter alignWithMargins="0">
        <oddFooter>&amp;R&amp;"Book Antiqua,Bold"&amp;8 Page &amp;P of &amp;N</oddFooter>
      </headerFooter>
    </customSheetView>
    <customSheetView guid="{B98EDF94-17A9-401E-AE8C-378939C838E5}" showPageBreaks="1" showGridLines="0" printArea="1" hiddenColumns="1" view="pageBreakPreview" topLeftCell="A10">
      <selection activeCell="A17" sqref="A17"/>
      <rowBreaks count="1" manualBreakCount="1">
        <brk id="27" max="4" man="1"/>
      </rowBreaks>
      <pageMargins left="0.75" right="0.63" top="0.57999999999999996" bottom="0.4" header="0.34" footer="0.2"/>
      <pageSetup scale="94" orientation="portrait" r:id="rId35"/>
      <headerFooter alignWithMargins="0">
        <oddFooter>&amp;R&amp;"Book Antiqua,Bold"&amp;8 Page &amp;P of &amp;N</oddFooter>
      </headerFooter>
    </customSheetView>
  </customSheetViews>
  <mergeCells count="30">
    <mergeCell ref="C45:D45"/>
    <mergeCell ref="C41:D41"/>
    <mergeCell ref="C42:D42"/>
    <mergeCell ref="C21:D21"/>
    <mergeCell ref="A23:E23"/>
    <mergeCell ref="A24:E24"/>
    <mergeCell ref="A32:E32"/>
    <mergeCell ref="C39:D39"/>
    <mergeCell ref="C37:D37"/>
    <mergeCell ref="C38:D38"/>
    <mergeCell ref="C44:D44"/>
    <mergeCell ref="A33:E33"/>
    <mergeCell ref="C35:D35"/>
    <mergeCell ref="C36:D36"/>
    <mergeCell ref="C40:D40"/>
    <mergeCell ref="C43:D43"/>
    <mergeCell ref="C16:D16"/>
    <mergeCell ref="A8:D8"/>
    <mergeCell ref="A31:E31"/>
    <mergeCell ref="A3:E3"/>
    <mergeCell ref="A5:E5"/>
    <mergeCell ref="A14:E14"/>
    <mergeCell ref="B9:D9"/>
    <mergeCell ref="B10:D10"/>
    <mergeCell ref="B11:D11"/>
    <mergeCell ref="B12:D12"/>
    <mergeCell ref="C17:D17"/>
    <mergeCell ref="C20:D20"/>
    <mergeCell ref="C18:D18"/>
    <mergeCell ref="C19:D19"/>
  </mergeCells>
  <phoneticPr fontId="6" type="noConversion"/>
  <conditionalFormatting sqref="A52:E52">
    <cfRule type="expression" dxfId="27" priority="2" stopIfTrue="1">
      <formula>$H$20="No"</formula>
    </cfRule>
  </conditionalFormatting>
  <conditionalFormatting sqref="A31:E51">
    <cfRule type="expression" dxfId="26" priority="3" stopIfTrue="1">
      <formula>$H$20=FALSE</formula>
    </cfRule>
  </conditionalFormatting>
  <conditionalFormatting sqref="A30:E30">
    <cfRule type="expression" dxfId="25" priority="1" stopIfTrue="1">
      <formula>$H$20=FALSE</formula>
    </cfRule>
  </conditionalFormatting>
  <pageMargins left="0.75" right="0.63" top="0.57999999999999996" bottom="0.4" header="0.34" footer="0.2"/>
  <pageSetup scale="94" orientation="portrait" r:id="rId36"/>
  <headerFooter alignWithMargins="0">
    <oddFooter>&amp;R&amp;"Book Antiqua,Bold"&amp;8 Page &amp;P of &amp;N</oddFooter>
  </headerFooter>
  <rowBreaks count="1" manualBreakCount="1">
    <brk id="27" max="4" man="1"/>
  </rowBreaks>
  <drawing r:id="rId37"/>
  <legacyDrawing r:id="rId38"/>
  <mc:AlternateContent xmlns:mc="http://schemas.openxmlformats.org/markup-compatibility/2006">
    <mc:Choice Requires="x14">
      <controls>
        <mc:AlternateContent xmlns:mc="http://schemas.openxmlformats.org/markup-compatibility/2006">
          <mc:Choice Requires="x14">
            <control shapeId="10254" r:id="rId39" name="Check Box 14">
              <controlPr defaultSize="0" print="0" autoFill="0" autoLine="0" autoPict="0">
                <anchor moveWithCells="1">
                  <from>
                    <xdr:col>4</xdr:col>
                    <xdr:colOff>2209800</xdr:colOff>
                    <xdr:row>21</xdr:row>
                    <xdr:rowOff>0</xdr:rowOff>
                  </from>
                  <to>
                    <xdr:col>4</xdr:col>
                    <xdr:colOff>2514600</xdr:colOff>
                    <xdr:row>22</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zoomScaleNormal="100" zoomScaleSheetLayoutView="100" workbookViewId="0">
      <selection activeCell="E14" sqref="E14"/>
    </sheetView>
  </sheetViews>
  <sheetFormatPr defaultColWidth="9.109375" defaultRowHeight="14.4"/>
  <cols>
    <col min="1" max="1" width="12.109375" style="31" customWidth="1"/>
    <col min="2" max="2" width="20.5546875" style="31" customWidth="1"/>
    <col min="3" max="3" width="11.44140625" style="31" customWidth="1"/>
    <col min="4" max="4" width="17.6640625" style="31" customWidth="1"/>
    <col min="5" max="5" width="39.33203125" style="31" customWidth="1"/>
    <col min="6" max="8" width="9.109375" style="26"/>
    <col min="9" max="16384" width="9.109375" style="27"/>
  </cols>
  <sheetData>
    <row r="1" spans="1:9">
      <c r="A1" s="23" t="str">
        <f>Basic!A3&amp;Basic!B3</f>
        <v>Specification No. :5002002334/TOWER/DOM/A00 - CC CS -1</v>
      </c>
      <c r="B1" s="24"/>
      <c r="C1" s="24"/>
      <c r="D1" s="24"/>
      <c r="E1" s="20" t="str">
        <f>"Attachment-7 "</f>
        <v xml:space="preserve">Attachment-7 </v>
      </c>
    </row>
    <row r="2" spans="1:9">
      <c r="E2" s="304"/>
    </row>
    <row r="3" spans="1:9" ht="112.5" customHeight="1">
      <c r="A3" s="746" t="str">
        <f>'Attach 3(JV)'!A3</f>
        <v>Transmission line Tower Package TL01 for 400 KV D/C RIL (Oil Refinery) (GIS) – Jamkhambaliya (GIS) (Twin HTLS) line associated with Transmission Project–Jamnagar Oil Refinery of RIL to connect with Jamkhambaliya ISTS PS</v>
      </c>
      <c r="B3" s="746"/>
      <c r="C3" s="746"/>
      <c r="D3" s="746"/>
      <c r="E3" s="746"/>
      <c r="F3" s="28"/>
      <c r="G3" s="29"/>
      <c r="H3" s="28"/>
    </row>
    <row r="4" spans="1:9" ht="20.100000000000001" customHeight="1">
      <c r="A4" s="30"/>
      <c r="H4" s="32"/>
      <c r="I4" s="10"/>
    </row>
    <row r="5" spans="1:9" ht="20.100000000000001" customHeight="1">
      <c r="A5" s="747" t="s">
        <v>187</v>
      </c>
      <c r="B5" s="747"/>
      <c r="C5" s="747"/>
      <c r="D5" s="747"/>
      <c r="E5" s="747"/>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45" t="str">
        <f>'Attach 3(JV)'!A8</f>
        <v/>
      </c>
      <c r="B8" s="745"/>
      <c r="C8" s="745"/>
      <c r="D8" s="745"/>
      <c r="E8" s="191" t="str">
        <f>'Attach 3(JV)'!E8</f>
        <v>Contract Services</v>
      </c>
      <c r="H8" s="32"/>
      <c r="I8" s="12"/>
    </row>
    <row r="9" spans="1:9" ht="20.100000000000001" customHeight="1">
      <c r="A9" s="13" t="s">
        <v>356</v>
      </c>
      <c r="B9" s="749" t="str">
        <f>'Attach 3(JV)'!B9</f>
        <v/>
      </c>
      <c r="C9" s="749"/>
      <c r="D9" s="749"/>
      <c r="E9" s="191" t="str">
        <f>'Attach 3(JV)'!E9</f>
        <v>Power Grid Corporation of India Ltd.,</v>
      </c>
      <c r="H9" s="32"/>
      <c r="I9" s="12"/>
    </row>
    <row r="10" spans="1:9" ht="20.100000000000001" customHeight="1">
      <c r="A10" s="13" t="s">
        <v>358</v>
      </c>
      <c r="B10" s="749" t="str">
        <f>'Attach 3(JV)'!B10</f>
        <v/>
      </c>
      <c r="C10" s="749"/>
      <c r="D10" s="749"/>
      <c r="E10" s="191" t="str">
        <f>'Attach 3(JV)'!E10</f>
        <v>"Saudamini", Plot No. 2, Sector 29</v>
      </c>
      <c r="H10" s="32"/>
      <c r="I10" s="12"/>
    </row>
    <row r="11" spans="1:9" ht="20.100000000000001" customHeight="1">
      <c r="B11" s="749" t="str">
        <f>'Attach 3(JV)'!B11</f>
        <v/>
      </c>
      <c r="C11" s="749"/>
      <c r="D11" s="749"/>
      <c r="E11" s="191" t="str">
        <f>'Attach 3(JV)'!E11</f>
        <v>Gurgaon (Haryana) - 122001</v>
      </c>
    </row>
    <row r="12" spans="1:9" ht="20.100000000000001" customHeight="1">
      <c r="A12" s="34"/>
      <c r="B12" s="749" t="str">
        <f>'Attach 3(JV)'!B12</f>
        <v/>
      </c>
      <c r="C12" s="749"/>
      <c r="D12" s="749"/>
      <c r="E12" s="15"/>
    </row>
    <row r="13" spans="1:9" ht="20.100000000000001" customHeight="1">
      <c r="B13" s="117"/>
      <c r="C13" s="117"/>
      <c r="D13" s="117"/>
    </row>
    <row r="14" spans="1:9" ht="20.100000000000001" customHeight="1">
      <c r="A14" s="34"/>
      <c r="B14" s="117"/>
      <c r="C14" s="117"/>
      <c r="D14" s="117"/>
    </row>
    <row r="15" spans="1:9" ht="27.75" customHeight="1">
      <c r="A15" s="747" t="s">
        <v>188</v>
      </c>
      <c r="B15" s="747"/>
      <c r="C15" s="747"/>
      <c r="D15" s="747"/>
      <c r="E15" s="747"/>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20.100000000000001" customHeight="1">
      <c r="D21" s="39"/>
    </row>
    <row r="22" spans="1:5" ht="33" customHeight="1">
      <c r="A22" s="38" t="s">
        <v>6</v>
      </c>
      <c r="B22" s="81" t="str">
        <f>'Attach 3(JV)'!B24</f>
        <v/>
      </c>
      <c r="C22" s="35"/>
      <c r="D22" s="39" t="s">
        <v>4</v>
      </c>
      <c r="E22" s="327" t="str">
        <f>'Attach 3(JV)'!E24</f>
        <v/>
      </c>
    </row>
    <row r="23" spans="1:5" ht="33" customHeight="1">
      <c r="A23" s="38" t="s">
        <v>7</v>
      </c>
      <c r="B23" s="327" t="str">
        <f>'Attach 3(JV)'!B25</f>
        <v/>
      </c>
      <c r="C23" s="35"/>
      <c r="D23" s="39" t="s">
        <v>5</v>
      </c>
      <c r="E23" s="327" t="str">
        <f>'Attach 3(JV)'!E25</f>
        <v/>
      </c>
    </row>
    <row r="24" spans="1:5" ht="33" customHeight="1">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password="CC6F" sheet="1" formatColumns="0" formatRows="0" selectLockedCells="1"/>
  <customSheetViews>
    <customSheetView guid="{07C7ABE5-DC68-4C19-A0E6-84EB4B5844E6}" showPageBreaks="1" showGridLines="0" printArea="1" view="pageBreakPreview">
      <selection activeCell="E14" sqref="E14"/>
      <pageMargins left="0.75" right="0.63" top="0.57999999999999996" bottom="0.6" header="0.34" footer="0.35"/>
      <pageSetup orientation="portrait" r:id="rId1"/>
      <headerFooter alignWithMargins="0">
        <oddFooter>&amp;R&amp;"Book Antiqua,Bold"&amp;8 Page &amp;P of &amp;N</oddFooter>
      </headerFooter>
    </customSheetView>
    <customSheetView guid="{35C772BD-8F05-4A18-BEC8-6AF744E22539}" showPageBreaks="1" showGridLines="0" printArea="1" view="pageBreakPreview">
      <selection activeCell="E14" sqref="E14"/>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printArea="1" view="pageBreakPreview">
      <selection activeCell="E14" sqref="E14"/>
      <pageMargins left="0.75" right="0.63" top="0.57999999999999996" bottom="0.6" header="0.34" footer="0.35"/>
      <pageSetup orientation="portrait" r:id="rId3"/>
      <headerFooter alignWithMargins="0">
        <oddFooter>&amp;R&amp;"Book Antiqua,Bold"&amp;8 Page &amp;P of &amp;N</oddFooter>
      </headerFooter>
    </customSheetView>
    <customSheetView guid="{010B040B-83D1-42E5-9354-A9BE9113BDAC}" showPageBreaks="1" showGridLines="0" printArea="1" view="pageBreakPreview">
      <selection activeCell="E14" sqref="E14"/>
      <pageMargins left="0.75" right="0.63" top="0.57999999999999996" bottom="0.6" header="0.34" footer="0.35"/>
      <pageSetup orientation="portrait" r:id="rId4"/>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5"/>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3">
      <selection activeCell="B75" sqref="B75:C75"/>
      <pageMargins left="0.75" right="0.63" top="0.57999999999999996" bottom="0.6" header="0.34" footer="0.35"/>
      <pageSetup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3">
      <selection activeCell="B75" sqref="B75:C75"/>
      <pageMargins left="0.75" right="0.63" top="0.57999999999999996" bottom="0.6" header="0.34" footer="0.35"/>
      <pageSetup orientation="portrait" r:id="rId9"/>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0"/>
      <headerFooter alignWithMargins="0">
        <oddFooter>&amp;R&amp;"Book Antiqua,Bold"&amp;8 Page &amp;P of &amp;N</oddFooter>
      </headerFooter>
    </customSheetView>
    <customSheetView guid="{82E8A0F5-0020-4355-95CF-28601763A783}" showPageBreaks="1" showGridLines="0" printArea="1" view="pageBreakPreview" topLeftCell="A4">
      <pageMargins left="0.75" right="0.63" top="0.57999999999999996" bottom="0.6" header="0.34" footer="0.35"/>
      <pageSetup orientation="portrait" r:id="rId21"/>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22"/>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23"/>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24"/>
      <headerFooter alignWithMargins="0">
        <oddFooter>&amp;R&amp;"Book Antiqua,Bold"&amp;8 Page &amp;P of &amp;N</oddFooter>
      </headerFooter>
    </customSheetView>
    <customSheetView guid="{1E2D7167-D6B7-4690-9A83-BF768C4223A4}" showPageBreaks="1" showGridLines="0" printArea="1" view="pageBreakPreview" topLeftCell="A3">
      <selection activeCell="B75" sqref="B75:C75"/>
      <pageMargins left="0.75" right="0.63" top="0.57999999999999996" bottom="0.6" header="0.34" footer="0.35"/>
      <pageSetup orientation="portrait" r:id="rId25"/>
      <headerFooter alignWithMargins="0">
        <oddFooter>&amp;R&amp;"Book Antiqua,Bold"&amp;8 Page &amp;P of &amp;N</oddFooter>
      </headerFooter>
    </customSheetView>
    <customSheetView guid="{13A93EBF-985A-49FD-9FE0-DC75D238EC8C}" showPageBreaks="1" showGridLines="0" printArea="1" view="pageBreakPreview">
      <selection activeCell="A3" sqref="A3:E3"/>
      <pageMargins left="0.75" right="0.63" top="0.57999999999999996" bottom="0.6" header="0.34" footer="0.35"/>
      <pageSetup orientation="portrait" r:id="rId26"/>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orientation="portrait" r:id="rId27"/>
      <headerFooter alignWithMargins="0">
        <oddFooter>&amp;R&amp;"Book Antiqua,Bold"&amp;8 Page &amp;P of &amp;N</oddFooter>
      </headerFooter>
    </customSheetView>
    <customSheetView guid="{D05C69EC-C4A6-4AED-AFBA-A3044FD4B3FB}" showPageBreaks="1" showGridLines="0" printArea="1" view="pageBreakPreview" topLeftCell="A4">
      <selection activeCell="A3" sqref="A3:E3"/>
      <pageMargins left="0.75" right="0.63" top="0.57999999999999996" bottom="0.6" header="0.34" footer="0.35"/>
      <pageSetup orientation="portrait" r:id="rId28"/>
      <headerFooter alignWithMargins="0">
        <oddFooter>&amp;R&amp;"Book Antiqua,Bold"&amp;8 Page &amp;P of &amp;N</oddFooter>
      </headerFooter>
    </customSheetView>
    <customSheetView guid="{8CF338B0-8CA3-4AF4-816D-CB7A6D8E33BC}" showPageBreaks="1" showGridLines="0" printArea="1" view="pageBreakPreview" topLeftCell="A16">
      <selection activeCell="A3" sqref="A3:E3"/>
      <pageMargins left="0.75" right="0.63" top="0.57999999999999996" bottom="0.6" header="0.34" footer="0.35"/>
      <pageSetup orientation="portrait" r:id="rId29"/>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30"/>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31"/>
      <headerFooter alignWithMargins="0">
        <oddFooter>&amp;R&amp;"Book Antiqua,Bold"&amp;8 Page &amp;P of &amp;N</oddFooter>
      </headerFooter>
    </customSheetView>
    <customSheetView guid="{0D490C87-B003-4943-9825-ACE0B8E7CC06}" showPageBreaks="1" showGridLines="0" printArea="1" view="pageBreakPreview">
      <selection activeCell="D18" sqref="D18"/>
      <pageMargins left="0.75" right="0.63" top="0.57999999999999996" bottom="0.6" header="0.34" footer="0.35"/>
      <pageSetup orientation="portrait" r:id="rId32"/>
      <headerFooter alignWithMargins="0">
        <oddFooter>&amp;R&amp;"Book Antiqua,Bold"&amp;8 Page &amp;P of &amp;N</oddFooter>
      </headerFooter>
    </customSheetView>
    <customSheetView guid="{012A8702-091E-4FD1-8E26-12B65B8B3B8C}" showPageBreaks="1" showGridLines="0" printArea="1" view="pageBreakPreview">
      <selection activeCell="E14" sqref="E14"/>
      <pageMargins left="0.75" right="0.63" top="0.57999999999999996" bottom="0.6" header="0.34" footer="0.35"/>
      <pageSetup orientation="portrait" r:id="rId33"/>
      <headerFooter alignWithMargins="0">
        <oddFooter>&amp;R&amp;"Book Antiqua,Bold"&amp;8 Page &amp;P of &amp;N</oddFooter>
      </headerFooter>
    </customSheetView>
    <customSheetView guid="{B98EDF94-17A9-401E-AE8C-378939C838E5}" showPageBreaks="1" showGridLines="0" printArea="1" view="pageBreakPreview">
      <selection activeCell="E14" sqref="E14"/>
      <pageMargins left="0.75" right="0.63" top="0.57999999999999996" bottom="0.6" header="0.34" footer="0.35"/>
      <pageSetup orientation="portrait" r:id="rId34"/>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orientation="portrait" r:id="rId35"/>
  <headerFooter alignWithMargins="0">
    <oddFooter>&amp;R&amp;"Book Antiqua,Bold"&amp;8 Page &amp;P of &amp;N</oddFooter>
  </headerFooter>
  <drawing r:id="rId3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4"/>
    <pageSetUpPr fitToPage="1"/>
  </sheetPr>
  <dimension ref="A1:J61"/>
  <sheetViews>
    <sheetView showGridLines="0" view="pageBreakPreview" topLeftCell="A33" zoomScale="85" zoomScaleNormal="100" zoomScaleSheetLayoutView="85" workbookViewId="0">
      <selection activeCell="E44" sqref="E44:F44"/>
    </sheetView>
  </sheetViews>
  <sheetFormatPr defaultColWidth="9.109375" defaultRowHeight="14.4"/>
  <cols>
    <col min="1" max="1" width="11.6640625" style="31" customWidth="1"/>
    <col min="2" max="2" width="20.5546875" style="31" customWidth="1"/>
    <col min="3" max="3" width="11.44140625" style="31" customWidth="1"/>
    <col min="4" max="4" width="21.6640625" style="31" customWidth="1"/>
    <col min="5" max="5" width="38.88671875" style="31" customWidth="1"/>
    <col min="6" max="6" width="33.5546875" style="31" customWidth="1"/>
    <col min="7" max="7" width="31.5546875" style="26" customWidth="1"/>
    <col min="8" max="8" width="9.109375" style="26" customWidth="1"/>
    <col min="9" max="9" width="9.109375" style="26"/>
    <col min="10" max="16384" width="9.109375" style="27"/>
  </cols>
  <sheetData>
    <row r="1" spans="1:10">
      <c r="A1" s="23" t="str">
        <f>Basic!A3&amp;Basic!B3</f>
        <v>Specification No. :5002002334/TOWER/DOM/A00 - CC CS -1</v>
      </c>
      <c r="B1" s="24"/>
      <c r="C1" s="24"/>
      <c r="D1" s="24"/>
      <c r="E1" s="24"/>
      <c r="F1" s="42" t="s">
        <v>761</v>
      </c>
    </row>
    <row r="2" spans="1:10" ht="15" customHeight="1"/>
    <row r="3" spans="1:10" ht="73.5" customHeight="1">
      <c r="A3" s="746" t="str">
        <f>'Attach 3(JV)'!A3</f>
        <v>Transmission line Tower Package TL01 for 400 KV D/C RIL (Oil Refinery) (GIS) – Jamkhambaliya (GIS) (Twin HTLS) line associated with Transmission Project–Jamnagar Oil Refinery of RIL to connect with Jamkhambaliya ISTS PS</v>
      </c>
      <c r="B3" s="746"/>
      <c r="C3" s="746"/>
      <c r="D3" s="746"/>
      <c r="E3" s="746"/>
      <c r="F3" s="746"/>
      <c r="G3" s="28"/>
      <c r="H3" s="29"/>
      <c r="I3" s="28"/>
    </row>
    <row r="4" spans="1:10" ht="15" customHeight="1">
      <c r="A4" s="30"/>
      <c r="I4" s="32"/>
      <c r="J4" s="10"/>
    </row>
    <row r="5" spans="1:10" ht="20.100000000000001" customHeight="1">
      <c r="A5" s="747" t="s">
        <v>377</v>
      </c>
      <c r="B5" s="747"/>
      <c r="C5" s="747"/>
      <c r="D5" s="747"/>
      <c r="E5" s="747"/>
      <c r="F5" s="747"/>
      <c r="G5" s="33"/>
      <c r="I5" s="32"/>
      <c r="J5" s="12"/>
    </row>
    <row r="6" spans="1:10" ht="20.100000000000001" customHeight="1">
      <c r="A6" s="34"/>
      <c r="I6" s="32"/>
      <c r="J6" s="12"/>
    </row>
    <row r="7" spans="1:10" ht="20.100000000000001" customHeight="1">
      <c r="A7" s="35" t="str">
        <f>'Attach 3(JV)'!A7</f>
        <v>Bidder’s Name and Address :</v>
      </c>
      <c r="I7" s="32"/>
      <c r="J7" s="12"/>
    </row>
    <row r="8" spans="1:10" ht="36" customHeight="1">
      <c r="A8" s="745" t="str">
        <f>'Attach 3(JV)'!A8</f>
        <v/>
      </c>
      <c r="B8" s="745"/>
      <c r="C8" s="745"/>
      <c r="D8" s="745"/>
      <c r="E8" s="702"/>
      <c r="F8" s="643"/>
      <c r="I8" s="32"/>
      <c r="J8" s="12"/>
    </row>
    <row r="9" spans="1:10" ht="20.100000000000001" customHeight="1">
      <c r="A9" s="13" t="s">
        <v>356</v>
      </c>
      <c r="B9" s="983" t="str">
        <f>'Attach 3(JV)'!B9</f>
        <v/>
      </c>
      <c r="C9" s="983"/>
      <c r="D9" s="983"/>
      <c r="E9" s="704"/>
      <c r="F9" s="398"/>
      <c r="I9" s="32"/>
      <c r="J9" s="12"/>
    </row>
    <row r="10" spans="1:10" ht="20.100000000000001" customHeight="1">
      <c r="A10" s="13" t="s">
        <v>358</v>
      </c>
      <c r="B10" s="983" t="str">
        <f>'Attach 3(JV)'!B10</f>
        <v/>
      </c>
      <c r="C10" s="983"/>
      <c r="D10" s="983"/>
      <c r="E10" s="704"/>
      <c r="F10" s="398"/>
      <c r="I10" s="32"/>
      <c r="J10" s="12"/>
    </row>
    <row r="11" spans="1:10" ht="20.100000000000001" customHeight="1">
      <c r="B11" s="983" t="str">
        <f>'Attach 3(JV)'!B11</f>
        <v/>
      </c>
      <c r="C11" s="983"/>
      <c r="D11" s="983"/>
      <c r="E11" s="704"/>
      <c r="F11" s="398"/>
    </row>
    <row r="12" spans="1:10" ht="20.100000000000001" customHeight="1">
      <c r="A12" s="34"/>
      <c r="B12" s="983" t="str">
        <f>'Attach 3(JV)'!B12</f>
        <v/>
      </c>
      <c r="C12" s="983"/>
      <c r="D12" s="983"/>
      <c r="E12" s="704"/>
      <c r="F12" s="398"/>
    </row>
    <row r="13" spans="1:10" ht="15" customHeight="1">
      <c r="A13" s="34"/>
      <c r="B13" s="165"/>
      <c r="C13" s="165"/>
      <c r="D13" s="165"/>
      <c r="E13" s="165"/>
      <c r="F13" s="165"/>
    </row>
    <row r="14" spans="1:10" ht="20.100000000000001" customHeight="1">
      <c r="A14" s="31" t="s">
        <v>350</v>
      </c>
    </row>
    <row r="15" spans="1:10" ht="15" customHeight="1">
      <c r="A15" s="34"/>
    </row>
    <row r="16" spans="1:10" ht="113.25" customHeight="1">
      <c r="A16" s="748"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Transmission line Tower Package TL01 for 400 KV D/C RIL (Oil Refinery) (GIS) – Jamkhambaliya (GIS) (Twin HTLS) line associated with Transmission Project–Jamnagar Oil Refinery of RIL to connect with Jamkhambaliya ISTS PS for the period commencing from the effective date of Contract to us :</v>
      </c>
      <c r="B16" s="748"/>
      <c r="C16" s="748"/>
      <c r="D16" s="748"/>
      <c r="E16" s="748"/>
      <c r="F16" s="748"/>
      <c r="G16" s="36"/>
      <c r="H16" s="36"/>
      <c r="I16" s="36"/>
    </row>
    <row r="17" spans="1:9" ht="20.100000000000001" customHeight="1">
      <c r="A17" s="34"/>
      <c r="B17" s="34"/>
      <c r="C17" s="34"/>
      <c r="D17" s="34"/>
      <c r="E17" s="703"/>
      <c r="F17" s="34"/>
      <c r="G17" s="36"/>
      <c r="H17" s="36"/>
      <c r="I17" s="36"/>
    </row>
    <row r="18" spans="1:9" ht="66.75" customHeight="1">
      <c r="A18" s="1045" t="s">
        <v>354</v>
      </c>
      <c r="B18" s="1029" t="s">
        <v>389</v>
      </c>
      <c r="C18" s="1030"/>
      <c r="D18" s="1047"/>
      <c r="E18" s="1029" t="s">
        <v>778</v>
      </c>
      <c r="F18" s="1030"/>
      <c r="G18" s="36"/>
      <c r="H18" s="36"/>
      <c r="I18" s="36"/>
    </row>
    <row r="19" spans="1:9" ht="104.25" customHeight="1">
      <c r="A19" s="1046"/>
      <c r="B19" s="1031"/>
      <c r="C19" s="1032"/>
      <c r="D19" s="1048"/>
      <c r="E19" s="1031"/>
      <c r="F19" s="1032"/>
      <c r="G19" s="36"/>
      <c r="H19" s="36"/>
      <c r="I19" s="36"/>
    </row>
    <row r="20" spans="1:9" ht="20.100000000000001" customHeight="1">
      <c r="A20" s="1044">
        <v>1</v>
      </c>
      <c r="B20" s="1040" t="s">
        <v>378</v>
      </c>
      <c r="C20" s="1040"/>
      <c r="D20" s="1040"/>
      <c r="E20" s="1027"/>
      <c r="F20" s="1028"/>
      <c r="G20" s="36"/>
      <c r="H20" s="36"/>
      <c r="I20" s="36"/>
    </row>
    <row r="21" spans="1:9" ht="20.100000000000001" customHeight="1">
      <c r="A21" s="1044"/>
      <c r="B21" s="1039" t="s">
        <v>379</v>
      </c>
      <c r="C21" s="1039"/>
      <c r="D21" s="1039"/>
      <c r="E21" s="1033"/>
      <c r="F21" s="1034"/>
      <c r="G21" s="36"/>
      <c r="H21" s="36"/>
      <c r="I21" s="36"/>
    </row>
    <row r="22" spans="1:9" ht="20.100000000000001" customHeight="1">
      <c r="A22" s="1044"/>
      <c r="B22" s="1041" t="s">
        <v>380</v>
      </c>
      <c r="C22" s="1041"/>
      <c r="D22" s="1041"/>
      <c r="E22" s="1035"/>
      <c r="F22" s="1036"/>
      <c r="G22" s="36"/>
      <c r="H22" s="36"/>
      <c r="I22" s="36"/>
    </row>
    <row r="23" spans="1:9" ht="20.100000000000001" customHeight="1">
      <c r="A23" s="1044">
        <v>2</v>
      </c>
      <c r="B23" s="1040" t="s">
        <v>381</v>
      </c>
      <c r="C23" s="1040"/>
      <c r="D23" s="1040"/>
      <c r="E23" s="1027"/>
      <c r="F23" s="1028"/>
      <c r="G23" s="36"/>
      <c r="H23" s="36"/>
      <c r="I23" s="36"/>
    </row>
    <row r="24" spans="1:9" ht="20.100000000000001" customHeight="1">
      <c r="A24" s="1044"/>
      <c r="B24" s="1039" t="s">
        <v>379</v>
      </c>
      <c r="C24" s="1039"/>
      <c r="D24" s="1039"/>
      <c r="E24" s="1037"/>
      <c r="F24" s="1038"/>
      <c r="G24" s="36"/>
      <c r="H24" s="36"/>
      <c r="I24" s="36"/>
    </row>
    <row r="25" spans="1:9" ht="20.100000000000001" customHeight="1">
      <c r="A25" s="1044"/>
      <c r="B25" s="1041" t="s">
        <v>380</v>
      </c>
      <c r="C25" s="1041"/>
      <c r="D25" s="1041"/>
      <c r="E25" s="1033"/>
      <c r="F25" s="1034"/>
      <c r="G25" s="36"/>
      <c r="H25" s="36"/>
      <c r="I25" s="36"/>
    </row>
    <row r="26" spans="1:9" ht="20.100000000000001" customHeight="1">
      <c r="A26" s="1044">
        <v>3</v>
      </c>
      <c r="B26" s="1040" t="s">
        <v>382</v>
      </c>
      <c r="C26" s="1040"/>
      <c r="D26" s="1040"/>
      <c r="E26" s="1027"/>
      <c r="F26" s="1028"/>
      <c r="G26" s="36"/>
      <c r="H26" s="36"/>
      <c r="I26" s="36"/>
    </row>
    <row r="27" spans="1:9" ht="20.100000000000001" customHeight="1">
      <c r="A27" s="1044"/>
      <c r="B27" s="1039" t="s">
        <v>379</v>
      </c>
      <c r="C27" s="1039"/>
      <c r="D27" s="1039"/>
      <c r="E27" s="1037"/>
      <c r="F27" s="1038"/>
      <c r="G27" s="36"/>
      <c r="H27" s="36"/>
      <c r="I27" s="36"/>
    </row>
    <row r="28" spans="1:9" ht="20.100000000000001" customHeight="1">
      <c r="A28" s="1044"/>
      <c r="B28" s="1041" t="s">
        <v>380</v>
      </c>
      <c r="C28" s="1041"/>
      <c r="D28" s="1041"/>
      <c r="E28" s="1033"/>
      <c r="F28" s="1034"/>
      <c r="G28" s="36"/>
      <c r="H28" s="36"/>
      <c r="I28" s="36"/>
    </row>
    <row r="29" spans="1:9" ht="20.100000000000001" customHeight="1">
      <c r="A29" s="1044">
        <v>4</v>
      </c>
      <c r="B29" s="1040" t="s">
        <v>383</v>
      </c>
      <c r="C29" s="1040"/>
      <c r="D29" s="1040"/>
      <c r="E29" s="1027"/>
      <c r="F29" s="1028"/>
      <c r="G29" s="36"/>
      <c r="H29" s="36"/>
      <c r="I29" s="36"/>
    </row>
    <row r="30" spans="1:9" ht="20.100000000000001" customHeight="1">
      <c r="A30" s="1044"/>
      <c r="B30" s="1039" t="s">
        <v>379</v>
      </c>
      <c r="C30" s="1039"/>
      <c r="D30" s="1039"/>
      <c r="E30" s="1037"/>
      <c r="F30" s="1038"/>
      <c r="G30" s="36"/>
      <c r="H30" s="36"/>
      <c r="I30" s="36"/>
    </row>
    <row r="31" spans="1:9" ht="20.100000000000001" customHeight="1">
      <c r="A31" s="1044"/>
      <c r="B31" s="1041" t="s">
        <v>380</v>
      </c>
      <c r="C31" s="1041"/>
      <c r="D31" s="1041"/>
      <c r="E31" s="1033"/>
      <c r="F31" s="1034"/>
      <c r="G31" s="36"/>
      <c r="H31" s="36"/>
      <c r="I31" s="36"/>
    </row>
    <row r="32" spans="1:9" ht="20.100000000000001" customHeight="1">
      <c r="A32" s="1044">
        <v>5</v>
      </c>
      <c r="B32" s="1040" t="s">
        <v>384</v>
      </c>
      <c r="C32" s="1040"/>
      <c r="D32" s="1040"/>
      <c r="E32" s="1027"/>
      <c r="F32" s="1028"/>
      <c r="G32" s="36"/>
      <c r="H32" s="36"/>
      <c r="I32" s="36"/>
    </row>
    <row r="33" spans="1:9" ht="20.100000000000001" customHeight="1">
      <c r="A33" s="1044"/>
      <c r="B33" s="1039" t="s">
        <v>379</v>
      </c>
      <c r="C33" s="1039"/>
      <c r="D33" s="1039"/>
      <c r="E33" s="1037"/>
      <c r="F33" s="1038"/>
      <c r="G33" s="36"/>
      <c r="H33" s="36"/>
      <c r="I33" s="36"/>
    </row>
    <row r="34" spans="1:9" ht="20.100000000000001" customHeight="1">
      <c r="A34" s="1044"/>
      <c r="B34" s="1041" t="s">
        <v>380</v>
      </c>
      <c r="C34" s="1041"/>
      <c r="D34" s="1041"/>
      <c r="E34" s="1033"/>
      <c r="F34" s="1034"/>
      <c r="G34" s="36"/>
      <c r="H34" s="36"/>
      <c r="I34" s="36"/>
    </row>
    <row r="35" spans="1:9" ht="20.100000000000001" customHeight="1">
      <c r="A35" s="45">
        <v>6</v>
      </c>
      <c r="B35" s="1042" t="s">
        <v>385</v>
      </c>
      <c r="C35" s="1042"/>
      <c r="D35" s="1042"/>
      <c r="E35" s="1035"/>
      <c r="F35" s="1036"/>
      <c r="G35" s="36"/>
      <c r="H35" s="36"/>
      <c r="I35" s="36"/>
    </row>
    <row r="36" spans="1:9" ht="20.100000000000001" customHeight="1">
      <c r="A36" s="1044">
        <v>7</v>
      </c>
      <c r="B36" s="1040" t="s">
        <v>386</v>
      </c>
      <c r="C36" s="1040"/>
      <c r="D36" s="1040"/>
      <c r="E36" s="1027"/>
      <c r="F36" s="1028"/>
      <c r="G36" s="36"/>
      <c r="H36" s="36"/>
      <c r="I36" s="36"/>
    </row>
    <row r="37" spans="1:9" ht="20.100000000000001" customHeight="1">
      <c r="A37" s="1044"/>
      <c r="B37" s="1039" t="s">
        <v>379</v>
      </c>
      <c r="C37" s="1039"/>
      <c r="D37" s="1039"/>
      <c r="E37" s="1037"/>
      <c r="F37" s="1038"/>
      <c r="G37" s="36"/>
      <c r="H37" s="36"/>
      <c r="I37" s="36"/>
    </row>
    <row r="38" spans="1:9" ht="20.100000000000001" customHeight="1">
      <c r="A38" s="1044"/>
      <c r="B38" s="1041" t="s">
        <v>380</v>
      </c>
      <c r="C38" s="1041"/>
      <c r="D38" s="1041"/>
      <c r="E38" s="1033"/>
      <c r="F38" s="1034"/>
      <c r="G38" s="36"/>
      <c r="H38" s="36"/>
      <c r="I38" s="36"/>
    </row>
    <row r="39" spans="1:9" ht="20.100000000000001" customHeight="1">
      <c r="A39" s="1044">
        <v>8</v>
      </c>
      <c r="B39" s="1040" t="s">
        <v>387</v>
      </c>
      <c r="C39" s="1040"/>
      <c r="D39" s="1040"/>
      <c r="E39" s="1027"/>
      <c r="F39" s="1028"/>
      <c r="G39" s="36"/>
      <c r="H39" s="36"/>
      <c r="I39" s="36"/>
    </row>
    <row r="40" spans="1:9" ht="20.100000000000001" customHeight="1">
      <c r="A40" s="1044"/>
      <c r="B40" s="1039" t="s">
        <v>379</v>
      </c>
      <c r="C40" s="1039"/>
      <c r="D40" s="1039"/>
      <c r="E40" s="1037"/>
      <c r="F40" s="1038"/>
      <c r="G40" s="36"/>
      <c r="H40" s="36"/>
      <c r="I40" s="36"/>
    </row>
    <row r="41" spans="1:9" ht="20.100000000000001" customHeight="1">
      <c r="A41" s="1044"/>
      <c r="B41" s="1041" t="s">
        <v>380</v>
      </c>
      <c r="C41" s="1041"/>
      <c r="D41" s="1041"/>
      <c r="E41" s="1033"/>
      <c r="F41" s="1034"/>
      <c r="G41" s="36"/>
      <c r="H41" s="36"/>
      <c r="I41" s="36"/>
    </row>
    <row r="42" spans="1:9" ht="20.100000000000001" customHeight="1">
      <c r="A42" s="1044">
        <v>9</v>
      </c>
      <c r="B42" s="1040" t="s">
        <v>388</v>
      </c>
      <c r="C42" s="1040"/>
      <c r="D42" s="1040"/>
      <c r="E42" s="1027"/>
      <c r="F42" s="1028"/>
    </row>
    <row r="43" spans="1:9" ht="20.100000000000001" customHeight="1">
      <c r="A43" s="1044"/>
      <c r="B43" s="1039" t="s">
        <v>379</v>
      </c>
      <c r="C43" s="1039"/>
      <c r="D43" s="1039"/>
      <c r="E43" s="1037"/>
      <c r="F43" s="1038"/>
    </row>
    <row r="44" spans="1:9" ht="20.100000000000001" customHeight="1">
      <c r="A44" s="1044"/>
      <c r="B44" s="1041" t="s">
        <v>380</v>
      </c>
      <c r="C44" s="1041"/>
      <c r="D44" s="1041"/>
      <c r="E44" s="1033"/>
      <c r="F44" s="1034"/>
    </row>
    <row r="45" spans="1:9">
      <c r="A45" s="1043" t="str">
        <f>IF(OR(E44&gt;12),"You are exceeding the completion schedule as specified in the bidding documents.","")</f>
        <v/>
      </c>
      <c r="B45" s="1043"/>
      <c r="C45" s="1043"/>
      <c r="D45" s="1043"/>
      <c r="E45" s="1043"/>
      <c r="F45" s="1043"/>
    </row>
    <row r="46" spans="1:9" ht="15.75" customHeight="1">
      <c r="D46" s="39"/>
      <c r="E46" s="39"/>
      <c r="F46" s="39"/>
    </row>
    <row r="47" spans="1:9" ht="33" customHeight="1">
      <c r="A47" s="38" t="s">
        <v>6</v>
      </c>
      <c r="B47" s="81" t="str">
        <f>'Attach 3(JV)'!B24</f>
        <v/>
      </c>
      <c r="D47" s="39" t="str">
        <f>'Attach 3(JV)'!D24</f>
        <v>Printed Name :</v>
      </c>
      <c r="E47" s="39" t="str">
        <f>+'Attach 4'!E21</f>
        <v/>
      </c>
      <c r="F47" s="39"/>
    </row>
    <row r="48" spans="1:9" ht="22.5" customHeight="1">
      <c r="A48" s="38" t="s">
        <v>7</v>
      </c>
      <c r="B48" s="327" t="str">
        <f>'Attach 3(JV)'!B25</f>
        <v/>
      </c>
      <c r="D48" s="39" t="str">
        <f>'Attach 3(JV)'!D25</f>
        <v>Designation :</v>
      </c>
      <c r="E48" s="39" t="str">
        <f>+'Attach 4'!E22</f>
        <v/>
      </c>
      <c r="F48" s="39"/>
    </row>
    <row r="49" spans="1:6">
      <c r="D49" s="39"/>
      <c r="E49" s="39"/>
      <c r="F49" s="39"/>
    </row>
    <row r="50" spans="1:6" ht="12" customHeight="1">
      <c r="A50" s="40"/>
    </row>
    <row r="51" spans="1:6" ht="41.25" customHeight="1">
      <c r="A51" s="47" t="s">
        <v>392</v>
      </c>
      <c r="B51" s="713" t="s">
        <v>391</v>
      </c>
      <c r="C51" s="713"/>
      <c r="D51" s="713"/>
      <c r="E51" s="713"/>
      <c r="F51" s="713"/>
    </row>
    <row r="52" spans="1:6" ht="20.100000000000001" customHeight="1"/>
    <row r="53" spans="1:6" ht="20.100000000000001" customHeight="1">
      <c r="A53" s="40"/>
    </row>
    <row r="54" spans="1:6" ht="20.100000000000001" customHeight="1"/>
    <row r="55" spans="1:6" ht="20.100000000000001" customHeight="1">
      <c r="A55" s="40"/>
    </row>
    <row r="56" spans="1:6" ht="20.100000000000001" customHeight="1"/>
    <row r="57" spans="1:6" ht="20.100000000000001" customHeight="1">
      <c r="A57" s="40"/>
    </row>
    <row r="58" spans="1:6" ht="20.100000000000001" customHeight="1"/>
    <row r="59" spans="1:6" ht="20.100000000000001" customHeight="1"/>
    <row r="60" spans="1:6" ht="20.100000000000001" customHeight="1"/>
    <row r="61" spans="1:6" ht="20.100000000000001" customHeight="1"/>
  </sheetData>
  <sheetProtection password="CC6F" sheet="1" formatColumns="0" formatRows="0" selectLockedCells="1"/>
  <customSheetViews>
    <customSheetView guid="{07C7ABE5-DC68-4C19-A0E6-84EB4B5844E6}" scale="85" showPageBreaks="1" showGridLines="0" fitToPage="1" printArea="1" view="pageBreakPreview" topLeftCell="A30">
      <selection activeCell="E44" sqref="E44:F44"/>
      <rowBreaks count="1" manualBreakCount="1">
        <brk id="22" max="14" man="1"/>
      </rowBreaks>
      <pageMargins left="0.75" right="0.63" top="0.57999999999999996" bottom="0.6" header="0.34" footer="0.35"/>
      <pageSetup scale="73" fitToHeight="2" orientation="portrait" r:id="rId1"/>
      <headerFooter alignWithMargins="0">
        <oddFooter>&amp;R&amp;"Book Antiqua,Bold"&amp;8 Page &amp;P of &amp;N</oddFooter>
      </headerFooter>
    </customSheetView>
    <customSheetView guid="{35C772BD-8F05-4A18-BEC8-6AF744E22539}" scale="85" showPageBreaks="1" showGridLines="0" fitToPage="1" printArea="1" view="pageBreakPreview">
      <selection activeCell="F44" sqref="F44"/>
      <rowBreaks count="1" manualBreakCount="1">
        <brk id="22" max="14" man="1"/>
      </rowBreaks>
      <pageMargins left="0.75" right="0.63" top="0.57999999999999996" bottom="0.6" header="0.34" footer="0.35"/>
      <pageSetup scale="73" fitToHeight="2" orientation="portrait" r:id="rId2"/>
      <headerFooter alignWithMargins="0">
        <oddFooter>&amp;R&amp;"Book Antiqua,Bold"&amp;8 Page &amp;P of &amp;N</oddFooter>
      </headerFooter>
    </customSheetView>
    <customSheetView guid="{FC200EB0-6614-47DB-96CE-7610471486D9}" scale="110" showPageBreaks="1" showGridLines="0" fitToPage="1" printArea="1" view="pageBreakPreview" topLeftCell="A10">
      <selection activeCell="E21" sqref="E21"/>
      <rowBreaks count="1" manualBreakCount="1">
        <brk id="22" max="14" man="1"/>
      </rowBreaks>
      <pageMargins left="0.75" right="0.63" top="0.57999999999999996" bottom="0.6" header="0.34" footer="0.35"/>
      <pageSetup fitToHeight="2" orientation="portrait" r:id="rId3"/>
      <headerFooter alignWithMargins="0">
        <oddFooter>&amp;R&amp;"Book Antiqua,Bold"&amp;8 Page &amp;P of &amp;N</oddFooter>
      </headerFooter>
    </customSheetView>
    <customSheetView guid="{010B040B-83D1-42E5-9354-A9BE9113BDA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5" fitToHeight="2" orientation="portrait" r:id="rId4"/>
      <headerFooter alignWithMargins="0">
        <oddFooter>&amp;R&amp;"Book Antiqua,Bold"&amp;8 Page &amp;P of &amp;N</oddFooter>
      </headerFooter>
    </customSheetView>
    <customSheetView guid="{77353208-2D17-4D2E-ADE3-4F168F350B73}"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4" fitToHeight="2" orientation="portrait" r:id="rId5"/>
      <headerFooter alignWithMargins="0">
        <oddFooter>&amp;R&amp;"Book Antiqua,Bold"&amp;8 Page &amp;P of &amp;N</oddFooter>
      </headerFooter>
    </customSheetView>
    <customSheetView guid="{1F125E51-1799-42D0-B41E-DC039BB17D59}" scale="110" showPageBreaks="1" showGridLines="0" fitToPage="1" printArea="1" view="pageBreakPreview" topLeftCell="A25">
      <selection activeCell="E43" sqref="E43"/>
      <rowBreaks count="2" manualBreakCount="2">
        <brk id="21" max="14" man="1"/>
        <brk id="27" max="4" man="1"/>
      </rowBreaks>
      <pageMargins left="0.75" right="0.63" top="0.57999999999999996" bottom="0.6" header="0.34" footer="0.35"/>
      <pageSetup fitToHeight="2" orientation="portrait" r:id="rId6"/>
      <headerFooter alignWithMargins="0">
        <oddFooter>&amp;R&amp;"Book Antiqua,Bold"&amp;8 Page &amp;P of &amp;N</oddFooter>
      </headerFooter>
    </customSheetView>
    <customSheetView guid="{14C32814-5A59-4863-9FB1-822FBB75D7D1}" scale="90" showPageBreaks="1" showGridLines="0" fitToPage="1" printArea="1" view="pageBreakPreview" topLeftCell="A17">
      <selection activeCell="E44" sqref="E44"/>
      <rowBreaks count="1" manualBreakCount="1">
        <brk id="22" max="4" man="1"/>
      </rowBreaks>
      <pageMargins left="0.75" right="0.63" top="0.57999999999999996" bottom="0.6" header="0.34" footer="0.35"/>
      <pageSetup scale="92" fitToHeight="2" orientation="portrait" r:id="rId7"/>
      <headerFooter alignWithMargins="0">
        <oddFooter>&amp;R&amp;"Book Antiqua,Bold"&amp;8 Page &amp;P of &amp;N</oddFooter>
      </headerFooter>
    </customSheetView>
    <customSheetView guid="{AA750348-930C-43DE-ADD0-8D60980F5013}"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8"/>
      <headerFooter alignWithMargins="0">
        <oddFooter>&amp;R&amp;"Book Antiqua,Bold"&amp;8 Page &amp;P of &amp;N</oddFooter>
      </headerFooter>
    </customSheetView>
    <customSheetView guid="{CFBF18EC-8277-4311-991B-395AF21BB33B}" scale="90" showPageBreaks="1" showGridLines="0" fitToPage="1" printArea="1" view="pageBreakPreview" topLeftCell="A34">
      <selection activeCell="E44" sqref="E44"/>
      <rowBreaks count="1" manualBreakCount="1">
        <brk id="22" max="4" man="1"/>
      </rowBreaks>
      <pageMargins left="0.75" right="0.63" top="0.57999999999999996" bottom="0.6" header="0.34" footer="0.35"/>
      <pageSetup scale="92" fitToHeight="2" orientation="portrait" r:id="rId9"/>
      <headerFooter alignWithMargins="0">
        <oddFooter>&amp;R&amp;"Book Antiqua,Bold"&amp;8 Page &amp;P of &amp;N</oddFooter>
      </headerFooter>
    </customSheetView>
    <customSheetView guid="{82C64B11-1F50-45B5-B7BB-9F1DC733C833}" scale="90" showPageBreaks="1" showGridLines="0" fitToPage="1" printArea="1" view="pageBreakPreview" topLeftCell="A37">
      <selection activeCell="B75" sqref="B75:C75"/>
      <rowBreaks count="1" manualBreakCount="1">
        <brk id="22" max="8" man="1"/>
      </rowBreaks>
      <pageMargins left="0.75" right="0.63" top="0.57999999999999996" bottom="0.6" header="0.34" footer="0.35"/>
      <pageSetup scale="92" fitToHeight="2" orientation="portrait" r:id="rId10"/>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1"/>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2"/>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6"/>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1"/>
      <headerFooter alignWithMargins="0">
        <oddFooter>&amp;R&amp;"Book Antiqua,Bold"&amp;8 Page &amp;P of &amp;N</oddFooter>
      </headerFooter>
    </customSheetView>
    <customSheetView guid="{82E8A0F5-0020-4355-95CF-28601763A783}" scale="90" showPageBreaks="1" showGridLines="0" printArea="1" view="pageBreakPreview">
      <selection activeCell="E34" sqref="E34"/>
      <rowBreaks count="1" manualBreakCount="1">
        <brk id="22" max="8" man="1"/>
      </rowBreaks>
      <pageMargins left="0.75" right="0.63" top="0.57999999999999996" bottom="0.6" header="0.34" footer="0.35"/>
      <pageSetup scale="78" orientation="portrait" r:id="rId22"/>
      <headerFooter alignWithMargins="0">
        <oddFooter>&amp;R&amp;"Book Antiqua,Bold"&amp;8 Page &amp;P of &amp;N</oddFooter>
      </headerFooter>
    </customSheetView>
    <customSheetView guid="{44C1C443-3199-4288-884A-D16AF7B2CD69}"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CB7CD015-9A92-451A-BEF4-2BC98E3768DD}"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24"/>
      <headerFooter alignWithMargins="0">
        <oddFooter>&amp;R&amp;"Book Antiqua,Bold"&amp;8 Page &amp;P of &amp;N</oddFooter>
      </headerFooter>
    </customSheetView>
    <customSheetView guid="{7A88FC7A-7690-48AB-B789-172043AFADC8}" scale="90" showPageBreaks="1" showGridLines="0" fitToPage="1" printArea="1" view="pageBreakPreview" topLeftCell="A4">
      <selection activeCell="E44" sqref="E44"/>
      <rowBreaks count="1" manualBreakCount="1">
        <brk id="22" max="8" man="1"/>
      </rowBreaks>
      <pageMargins left="0.75" right="0.63" top="0.57999999999999996" bottom="0.6" header="0.34" footer="0.35"/>
      <pageSetup scale="92" fitToHeight="2" orientation="portrait" r:id="rId25"/>
      <headerFooter alignWithMargins="0">
        <oddFooter>&amp;R&amp;"Book Antiqua,Bold"&amp;8 Page &amp;P of &amp;N</oddFooter>
      </headerFooter>
    </customSheetView>
    <customSheetView guid="{1E2D7167-D6B7-4690-9A83-BF768C4223A4}"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26"/>
      <headerFooter alignWithMargins="0">
        <oddFooter>&amp;R&amp;"Book Antiqua,Bold"&amp;8 Page &amp;P of &amp;N</oddFooter>
      </headerFooter>
    </customSheetView>
    <customSheetView guid="{13A93EBF-985A-49FD-9FE0-DC75D238EC8C}" scale="90" showPageBreaks="1" showGridLines="0" fitToPage="1" printArea="1" view="pageBreakPreview" topLeftCell="A10">
      <selection activeCell="E44" sqref="E44"/>
      <rowBreaks count="2" manualBreakCount="2">
        <brk id="22" max="4" man="1"/>
        <brk id="31" max="4" man="1"/>
      </rowBreaks>
      <pageMargins left="0.75" right="0.63" top="0.57999999999999996" bottom="0.6" header="0.34" footer="0.35"/>
      <pageSetup scale="92" fitToHeight="2" orientation="portrait" r:id="rId27"/>
      <headerFooter alignWithMargins="0">
        <oddFooter>&amp;R&amp;"Book Antiqua,Bold"&amp;8 Page &amp;P of &amp;N</oddFooter>
      </headerFooter>
    </customSheetView>
    <customSheetView guid="{BE615921-12B2-47E1-81BB-292B559B4C46}" scale="55" showPageBreaks="1" showGridLines="0" fitToPage="1" printArea="1" view="pageBreakPreview" topLeftCell="A14">
      <selection activeCell="E44" sqref="E44"/>
      <rowBreaks count="1" manualBreakCount="1">
        <brk id="22" max="14" man="1"/>
      </rowBreaks>
      <pageMargins left="0.75" right="0.63" top="0.57999999999999996" bottom="0.6" header="0.34" footer="0.35"/>
      <pageSetup scale="34" fitToHeight="2" orientation="portrait" r:id="rId28"/>
      <headerFooter alignWithMargins="0">
        <oddFooter>&amp;R&amp;"Book Antiqua,Bold"&amp;8 Page &amp;P of &amp;N</oddFooter>
      </headerFooter>
    </customSheetView>
    <customSheetView guid="{D05C69EC-C4A6-4AED-AFBA-A3044FD4B3FB}" scale="110" showPageBreaks="1" showGridLines="0" fitToPage="1" printArea="1" view="pageBreakPreview" topLeftCell="A20">
      <selection activeCell="E43" sqref="E43"/>
      <rowBreaks count="2" manualBreakCount="2">
        <brk id="21" max="14" man="1"/>
        <brk id="27" max="4" man="1"/>
      </rowBreaks>
      <pageMargins left="0.75" right="0.63" top="0.57999999999999996" bottom="0.6" header="0.34" footer="0.35"/>
      <pageSetup fitToHeight="2" orientation="portrait" r:id="rId29"/>
      <headerFooter alignWithMargins="0">
        <oddFooter>&amp;R&amp;"Book Antiqua,Bold"&amp;8 Page &amp;P of &amp;N</oddFooter>
      </headerFooter>
    </customSheetView>
    <customSheetView guid="{8CF338B0-8CA3-4AF4-816D-CB7A6D8E33BC}" scale="110" showPageBreaks="1" showGridLines="0" fitToPage="1" printArea="1" view="pageBreakPreview" topLeftCell="A21">
      <selection activeCell="E21" sqref="E21"/>
      <rowBreaks count="2" manualBreakCount="2">
        <brk id="22" max="14" man="1"/>
        <brk id="44" max="5" man="1"/>
      </rowBreaks>
      <pageMargins left="0.75" right="0.63" top="0.57999999999999996" bottom="0.6" header="0.34" footer="0.35"/>
      <pageSetup scale="66" fitToHeight="2" orientation="portrait" r:id="rId30"/>
      <headerFooter alignWithMargins="0">
        <oddFooter>&amp;R&amp;"Book Antiqua,Bold"&amp;8 Page &amp;P of &amp;N</oddFooter>
      </headerFooter>
    </customSheetView>
    <customSheetView guid="{B07CB001-8FAF-40AD-8AD5-A65A64B33B35}"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5" fitToHeight="2" orientation="portrait" r:id="rId31"/>
      <headerFooter alignWithMargins="0">
        <oddFooter>&amp;R&amp;"Book Antiqua,Bold"&amp;8 Page &amp;P of &amp;N</oddFooter>
      </headerFooter>
    </customSheetView>
    <customSheetView guid="{4D67A8FB-66CE-4EFD-8932-C754BE25ED43}" scale="110" showPageBreaks="1" showGridLines="0" fitToPage="1" printArea="1" view="pageBreakPreview" topLeftCell="A13">
      <selection activeCell="E22" sqref="E22"/>
      <rowBreaks count="2" manualBreakCount="2">
        <brk id="22" max="14" man="1"/>
        <brk id="35" max="4" man="1"/>
      </rowBreaks>
      <pageMargins left="0.75" right="0.63" top="0.57999999999999996" bottom="0.6" header="0.34" footer="0.35"/>
      <pageSetup scale="75" fitToHeight="2" orientation="portrait" r:id="rId32"/>
      <headerFooter alignWithMargins="0">
        <oddFooter>&amp;R&amp;"Book Antiqua,Bold"&amp;8 Page &amp;P of &amp;N</oddFooter>
      </headerFooter>
    </customSheetView>
    <customSheetView guid="{0D490C87-B003-4943-9825-ACE0B8E7CC06}" scale="110" showPageBreaks="1" showGridLines="0" fitToPage="1" printArea="1" view="pageBreakPreview" topLeftCell="A10">
      <selection activeCell="E21" sqref="E21"/>
      <rowBreaks count="2" manualBreakCount="2">
        <brk id="22" max="14" man="1"/>
        <brk id="38" max="4" man="1"/>
      </rowBreaks>
      <pageMargins left="0.75" right="0.63" top="0.57999999999999996" bottom="0.6" header="0.34" footer="0.35"/>
      <pageSetup scale="75" fitToHeight="2" orientation="portrait" r:id="rId33"/>
      <headerFooter alignWithMargins="0">
        <oddFooter>&amp;R&amp;"Book Antiqua,Bold"&amp;8 Page &amp;P of &amp;N</oddFooter>
      </headerFooter>
    </customSheetView>
    <customSheetView guid="{012A8702-091E-4FD1-8E26-12B65B8B3B8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4" fitToHeight="2" orientation="portrait" r:id="rId34"/>
      <headerFooter alignWithMargins="0">
        <oddFooter>&amp;R&amp;"Book Antiqua,Bold"&amp;8 Page &amp;P of &amp;N</oddFooter>
      </headerFooter>
    </customSheetView>
    <customSheetView guid="{B98EDF94-17A9-401E-AE8C-378939C838E5}" scale="85" showPageBreaks="1" showGridLines="0" fitToPage="1" printArea="1" view="pageBreakPreview" topLeftCell="A30">
      <selection activeCell="E44" sqref="E44:F44"/>
      <rowBreaks count="1" manualBreakCount="1">
        <brk id="22" max="14" man="1"/>
      </rowBreaks>
      <pageMargins left="0.75" right="0.63" top="0.57999999999999996" bottom="0.6" header="0.34" footer="0.35"/>
      <pageSetup scale="73" fitToHeight="2" orientation="portrait" r:id="rId35"/>
      <headerFooter alignWithMargins="0">
        <oddFooter>&amp;R&amp;"Book Antiqua,Bold"&amp;8 Page &amp;P of &amp;N</oddFooter>
      </headerFooter>
    </customSheetView>
  </customSheetViews>
  <mergeCells count="71">
    <mergeCell ref="E41:F41"/>
    <mergeCell ref="E42:F42"/>
    <mergeCell ref="E43:F43"/>
    <mergeCell ref="E30:F30"/>
    <mergeCell ref="E31:F31"/>
    <mergeCell ref="E32:F32"/>
    <mergeCell ref="E33:F33"/>
    <mergeCell ref="E34:F34"/>
    <mergeCell ref="E35:F35"/>
    <mergeCell ref="E36:F36"/>
    <mergeCell ref="E37:F37"/>
    <mergeCell ref="A18:A19"/>
    <mergeCell ref="B18:D19"/>
    <mergeCell ref="A32:A34"/>
    <mergeCell ref="B32:D32"/>
    <mergeCell ref="B20:D20"/>
    <mergeCell ref="A26:A28"/>
    <mergeCell ref="B29:D29"/>
    <mergeCell ref="A29:A31"/>
    <mergeCell ref="B31:D31"/>
    <mergeCell ref="B34:D34"/>
    <mergeCell ref="A20:A22"/>
    <mergeCell ref="A23:A25"/>
    <mergeCell ref="A3:F3"/>
    <mergeCell ref="A5:F5"/>
    <mergeCell ref="A16:F16"/>
    <mergeCell ref="B9:D9"/>
    <mergeCell ref="B10:D10"/>
    <mergeCell ref="B11:D11"/>
    <mergeCell ref="B12:D12"/>
    <mergeCell ref="A8:D8"/>
    <mergeCell ref="B51:F51"/>
    <mergeCell ref="B38:D38"/>
    <mergeCell ref="B40:D40"/>
    <mergeCell ref="B41:D41"/>
    <mergeCell ref="B43:D43"/>
    <mergeCell ref="B44:D44"/>
    <mergeCell ref="B39:D39"/>
    <mergeCell ref="B42:D42"/>
    <mergeCell ref="E38:F38"/>
    <mergeCell ref="E39:F39"/>
    <mergeCell ref="E40:F40"/>
    <mergeCell ref="A45:F45"/>
    <mergeCell ref="A36:A38"/>
    <mergeCell ref="A39:A41"/>
    <mergeCell ref="A42:A44"/>
    <mergeCell ref="E44:F44"/>
    <mergeCell ref="B37:D37"/>
    <mergeCell ref="B23:D23"/>
    <mergeCell ref="B24:D24"/>
    <mergeCell ref="B25:D25"/>
    <mergeCell ref="B21:D21"/>
    <mergeCell ref="B22:D22"/>
    <mergeCell ref="B30:D30"/>
    <mergeCell ref="B28:D28"/>
    <mergeCell ref="B26:D26"/>
    <mergeCell ref="B27:D27"/>
    <mergeCell ref="B36:D36"/>
    <mergeCell ref="B33:D33"/>
    <mergeCell ref="B35:D35"/>
    <mergeCell ref="E29:F29"/>
    <mergeCell ref="E18:F19"/>
    <mergeCell ref="E20:F20"/>
    <mergeCell ref="E21:F21"/>
    <mergeCell ref="E22:F22"/>
    <mergeCell ref="E24:F24"/>
    <mergeCell ref="E23:F23"/>
    <mergeCell ref="E25:F25"/>
    <mergeCell ref="E26:F26"/>
    <mergeCell ref="E27:F27"/>
    <mergeCell ref="E28:F28"/>
  </mergeCells>
  <phoneticPr fontId="6" type="noConversion"/>
  <conditionalFormatting sqref="E33">
    <cfRule type="expression" priority="1">
      <formula>#REF!&lt;33</formula>
    </cfRule>
  </conditionalFormatting>
  <pageMargins left="0.75" right="0.63" top="0.57999999999999996" bottom="0.6" header="0.34" footer="0.35"/>
  <pageSetup scale="73" fitToHeight="2" orientation="portrait" r:id="rId36"/>
  <headerFooter alignWithMargins="0">
    <oddFooter>&amp;R&amp;"Book Antiqua,Bold"&amp;8 Page &amp;P of &amp;N</oddFooter>
  </headerFooter>
  <rowBreaks count="1" manualBreakCount="1">
    <brk id="22" max="14" man="1"/>
  </rowBreaks>
  <drawing r:id="rId3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8"/>
  </sheetPr>
  <dimension ref="A1:I30"/>
  <sheetViews>
    <sheetView showGridLines="0" view="pageBreakPreview" topLeftCell="A7" zoomScaleNormal="100" zoomScaleSheetLayoutView="100" workbookViewId="0">
      <selection activeCell="A16" sqref="A16:E16"/>
    </sheetView>
  </sheetViews>
  <sheetFormatPr defaultRowHeight="14.4"/>
  <cols>
    <col min="1" max="1" width="15.6640625" style="4" customWidth="1"/>
    <col min="2" max="2" width="20.5546875" style="4" customWidth="1"/>
    <col min="3" max="3" width="11.44140625" style="4" customWidth="1"/>
    <col min="4" max="4" width="13.33203125" style="4" customWidth="1"/>
    <col min="5" max="5" width="39.33203125" style="4" customWidth="1"/>
    <col min="6" max="8" width="9.109375" style="1" customWidth="1"/>
  </cols>
  <sheetData>
    <row r="1" spans="1:9">
      <c r="A1" s="23" t="str">
        <f>Basic!A3&amp;Basic!B3</f>
        <v>Specification No. :5002002334/TOWER/DOM/A00 - CC CS -1</v>
      </c>
      <c r="B1" s="19"/>
      <c r="C1" s="19"/>
      <c r="D1" s="19"/>
      <c r="E1" s="20" t="str">
        <f>"Attachment-10 "</f>
        <v xml:space="preserve">Attachment-10 </v>
      </c>
    </row>
    <row r="3" spans="1:9" ht="91.5" customHeight="1">
      <c r="A3" s="1051" t="str">
        <f>'Attach 3(JV)'!A3</f>
        <v>Transmission line Tower Package TL01 for 400 KV D/C RIL (Oil Refinery) (GIS) – Jamkhambaliya (GIS) (Twin HTLS) line associated with Transmission Project–Jamnagar Oil Refinery of RIL to connect with Jamkhambaliya ISTS PS</v>
      </c>
      <c r="B3" s="1051"/>
      <c r="C3" s="1051"/>
      <c r="D3" s="1051"/>
      <c r="E3" s="1051"/>
      <c r="F3" s="2"/>
      <c r="G3" s="8"/>
      <c r="H3" s="2"/>
    </row>
    <row r="4" spans="1:9" ht="20.100000000000001" customHeight="1">
      <c r="A4" s="5"/>
      <c r="H4" s="9"/>
      <c r="I4" s="10"/>
    </row>
    <row r="5" spans="1:9" ht="20.100000000000001" customHeight="1">
      <c r="A5" s="1052" t="s">
        <v>390</v>
      </c>
      <c r="B5" s="1052"/>
      <c r="C5" s="1052"/>
      <c r="D5" s="1052"/>
      <c r="E5" s="1052"/>
      <c r="F5" s="3"/>
      <c r="H5" s="9"/>
      <c r="I5" s="12"/>
    </row>
    <row r="6" spans="1:9" ht="20.100000000000001" customHeight="1">
      <c r="A6" s="6"/>
      <c r="H6" s="9"/>
      <c r="I6" s="12"/>
    </row>
    <row r="7" spans="1:9" ht="20.100000000000001" customHeight="1">
      <c r="A7" s="14" t="str">
        <f>'Attach 3(JV)'!A7</f>
        <v>Bidder’s Name and Address :</v>
      </c>
      <c r="E7" s="15" t="str">
        <f>'Attach 3(JV)'!E7</f>
        <v>To:</v>
      </c>
      <c r="H7" s="9"/>
      <c r="I7" s="12"/>
    </row>
    <row r="8" spans="1:9" ht="36" customHeight="1">
      <c r="A8" s="1049" t="str">
        <f>'Attach 3(JV)'!A8</f>
        <v/>
      </c>
      <c r="B8" s="1049"/>
      <c r="C8" s="1049"/>
      <c r="D8" s="1049"/>
      <c r="E8" s="11" t="str">
        <f>'Attach 3(JV)'!E8</f>
        <v>Contract Services</v>
      </c>
      <c r="H8" s="9"/>
      <c r="I8" s="12"/>
    </row>
    <row r="9" spans="1:9" ht="20.100000000000001" customHeight="1">
      <c r="A9" s="13" t="s">
        <v>356</v>
      </c>
      <c r="B9" s="983" t="str">
        <f>'Attach 3(JV)'!B9</f>
        <v/>
      </c>
      <c r="C9" s="983"/>
      <c r="D9" s="983"/>
      <c r="E9" s="11" t="str">
        <f>'Attach 3(JV)'!E9</f>
        <v>Power Grid Corporation of India Ltd.,</v>
      </c>
      <c r="H9" s="9"/>
      <c r="I9" s="12"/>
    </row>
    <row r="10" spans="1:9" ht="20.100000000000001" customHeight="1">
      <c r="A10" s="13" t="s">
        <v>358</v>
      </c>
      <c r="B10" s="983" t="str">
        <f>'Attach 3(JV)'!B10</f>
        <v/>
      </c>
      <c r="C10" s="983"/>
      <c r="D10" s="983"/>
      <c r="E10" s="11" t="str">
        <f>'Attach 3(JV)'!E10</f>
        <v>"Saudamini", Plot No. 2, Sector 29</v>
      </c>
      <c r="H10" s="9"/>
      <c r="I10" s="12"/>
    </row>
    <row r="11" spans="1:9" ht="20.100000000000001" customHeight="1">
      <c r="B11" s="983" t="str">
        <f>'Attach 3(JV)'!B11</f>
        <v/>
      </c>
      <c r="C11" s="983"/>
      <c r="D11" s="983"/>
      <c r="E11" s="11" t="str">
        <f>'Attach 3(JV)'!E11</f>
        <v>Gurgaon (Haryana) - 122001</v>
      </c>
    </row>
    <row r="12" spans="1:9" ht="20.100000000000001" customHeight="1">
      <c r="A12" s="6"/>
      <c r="B12" s="983" t="str">
        <f>'Attach 3(JV)'!B12</f>
        <v/>
      </c>
      <c r="C12" s="983"/>
      <c r="D12" s="983"/>
      <c r="E12" s="11"/>
    </row>
    <row r="13" spans="1:9" ht="20.100000000000001" customHeight="1">
      <c r="A13" s="6"/>
      <c r="B13" s="221"/>
      <c r="C13" s="221"/>
      <c r="D13" s="221"/>
      <c r="G13" s="11"/>
    </row>
    <row r="14" spans="1:9" ht="20.100000000000001" customHeight="1">
      <c r="A14" s="4" t="s">
        <v>350</v>
      </c>
    </row>
    <row r="15" spans="1:9" ht="20.100000000000001" customHeight="1">
      <c r="A15" s="6"/>
    </row>
    <row r="16" spans="1:9" s="439" customFormat="1" ht="48.75" customHeight="1">
      <c r="A16" s="1050" t="s">
        <v>559</v>
      </c>
      <c r="B16" s="1050"/>
      <c r="C16" s="1050"/>
      <c r="D16" s="1050"/>
      <c r="E16" s="1050"/>
      <c r="F16" s="438"/>
      <c r="G16" s="438"/>
      <c r="H16" s="438"/>
    </row>
    <row r="17" spans="1:5" ht="33" customHeight="1">
      <c r="D17" s="22"/>
    </row>
    <row r="18" spans="1:5" ht="33" customHeight="1">
      <c r="A18" s="21" t="s">
        <v>6</v>
      </c>
      <c r="B18" s="237" t="str">
        <f>'Attach 3(JV)'!B24</f>
        <v/>
      </c>
      <c r="C18" s="18"/>
      <c r="D18" s="22" t="s">
        <v>4</v>
      </c>
      <c r="E18" s="333" t="str">
        <f>'Attach 3(JV)'!E24</f>
        <v/>
      </c>
    </row>
    <row r="19" spans="1:5" ht="33" customHeight="1">
      <c r="A19" s="21" t="s">
        <v>7</v>
      </c>
      <c r="B19" s="333" t="str">
        <f>'Attach 3(JV)'!B25</f>
        <v/>
      </c>
      <c r="C19" s="18"/>
      <c r="D19" s="22" t="s">
        <v>5</v>
      </c>
      <c r="E19" s="333" t="str">
        <f>'Attach 3(JV)'!E25</f>
        <v/>
      </c>
    </row>
    <row r="20" spans="1:5" ht="33" customHeight="1">
      <c r="B20" s="18"/>
      <c r="C20" s="18"/>
      <c r="D20" s="22"/>
      <c r="E20" s="18"/>
    </row>
    <row r="21" spans="1:5" ht="20.100000000000001" customHeight="1"/>
    <row r="22" spans="1:5" ht="20.100000000000001" customHeight="1">
      <c r="A22" s="7"/>
    </row>
    <row r="23" spans="1:5" ht="20.100000000000001" customHeight="1"/>
    <row r="24" spans="1:5" ht="20.100000000000001" customHeight="1">
      <c r="A24" s="7"/>
    </row>
    <row r="25" spans="1:5" ht="20.100000000000001" customHeight="1"/>
    <row r="26" spans="1:5" ht="20.100000000000001" customHeight="1">
      <c r="A26" s="7"/>
    </row>
    <row r="27" spans="1:5" ht="20.100000000000001" customHeight="1"/>
    <row r="28" spans="1:5" ht="20.100000000000001" customHeight="1"/>
    <row r="29" spans="1:5" ht="20.100000000000001" customHeight="1"/>
    <row r="30" spans="1:5" ht="20.100000000000001" customHeight="1"/>
  </sheetData>
  <sheetProtection password="CC6F" sheet="1" formatColumns="0" formatRows="0" selectLockedCells="1"/>
  <customSheetViews>
    <customSheetView guid="{07C7ABE5-DC68-4C19-A0E6-84EB4B5844E6}" showPageBreaks="1" showGridLines="0" printArea="1" view="pageBreakPreview" topLeftCell="A7">
      <selection activeCell="A16" sqref="A16:E16"/>
      <pageMargins left="0.75" right="0.63" top="0.57999999999999996" bottom="0.6" header="0.34" footer="0.35"/>
      <pageSetup scale="98" orientation="portrait" r:id="rId1"/>
      <headerFooter alignWithMargins="0">
        <oddFooter>&amp;R&amp;"Book Antiqua,Bold"&amp;8 Page &amp;P of &amp;N</oddFooter>
      </headerFooter>
    </customSheetView>
    <customSheetView guid="{35C772BD-8F05-4A18-BEC8-6AF744E22539}" showPageBreaks="1" showGridLines="0" printArea="1" view="pageBreakPreview" topLeftCell="A7">
      <selection activeCell="A16" sqref="A16:E16"/>
      <pageMargins left="0.75" right="0.63" top="0.57999999999999996" bottom="0.6" header="0.34" footer="0.35"/>
      <pageSetup scale="98" orientation="portrait" r:id="rId2"/>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scale="98" orientation="portrait" r:id="rId3"/>
      <headerFooter alignWithMargins="0">
        <oddFooter>&amp;R&amp;"Book Antiqua,Bold"&amp;8 Page &amp;P of &amp;N</oddFooter>
      </headerFooter>
    </customSheetView>
    <customSheetView guid="{010B040B-83D1-42E5-9354-A9BE9113BDAC}" showPageBreaks="1" showGridLines="0" printArea="1" view="pageBreakPreview" topLeftCell="A13">
      <selection activeCell="A16" sqref="A16:E16"/>
      <pageMargins left="0.75" right="0.63" top="0.57999999999999996" bottom="0.6" header="0.34" footer="0.35"/>
      <pageSetup scale="98" orientation="portrait" r:id="rId4"/>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8" orientation="portrait" r:id="rId5"/>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scale="98"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A16" sqref="A16:E16"/>
      <pageMargins left="0.75" right="0.63" top="0.57999999999999996" bottom="0.6" header="0.34" footer="0.35"/>
      <pageSetup scale="99"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7">
      <selection activeCell="A16" sqref="A16:E16"/>
      <pageMargins left="0.75" right="0.63" top="0.57999999999999996" bottom="0.6" header="0.34" footer="0.35"/>
      <pageSetup scale="99"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7">
      <selection activeCell="A16" sqref="A16:E16"/>
      <pageMargins left="0.75" right="0.63" top="0.57999999999999996" bottom="0.6" header="0.34" footer="0.35"/>
      <pageSetup scale="99" orientation="portrait" r:id="rId9"/>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21"/>
      <headerFooter alignWithMargins="0">
        <oddFooter>&amp;R&amp;"Book Antiqua,Bold"&amp;8 Page &amp;P of &amp;N</oddFooter>
      </headerFooter>
    </customSheetView>
    <customSheetView guid="{82E8A0F5-0020-4355-95CF-28601763A783}" showPageBreaks="1" showGridLines="0" printArea="1" view="pageBreakPreview" topLeftCell="A10">
      <pageMargins left="0.75" right="0.63" top="0.57999999999999996" bottom="0.6" header="0.34" footer="0.35"/>
      <pageSetup orientation="portrait" r:id="rId22"/>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23"/>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24"/>
      <headerFooter alignWithMargins="0">
        <oddFooter>&amp;R&amp;"Book Antiqua,Bold"&amp;8 Page &amp;P of &amp;N</oddFooter>
      </headerFooter>
    </customSheetView>
    <customSheetView guid="{7A88FC7A-7690-48AB-B789-172043AFADC8}" showPageBreaks="1" showGridLines="0" printArea="1" view="pageBreakPreview" topLeftCell="A13">
      <selection activeCell="B20" sqref="B20"/>
      <pageMargins left="0.75" right="0.63" top="0.57999999999999996" bottom="0.6" header="0.34" footer="0.35"/>
      <pageSetup scale="99" orientation="portrait" r:id="rId25"/>
      <headerFooter alignWithMargins="0">
        <oddFooter>&amp;R&amp;"Book Antiqua,Bold"&amp;8 Page &amp;P of &amp;N</oddFooter>
      </headerFooter>
    </customSheetView>
    <customSheetView guid="{1E2D7167-D6B7-4690-9A83-BF768C4223A4}" showPageBreaks="1" showGridLines="0" printArea="1" view="pageBreakPreview" topLeftCell="A7">
      <selection activeCell="A16" sqref="A16:E16"/>
      <pageMargins left="0.75" right="0.63" top="0.57999999999999996" bottom="0.6" header="0.34" footer="0.35"/>
      <pageSetup scale="99" orientation="portrait" r:id="rId26"/>
      <headerFooter alignWithMargins="0">
        <oddFooter>&amp;R&amp;"Book Antiqua,Bold"&amp;8 Page &amp;P of &amp;N</oddFooter>
      </headerFooter>
    </customSheetView>
    <customSheetView guid="{13A93EBF-985A-49FD-9FE0-DC75D238EC8C}" showPageBreaks="1" showGridLines="0" printArea="1" view="pageBreakPreview">
      <selection activeCell="I12" sqref="I12"/>
      <pageMargins left="0.75" right="0.63" top="0.57999999999999996" bottom="0.6" header="0.34" footer="0.35"/>
      <pageSetup scale="98" orientation="portrait" r:id="rId27"/>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scale="98" orientation="portrait" r:id="rId28"/>
      <headerFooter alignWithMargins="0">
        <oddFooter>&amp;R&amp;"Book Antiqua,Bold"&amp;8 Page &amp;P of &amp;N</oddFooter>
      </headerFooter>
    </customSheetView>
    <customSheetView guid="{D05C69EC-C4A6-4AED-AFBA-A3044FD4B3FB}" showPageBreaks="1" showGridLines="0" printArea="1" view="pageBreakPreview">
      <selection activeCell="A3" sqref="A3:E3"/>
      <pageMargins left="0.75" right="0.63" top="0.57999999999999996" bottom="0.6" header="0.34" footer="0.35"/>
      <pageSetup scale="98" orientation="portrait" r:id="rId29"/>
      <headerFooter alignWithMargins="0">
        <oddFooter>&amp;R&amp;"Book Antiqua,Bold"&amp;8 Page &amp;P of &amp;N</oddFooter>
      </headerFooter>
    </customSheetView>
    <customSheetView guid="{8CF338B0-8CA3-4AF4-816D-CB7A6D8E33BC}" showPageBreaks="1" showGridLines="0" printArea="1" view="pageBreakPreview">
      <selection activeCell="A3" sqref="A3:E3"/>
      <pageMargins left="0.75" right="0.63" top="0.57999999999999996" bottom="0.6" header="0.34" footer="0.35"/>
      <pageSetup scale="98" orientation="portrait" r:id="rId30"/>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8" orientation="portrait" r:id="rId31"/>
      <headerFooter alignWithMargins="0">
        <oddFooter>&amp;R&amp;"Book Antiqua,Bold"&amp;8 Page &amp;P of &amp;N</oddFooter>
      </headerFooter>
    </customSheetView>
    <customSheetView guid="{4D67A8FB-66CE-4EFD-8932-C754BE25ED43}" showPageBreaks="1" showGridLines="0" printArea="1" view="pageBreakPreview" topLeftCell="A7">
      <selection activeCell="A2" sqref="A2"/>
      <pageMargins left="0.75" right="0.63" top="0.57999999999999996" bottom="0.6" header="0.34" footer="0.35"/>
      <pageSetup scale="98" orientation="portrait" r:id="rId32"/>
      <headerFooter alignWithMargins="0">
        <oddFooter>&amp;R&amp;"Book Antiqua,Bold"&amp;8 Page &amp;P of &amp;N</oddFooter>
      </headerFooter>
    </customSheetView>
    <customSheetView guid="{0D490C87-B003-4943-9825-ACE0B8E7CC06}" showPageBreaks="1" showGridLines="0" printArea="1" view="pageBreakPreview" topLeftCell="A7">
      <selection activeCell="A16" sqref="A16:E16"/>
      <pageMargins left="0.75" right="0.63" top="0.57999999999999996" bottom="0.6" header="0.34" footer="0.35"/>
      <pageSetup scale="98" orientation="portrait" r:id="rId33"/>
      <headerFooter alignWithMargins="0">
        <oddFooter>&amp;R&amp;"Book Antiqua,Bold"&amp;8 Page &amp;P of &amp;N</oddFooter>
      </headerFooter>
    </customSheetView>
    <customSheetView guid="{012A8702-091E-4FD1-8E26-12B65B8B3B8C}" showPageBreaks="1" showGridLines="0" printArea="1" view="pageBreakPreview" topLeftCell="A13">
      <selection activeCell="A16" sqref="A16:E16"/>
      <pageMargins left="0.75" right="0.63" top="0.57999999999999996" bottom="0.6" header="0.34" footer="0.35"/>
      <pageSetup scale="98" orientation="portrait" r:id="rId34"/>
      <headerFooter alignWithMargins="0">
        <oddFooter>&amp;R&amp;"Book Antiqua,Bold"&amp;8 Page &amp;P of &amp;N</oddFooter>
      </headerFooter>
    </customSheetView>
    <customSheetView guid="{B98EDF94-17A9-401E-AE8C-378939C838E5}" showPageBreaks="1" showGridLines="0" printArea="1" view="pageBreakPreview" topLeftCell="A7">
      <selection activeCell="A16" sqref="A16:E16"/>
      <pageMargins left="0.75" right="0.63" top="0.57999999999999996" bottom="0.6" header="0.34" footer="0.35"/>
      <pageSetup scale="98" orientation="portrait" r:id="rId35"/>
      <headerFooter alignWithMargins="0">
        <oddFooter>&amp;R&amp;"Book Antiqua,Bold"&amp;8 Page &amp;P of &amp;N</oddFooter>
      </headerFooter>
    </customSheetView>
  </customSheetViews>
  <mergeCells count="8">
    <mergeCell ref="B12:D12"/>
    <mergeCell ref="A8:D8"/>
    <mergeCell ref="A16:E16"/>
    <mergeCell ref="A3:E3"/>
    <mergeCell ref="A5:E5"/>
    <mergeCell ref="B9:D9"/>
    <mergeCell ref="B10:D10"/>
    <mergeCell ref="B11:D11"/>
  </mergeCells>
  <phoneticPr fontId="6" type="noConversion"/>
  <pageMargins left="0.75" right="0.63" top="0.57999999999999996" bottom="0.6" header="0.34" footer="0.35"/>
  <pageSetup scale="98" orientation="portrait" r:id="rId36"/>
  <headerFooter alignWithMargins="0">
    <oddFooter>&amp;R&amp;"Book Antiqua,Bold"&amp;8 Page &amp;P of &amp;N</oddFooter>
  </headerFooter>
  <drawing r:id="rId3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14"/>
  </sheetPr>
  <dimension ref="A1:Z85"/>
  <sheetViews>
    <sheetView showGridLines="0" view="pageBreakPreview" topLeftCell="A16" zoomScaleNormal="100" zoomScaleSheetLayoutView="100" workbookViewId="0">
      <selection activeCell="B18" sqref="B18:C18"/>
    </sheetView>
  </sheetViews>
  <sheetFormatPr defaultColWidth="9.109375" defaultRowHeight="14.4"/>
  <cols>
    <col min="1" max="1" width="12.109375" style="31" customWidth="1"/>
    <col min="2" max="2" width="30.6640625" style="31" customWidth="1"/>
    <col min="3" max="3" width="17.88671875" style="31" customWidth="1"/>
    <col min="4" max="4" width="18.88671875" style="31" customWidth="1"/>
    <col min="5" max="5" width="20" style="31" customWidth="1"/>
    <col min="6" max="8" width="9.109375" style="26"/>
    <col min="9" max="16384" width="9.109375" style="27"/>
  </cols>
  <sheetData>
    <row r="1" spans="1:26">
      <c r="A1" s="23" t="str">
        <f>Basic!A3&amp;Basic!B3</f>
        <v>Specification No. :5002002334/TOWER/DOM/A00 - CC CS -1</v>
      </c>
      <c r="B1" s="24"/>
      <c r="C1" s="24"/>
      <c r="D1" s="24"/>
      <c r="E1" s="25" t="str">
        <f>"Attachment-11 "</f>
        <v xml:space="preserve">Attachment-11 </v>
      </c>
    </row>
    <row r="2" spans="1:26" ht="19.5" customHeight="1">
      <c r="Z2" s="199">
        <f>'Attach 3(JV)'!Z2</f>
        <v>0</v>
      </c>
    </row>
    <row r="3" spans="1:26" ht="123.75" customHeight="1">
      <c r="A3" s="746" t="str">
        <f>Basic!B1</f>
        <v>Transmission line Tower Package TL01 for 400 KV D/C RIL (Oil Refinery) (GIS) – Jamkhambaliya (GIS) (Twin HTLS) line associated with Transmission Project–Jamnagar Oil Refinery of RIL to connect with Jamkhambaliya ISTS PS</v>
      </c>
      <c r="B3" s="746"/>
      <c r="C3" s="746"/>
      <c r="D3" s="746"/>
      <c r="E3" s="746"/>
      <c r="F3" s="28"/>
      <c r="G3" s="29"/>
      <c r="H3" s="28"/>
    </row>
    <row r="4" spans="1:26" ht="19.5" customHeight="1">
      <c r="A4" s="30"/>
      <c r="H4" s="32"/>
      <c r="I4" s="10"/>
    </row>
    <row r="5" spans="1:26" ht="19.5" customHeight="1">
      <c r="A5" s="747" t="s">
        <v>393</v>
      </c>
      <c r="B5" s="747"/>
      <c r="C5" s="747"/>
      <c r="D5" s="747"/>
      <c r="E5" s="747"/>
      <c r="F5" s="33"/>
      <c r="H5" s="32"/>
      <c r="I5" s="12"/>
    </row>
    <row r="6" spans="1:26" ht="19.5" customHeight="1">
      <c r="A6" s="34"/>
      <c r="H6" s="32"/>
      <c r="I6" s="12"/>
    </row>
    <row r="7" spans="1:26" ht="19.5" customHeight="1">
      <c r="A7" s="35" t="str">
        <f>'Attach 3(JV)'!A7</f>
        <v>Bidder’s Name and Address :</v>
      </c>
      <c r="B7" s="34"/>
      <c r="C7" s="34"/>
      <c r="D7" s="15" t="str">
        <f>'Attach 3(JV)'!E7</f>
        <v>To:</v>
      </c>
      <c r="H7" s="32"/>
      <c r="I7" s="12"/>
    </row>
    <row r="8" spans="1:26" ht="36" customHeight="1">
      <c r="A8" s="745" t="str">
        <f>'Attach 3(JV)'!A8</f>
        <v/>
      </c>
      <c r="B8" s="745"/>
      <c r="C8" s="745"/>
      <c r="D8" s="11" t="str">
        <f>'Attach 3(JV)'!E8</f>
        <v>Contract Services</v>
      </c>
      <c r="H8" s="32"/>
      <c r="I8" s="12"/>
    </row>
    <row r="9" spans="1:26" ht="19.5" customHeight="1">
      <c r="A9" s="13" t="s">
        <v>356</v>
      </c>
      <c r="B9" s="983" t="str">
        <f>'Attach 3(JV)'!B9</f>
        <v/>
      </c>
      <c r="C9" s="983"/>
      <c r="D9" s="11" t="str">
        <f>'Attach 3(JV)'!E9</f>
        <v>Power Grid Corporation of India Ltd.,</v>
      </c>
      <c r="H9" s="32"/>
      <c r="I9" s="12"/>
    </row>
    <row r="10" spans="1:26" ht="19.5" customHeight="1">
      <c r="A10" s="13" t="s">
        <v>358</v>
      </c>
      <c r="B10" s="983" t="str">
        <f>'Attach 3(JV)'!B10</f>
        <v/>
      </c>
      <c r="C10" s="983"/>
      <c r="D10" s="11" t="str">
        <f>'Attach 3(JV)'!E10</f>
        <v>"Saudamini", Plot No. 2, Sector 29</v>
      </c>
      <c r="H10" s="32"/>
      <c r="I10" s="12"/>
    </row>
    <row r="11" spans="1:26" ht="19.5" customHeight="1">
      <c r="B11" s="983" t="str">
        <f>'Attach 3(JV)'!B11</f>
        <v/>
      </c>
      <c r="C11" s="983"/>
      <c r="D11" s="11" t="str">
        <f>'Attach 3(JV)'!E11</f>
        <v>Gurgaon (Haryana) - 122001</v>
      </c>
    </row>
    <row r="12" spans="1:26" ht="19.5" customHeight="1">
      <c r="A12" s="34"/>
      <c r="B12" s="983" t="str">
        <f>'Attach 3(JV)'!B12</f>
        <v/>
      </c>
      <c r="C12" s="983"/>
      <c r="D12" s="11"/>
    </row>
    <row r="13" spans="1:26" ht="19.5" customHeight="1">
      <c r="A13" s="31" t="s">
        <v>350</v>
      </c>
      <c r="D13" s="43"/>
    </row>
    <row r="14" spans="1:26" ht="9.9" customHeight="1">
      <c r="A14" s="34"/>
    </row>
    <row r="15" spans="1:26" ht="174" customHeight="1">
      <c r="A15" s="1053" t="s">
        <v>524</v>
      </c>
      <c r="B15" s="748"/>
      <c r="C15" s="748"/>
      <c r="D15" s="748"/>
      <c r="E15" s="748"/>
      <c r="F15" s="36"/>
      <c r="G15" s="36"/>
      <c r="H15" s="36"/>
    </row>
    <row r="16" spans="1:26" ht="20.25" customHeight="1">
      <c r="A16" s="34"/>
      <c r="B16" s="34"/>
      <c r="C16" s="34"/>
      <c r="D16" s="34"/>
      <c r="E16" s="34"/>
      <c r="F16" s="36"/>
      <c r="G16" s="36"/>
      <c r="H16" s="36"/>
    </row>
    <row r="17" spans="1:8" s="26" customFormat="1" ht="72" customHeight="1">
      <c r="A17" s="51" t="s">
        <v>354</v>
      </c>
      <c r="B17" s="1022" t="s">
        <v>115</v>
      </c>
      <c r="C17" s="1022"/>
      <c r="D17" s="51" t="s">
        <v>116</v>
      </c>
      <c r="E17" s="51" t="s">
        <v>117</v>
      </c>
      <c r="G17" s="36"/>
      <c r="H17" s="36"/>
    </row>
    <row r="18" spans="1:8" ht="26.1" customHeight="1">
      <c r="A18" s="122">
        <v>1</v>
      </c>
      <c r="B18" s="1054"/>
      <c r="C18" s="1054"/>
      <c r="D18" s="337"/>
      <c r="E18" s="337"/>
      <c r="F18" s="36"/>
      <c r="G18" s="36"/>
      <c r="H18" s="36"/>
    </row>
    <row r="19" spans="1:8" ht="26.1" customHeight="1">
      <c r="A19" s="122">
        <v>2</v>
      </c>
      <c r="B19" s="1054"/>
      <c r="C19" s="1054"/>
      <c r="D19" s="337"/>
      <c r="E19" s="337"/>
      <c r="F19" s="36"/>
      <c r="G19" s="36"/>
      <c r="H19" s="36"/>
    </row>
    <row r="20" spans="1:8" ht="26.1" customHeight="1">
      <c r="A20" s="122">
        <v>3</v>
      </c>
      <c r="B20" s="1054"/>
      <c r="C20" s="1054"/>
      <c r="D20" s="337"/>
      <c r="E20" s="337"/>
      <c r="F20" s="36"/>
      <c r="G20" s="36"/>
      <c r="H20" s="36"/>
    </row>
    <row r="21" spans="1:8" ht="26.1" customHeight="1">
      <c r="A21" s="122">
        <v>4</v>
      </c>
      <c r="B21" s="1054"/>
      <c r="C21" s="1054"/>
      <c r="D21" s="337"/>
      <c r="E21" s="337"/>
      <c r="F21" s="36"/>
      <c r="G21" s="36"/>
      <c r="H21" s="36"/>
    </row>
    <row r="22" spans="1:8" ht="26.1" customHeight="1">
      <c r="A22" s="122">
        <v>5</v>
      </c>
      <c r="B22" s="1054"/>
      <c r="C22" s="1054"/>
      <c r="D22" s="337"/>
      <c r="E22" s="337"/>
      <c r="F22" s="36"/>
      <c r="G22" s="36"/>
      <c r="H22" s="36"/>
    </row>
    <row r="23" spans="1:8" ht="26.1" customHeight="1">
      <c r="A23" s="122">
        <v>6</v>
      </c>
      <c r="B23" s="1054"/>
      <c r="C23" s="1054"/>
      <c r="D23" s="337"/>
      <c r="E23" s="337"/>
      <c r="F23" s="36"/>
      <c r="G23" s="36"/>
      <c r="H23" s="36"/>
    </row>
    <row r="24" spans="1:8" ht="82.5" customHeight="1">
      <c r="A24" s="738" t="s">
        <v>525</v>
      </c>
      <c r="B24" s="738"/>
      <c r="C24" s="738"/>
      <c r="D24" s="738"/>
      <c r="E24" s="738"/>
      <c r="F24" s="36"/>
      <c r="G24" s="36"/>
      <c r="H24" s="36"/>
    </row>
    <row r="25" spans="1:8" ht="159.75" customHeight="1">
      <c r="A25" s="739" t="s">
        <v>526</v>
      </c>
      <c r="B25" s="1055"/>
      <c r="C25" s="1055"/>
      <c r="D25" s="1055"/>
      <c r="E25" s="1055"/>
    </row>
    <row r="26" spans="1:8" ht="26.1" customHeight="1">
      <c r="A26" s="38" t="s">
        <v>6</v>
      </c>
      <c r="B26" s="81" t="str">
        <f>'Attach 3(JV)'!B24</f>
        <v/>
      </c>
      <c r="C26" s="39" t="s">
        <v>4</v>
      </c>
      <c r="D26" s="327" t="str">
        <f>'Attach 3(JV)'!E24</f>
        <v/>
      </c>
    </row>
    <row r="27" spans="1:8" ht="26.1" customHeight="1">
      <c r="A27" s="38" t="s">
        <v>7</v>
      </c>
      <c r="B27" s="327" t="str">
        <f>'Attach 3(JV)'!B25</f>
        <v/>
      </c>
      <c r="C27" s="39" t="s">
        <v>5</v>
      </c>
      <c r="D27" s="327" t="str">
        <f>'Attach 3(JV)'!E25</f>
        <v/>
      </c>
    </row>
    <row r="28" spans="1:8" ht="219.75" customHeight="1">
      <c r="A28" s="739" t="s">
        <v>527</v>
      </c>
      <c r="B28" s="1055"/>
      <c r="C28" s="1055"/>
      <c r="D28" s="1055"/>
      <c r="E28" s="1055"/>
    </row>
    <row r="29" spans="1:8" ht="20.100000000000001" hidden="1" customHeight="1">
      <c r="A29" s="23" t="str">
        <f>A1</f>
        <v>Specification No. :5002002334/TOWER/DOM/A00 - CC CS -1</v>
      </c>
      <c r="B29" s="24"/>
      <c r="C29" s="24"/>
      <c r="D29" s="24"/>
      <c r="E29" s="25" t="str">
        <f>E1</f>
        <v xml:space="preserve">Attachment-11 </v>
      </c>
    </row>
    <row r="30" spans="1:8" ht="19.5" hidden="1" customHeight="1"/>
    <row r="31" spans="1:8" ht="48" hidden="1" customHeight="1">
      <c r="A31" s="746" t="str">
        <f>A3</f>
        <v>Transmission line Tower Package TL01 for 400 KV D/C RIL (Oil Refinery) (GIS) – Jamkhambaliya (GIS) (Twin HTLS) line associated with Transmission Project–Jamnagar Oil Refinery of RIL to connect with Jamkhambaliya ISTS PS</v>
      </c>
      <c r="B31" s="746"/>
      <c r="C31" s="746"/>
      <c r="D31" s="746"/>
      <c r="E31" s="746"/>
    </row>
    <row r="32" spans="1:8" ht="19.5" hidden="1" customHeight="1">
      <c r="A32" s="30"/>
    </row>
    <row r="33" spans="1:5" ht="19.5" hidden="1" customHeight="1">
      <c r="A33" s="747" t="s">
        <v>393</v>
      </c>
      <c r="B33" s="747"/>
      <c r="C33" s="747"/>
      <c r="D33" s="747"/>
      <c r="E33" s="747"/>
    </row>
    <row r="34" spans="1:5" ht="19.5" hidden="1" customHeight="1">
      <c r="A34" s="34"/>
    </row>
    <row r="35" spans="1:5" ht="19.5" hidden="1" customHeight="1">
      <c r="A35" s="35" t="str">
        <f>'Attach 3(JV)'!A15</f>
        <v>Name(s) and Addresse(s) of other partner(s)</v>
      </c>
      <c r="B35" s="34"/>
      <c r="C35" s="34"/>
      <c r="D35" s="15" t="str">
        <f>D7</f>
        <v>To:</v>
      </c>
    </row>
    <row r="36" spans="1:5" ht="19.5" hidden="1" customHeight="1">
      <c r="A36" s="35" t="str">
        <f>'Attach 3(JV)'!B16</f>
        <v/>
      </c>
      <c r="B36" s="34"/>
      <c r="C36" s="34"/>
      <c r="D36" s="11" t="str">
        <f>D8</f>
        <v>Contract Services</v>
      </c>
    </row>
    <row r="37" spans="1:5" ht="19.5" hidden="1" customHeight="1">
      <c r="A37" s="13" t="s">
        <v>356</v>
      </c>
      <c r="B37" s="983" t="str">
        <f>'Attach 3(JV)'!B17:D17</f>
        <v/>
      </c>
      <c r="C37" s="983"/>
      <c r="D37" s="11" t="str">
        <f>D9</f>
        <v>Power Grid Corporation of India Ltd.,</v>
      </c>
    </row>
    <row r="38" spans="1:5" ht="19.5" hidden="1" customHeight="1">
      <c r="A38" s="13" t="s">
        <v>358</v>
      </c>
      <c r="B38" s="983" t="str">
        <f>'Attach 3(JV)'!B18:D18</f>
        <v/>
      </c>
      <c r="C38" s="983"/>
      <c r="D38" s="11" t="str">
        <f>D10</f>
        <v>"Saudamini", Plot No. 2, Sector 29</v>
      </c>
    </row>
    <row r="39" spans="1:5" ht="19.5" hidden="1" customHeight="1">
      <c r="B39" s="983" t="str">
        <f>'Attach 3(JV)'!B19:D19</f>
        <v/>
      </c>
      <c r="C39" s="983"/>
      <c r="D39" s="11" t="str">
        <f>D11</f>
        <v>Gurgaon (Haryana) - 122001</v>
      </c>
    </row>
    <row r="40" spans="1:5" ht="19.5" hidden="1" customHeight="1">
      <c r="A40" s="34"/>
      <c r="B40" s="983" t="str">
        <f>'Attach 3(JV)'!B20:D20</f>
        <v/>
      </c>
      <c r="C40" s="983"/>
      <c r="D40" s="11"/>
    </row>
    <row r="41" spans="1:5" ht="19.5" hidden="1" customHeight="1">
      <c r="A41" s="31" t="s">
        <v>350</v>
      </c>
      <c r="D41" s="43"/>
    </row>
    <row r="42" spans="1:5" ht="19.5" hidden="1" customHeight="1">
      <c r="A42" s="34"/>
    </row>
    <row r="43" spans="1:5" ht="33.75" hidden="1" customHeight="1">
      <c r="A43" s="748" t="s">
        <v>394</v>
      </c>
      <c r="B43" s="748"/>
      <c r="C43" s="748"/>
      <c r="D43" s="748"/>
      <c r="E43" s="748"/>
    </row>
    <row r="44" spans="1:5" ht="19.5" hidden="1" customHeight="1">
      <c r="A44" s="34"/>
      <c r="B44" s="34"/>
      <c r="C44" s="34"/>
      <c r="D44" s="34"/>
      <c r="E44" s="34"/>
    </row>
    <row r="45" spans="1:5" ht="72" hidden="1" customHeight="1">
      <c r="A45" s="51" t="s">
        <v>354</v>
      </c>
      <c r="B45" s="1022" t="s">
        <v>115</v>
      </c>
      <c r="C45" s="1022"/>
      <c r="D45" s="51" t="s">
        <v>116</v>
      </c>
      <c r="E45" s="51" t="s">
        <v>117</v>
      </c>
    </row>
    <row r="46" spans="1:5" ht="25.5" hidden="1" customHeight="1">
      <c r="A46" s="122">
        <v>1</v>
      </c>
      <c r="B46" s="1056"/>
      <c r="C46" s="1056"/>
      <c r="D46" s="339"/>
      <c r="E46" s="339"/>
    </row>
    <row r="47" spans="1:5" ht="25.5" hidden="1" customHeight="1">
      <c r="A47" s="122">
        <v>2</v>
      </c>
      <c r="B47" s="1056"/>
      <c r="C47" s="1056"/>
      <c r="D47" s="339"/>
      <c r="E47" s="339"/>
    </row>
    <row r="48" spans="1:5" ht="25.5" hidden="1" customHeight="1">
      <c r="A48" s="122">
        <v>3</v>
      </c>
      <c r="B48" s="1056"/>
      <c r="C48" s="1056"/>
      <c r="D48" s="339"/>
      <c r="E48" s="339"/>
    </row>
    <row r="49" spans="1:5" ht="25.5" hidden="1" customHeight="1">
      <c r="A49" s="122">
        <v>4</v>
      </c>
      <c r="B49" s="1056"/>
      <c r="C49" s="1056"/>
      <c r="D49" s="339"/>
      <c r="E49" s="339"/>
    </row>
    <row r="50" spans="1:5" ht="25.5" hidden="1" customHeight="1">
      <c r="A50" s="122">
        <v>5</v>
      </c>
      <c r="B50" s="1056"/>
      <c r="C50" s="1056"/>
      <c r="D50" s="339"/>
      <c r="E50" s="339"/>
    </row>
    <row r="51" spans="1:5" ht="25.5" hidden="1" customHeight="1">
      <c r="A51" s="122">
        <v>6</v>
      </c>
      <c r="B51" s="1056"/>
      <c r="C51" s="1056"/>
      <c r="D51" s="339"/>
      <c r="E51" s="339"/>
    </row>
    <row r="52" spans="1:5" ht="27.9" hidden="1" customHeight="1">
      <c r="A52" s="34"/>
      <c r="B52" s="34"/>
      <c r="C52" s="34"/>
      <c r="D52" s="34"/>
      <c r="E52" s="34"/>
    </row>
    <row r="53" spans="1:5" ht="27.9" hidden="1" customHeight="1">
      <c r="A53" s="249"/>
      <c r="B53" s="249"/>
      <c r="C53" s="249"/>
      <c r="D53" s="249"/>
      <c r="E53" s="249"/>
    </row>
    <row r="54" spans="1:5" ht="27.9" hidden="1" customHeight="1">
      <c r="A54" s="249" t="s">
        <v>6</v>
      </c>
      <c r="B54" s="81" t="str">
        <f>B26</f>
        <v/>
      </c>
      <c r="C54" s="249" t="s">
        <v>4</v>
      </c>
      <c r="D54" s="249" t="str">
        <f>D26</f>
        <v/>
      </c>
      <c r="E54" s="249"/>
    </row>
    <row r="55" spans="1:5" ht="27.9" hidden="1" customHeight="1">
      <c r="A55" s="249" t="s">
        <v>7</v>
      </c>
      <c r="B55" s="249" t="str">
        <f>B27</f>
        <v/>
      </c>
      <c r="C55" s="249" t="s">
        <v>5</v>
      </c>
      <c r="D55" s="249" t="str">
        <f>D27</f>
        <v/>
      </c>
      <c r="E55" s="249"/>
    </row>
    <row r="56" spans="1:5" ht="27.9" hidden="1" customHeight="1">
      <c r="A56" s="249"/>
      <c r="B56" s="249"/>
      <c r="C56" s="249"/>
      <c r="D56" s="249"/>
      <c r="E56" s="249"/>
    </row>
    <row r="57" spans="1:5" ht="19.5" hidden="1" customHeight="1">
      <c r="A57" s="23" t="str">
        <f>A29</f>
        <v>Specification No. :5002002334/TOWER/DOM/A00 - CC CS -1</v>
      </c>
      <c r="B57" s="24"/>
      <c r="C57" s="24"/>
      <c r="D57" s="24"/>
      <c r="E57" s="25" t="str">
        <f>E29</f>
        <v xml:space="preserve">Attachment-11 </v>
      </c>
    </row>
    <row r="58" spans="1:5" ht="19.5" hidden="1" customHeight="1"/>
    <row r="59" spans="1:5" ht="48" hidden="1" customHeight="1">
      <c r="A59" s="746" t="str">
        <f>A31</f>
        <v>Transmission line Tower Package TL01 for 400 KV D/C RIL (Oil Refinery) (GIS) – Jamkhambaliya (GIS) (Twin HTLS) line associated with Transmission Project–Jamnagar Oil Refinery of RIL to connect with Jamkhambaliya ISTS PS</v>
      </c>
      <c r="B59" s="746"/>
      <c r="C59" s="746"/>
      <c r="D59" s="746"/>
      <c r="E59" s="746"/>
    </row>
    <row r="60" spans="1:5" ht="19.5" hidden="1" customHeight="1">
      <c r="A60" s="30"/>
    </row>
    <row r="61" spans="1:5" ht="19.5" hidden="1" customHeight="1">
      <c r="A61" s="747" t="s">
        <v>393</v>
      </c>
      <c r="B61" s="747"/>
      <c r="C61" s="747"/>
      <c r="D61" s="747"/>
      <c r="E61" s="747"/>
    </row>
    <row r="62" spans="1:5" ht="19.5" hidden="1" customHeight="1">
      <c r="A62" s="34"/>
    </row>
    <row r="63" spans="1:5" ht="19.5" hidden="1" customHeight="1">
      <c r="A63" s="35" t="str">
        <f>'Attach 3(JV)'!A15</f>
        <v>Name(s) and Addresse(s) of other partner(s)</v>
      </c>
      <c r="B63" s="34"/>
      <c r="C63" s="34"/>
      <c r="D63" s="15" t="str">
        <f>D7</f>
        <v>To:</v>
      </c>
    </row>
    <row r="64" spans="1:5" ht="19.5" hidden="1" customHeight="1">
      <c r="A64" s="35" t="str">
        <f>'Attach 3(JV)'!E16</f>
        <v/>
      </c>
      <c r="B64" s="34"/>
      <c r="C64" s="34"/>
      <c r="D64" s="11" t="str">
        <f>D8</f>
        <v>Contract Services</v>
      </c>
    </row>
    <row r="65" spans="1:5" ht="19.5" hidden="1" customHeight="1">
      <c r="A65" s="13" t="s">
        <v>356</v>
      </c>
      <c r="B65" s="983" t="str">
        <f>'Attach 3(JV)'!E17</f>
        <v/>
      </c>
      <c r="C65" s="983"/>
      <c r="D65" s="11" t="str">
        <f>D9</f>
        <v>Power Grid Corporation of India Ltd.,</v>
      </c>
    </row>
    <row r="66" spans="1:5" ht="19.5" hidden="1" customHeight="1">
      <c r="A66" s="13" t="s">
        <v>358</v>
      </c>
      <c r="B66" s="983" t="str">
        <f>'Attach 3(JV)'!E18</f>
        <v/>
      </c>
      <c r="C66" s="983"/>
      <c r="D66" s="11" t="str">
        <f>D10</f>
        <v>"Saudamini", Plot No. 2, Sector 29</v>
      </c>
    </row>
    <row r="67" spans="1:5" ht="19.5" hidden="1" customHeight="1">
      <c r="B67" s="983" t="str">
        <f>'Attach 3(JV)'!E19</f>
        <v/>
      </c>
      <c r="C67" s="983"/>
      <c r="D67" s="11" t="str">
        <f>D11</f>
        <v>Gurgaon (Haryana) - 122001</v>
      </c>
    </row>
    <row r="68" spans="1:5" ht="19.5" hidden="1" customHeight="1">
      <c r="A68" s="34"/>
      <c r="B68" s="983" t="str">
        <f>'Attach 3(JV)'!E20</f>
        <v/>
      </c>
      <c r="C68" s="983"/>
      <c r="D68" s="11"/>
    </row>
    <row r="69" spans="1:5" ht="19.5" hidden="1" customHeight="1">
      <c r="A69" s="31" t="s">
        <v>350</v>
      </c>
      <c r="D69" s="43"/>
    </row>
    <row r="70" spans="1:5" ht="19.5" hidden="1" customHeight="1">
      <c r="A70" s="34"/>
    </row>
    <row r="71" spans="1:5" ht="33.75" hidden="1" customHeight="1">
      <c r="A71" s="748" t="s">
        <v>394</v>
      </c>
      <c r="B71" s="748"/>
      <c r="C71" s="748"/>
      <c r="D71" s="748"/>
      <c r="E71" s="748"/>
    </row>
    <row r="72" spans="1:5" ht="19.5" hidden="1" customHeight="1">
      <c r="A72" s="34"/>
      <c r="B72" s="34"/>
      <c r="C72" s="34"/>
      <c r="D72" s="34"/>
      <c r="E72" s="34"/>
    </row>
    <row r="73" spans="1:5" ht="72" hidden="1" customHeight="1">
      <c r="A73" s="51" t="s">
        <v>354</v>
      </c>
      <c r="B73" s="1022" t="s">
        <v>115</v>
      </c>
      <c r="C73" s="1022"/>
      <c r="D73" s="51" t="s">
        <v>116</v>
      </c>
      <c r="E73" s="51" t="s">
        <v>117</v>
      </c>
    </row>
    <row r="74" spans="1:5" ht="25.5" hidden="1" customHeight="1">
      <c r="A74" s="122">
        <v>1</v>
      </c>
      <c r="B74" s="1056"/>
      <c r="C74" s="1056"/>
      <c r="D74" s="339"/>
      <c r="E74" s="339"/>
    </row>
    <row r="75" spans="1:5" ht="25.5" hidden="1" customHeight="1">
      <c r="A75" s="122">
        <v>2</v>
      </c>
      <c r="B75" s="1056"/>
      <c r="C75" s="1056"/>
      <c r="D75" s="339"/>
      <c r="E75" s="339"/>
    </row>
    <row r="76" spans="1:5" ht="25.5" hidden="1" customHeight="1">
      <c r="A76" s="122">
        <v>3</v>
      </c>
      <c r="B76" s="1056"/>
      <c r="C76" s="1056"/>
      <c r="D76" s="339"/>
      <c r="E76" s="339"/>
    </row>
    <row r="77" spans="1:5" ht="25.5" hidden="1" customHeight="1">
      <c r="A77" s="122">
        <v>4</v>
      </c>
      <c r="B77" s="1056"/>
      <c r="C77" s="1056"/>
      <c r="D77" s="339"/>
      <c r="E77" s="339"/>
    </row>
    <row r="78" spans="1:5" ht="25.5" hidden="1" customHeight="1">
      <c r="A78" s="122">
        <v>5</v>
      </c>
      <c r="B78" s="1056"/>
      <c r="C78" s="1056"/>
      <c r="D78" s="339"/>
      <c r="E78" s="339"/>
    </row>
    <row r="79" spans="1:5" ht="25.5" hidden="1" customHeight="1">
      <c r="A79" s="122">
        <v>6</v>
      </c>
      <c r="B79" s="1056"/>
      <c r="C79" s="1056"/>
      <c r="D79" s="339"/>
      <c r="E79" s="339"/>
    </row>
    <row r="80" spans="1:5" ht="19.5" hidden="1" customHeight="1">
      <c r="A80" s="34"/>
      <c r="B80" s="34"/>
      <c r="C80" s="34"/>
      <c r="D80" s="34"/>
      <c r="E80" s="34"/>
    </row>
    <row r="81" spans="1:5" ht="24.75" hidden="1" customHeight="1">
      <c r="A81" s="249"/>
      <c r="B81" s="249"/>
      <c r="C81" s="249"/>
      <c r="D81" s="249"/>
      <c r="E81" s="249"/>
    </row>
    <row r="82" spans="1:5" ht="24.75" hidden="1" customHeight="1">
      <c r="A82" s="249" t="s">
        <v>6</v>
      </c>
      <c r="B82" s="81" t="str">
        <f>B54</f>
        <v/>
      </c>
      <c r="C82" s="249" t="s">
        <v>4</v>
      </c>
      <c r="D82" s="249" t="str">
        <f>D54</f>
        <v/>
      </c>
      <c r="E82" s="249"/>
    </row>
    <row r="83" spans="1:5" ht="24.75" hidden="1" customHeight="1">
      <c r="A83" s="249" t="s">
        <v>7</v>
      </c>
      <c r="B83" s="249" t="str">
        <f>B55</f>
        <v/>
      </c>
      <c r="C83" s="249" t="s">
        <v>5</v>
      </c>
      <c r="D83" s="249" t="str">
        <f>D55</f>
        <v/>
      </c>
      <c r="E83" s="249"/>
    </row>
    <row r="84" spans="1:5" ht="24.75" hidden="1" customHeight="1">
      <c r="A84" s="249"/>
      <c r="B84" s="249"/>
      <c r="C84" s="249"/>
      <c r="D84" s="249"/>
      <c r="E84" s="249"/>
    </row>
    <row r="85" spans="1:5" ht="37.5" hidden="1" customHeight="1">
      <c r="A85" s="76"/>
      <c r="B85" s="76"/>
      <c r="C85" s="76"/>
      <c r="D85" s="76"/>
      <c r="E85" s="76"/>
    </row>
  </sheetData>
  <sheetProtection password="CC6F" sheet="1" formatColumns="0" formatRows="0" selectLockedCells="1"/>
  <customSheetViews>
    <customSheetView guid="{07C7ABE5-DC68-4C19-A0E6-84EB4B5844E6}" showPageBreaks="1" showGridLines="0" printArea="1" hiddenRows="1" view="pageBreakPreview">
      <selection activeCell="B18" sqref="B18:C18"/>
      <pageMargins left="0.75" right="0.63" top="0.57999999999999996" bottom="0.6" header="0.34" footer="0.35"/>
      <pageSetup scale="95" orientation="portrait" r:id="rId1"/>
      <headerFooter alignWithMargins="0">
        <oddFooter>&amp;R&amp;"Book Antiqua,Bold"&amp;8 Page &amp;P of &amp;N</oddFooter>
      </headerFooter>
    </customSheetView>
    <customSheetView guid="{35C772BD-8F05-4A18-BEC8-6AF744E22539}" showPageBreaks="1" showGridLines="0" printArea="1" hiddenRows="1" view="pageBreakPreview">
      <selection activeCell="B18" sqref="B18:C18"/>
      <pageMargins left="0.75" right="0.63" top="0.57999999999999996" bottom="0.6" header="0.34" footer="0.35"/>
      <pageSetup scale="95" orientation="portrait" r:id="rId2"/>
      <headerFooter alignWithMargins="0">
        <oddFooter>&amp;R&amp;"Book Antiqua,Bold"&amp;8 Page &amp;P of &amp;N</oddFooter>
      </headerFooter>
    </customSheetView>
    <customSheetView guid="{FC200EB0-6614-47DB-96CE-7610471486D9}" showPageBreaks="1" showGridLines="0" printArea="1" hiddenRows="1" view="pageBreakPreview" topLeftCell="A28">
      <selection activeCell="B18" sqref="B18:C18"/>
      <pageMargins left="0.75" right="0.63" top="0.57999999999999996" bottom="0.6" header="0.34" footer="0.35"/>
      <pageSetup scale="95" orientation="portrait" r:id="rId3"/>
      <headerFooter alignWithMargins="0">
        <oddFooter>&amp;R&amp;"Book Antiqua,Bold"&amp;8 Page &amp;P of &amp;N</oddFooter>
      </headerFooter>
    </customSheetView>
    <customSheetView guid="{010B040B-83D1-42E5-9354-A9BE9113BDAC}" showPageBreaks="1" showGridLines="0" printArea="1" hiddenRows="1" view="pageBreakPreview" topLeftCell="A14">
      <selection activeCell="B18" sqref="B18:C18"/>
      <pageMargins left="0.75" right="0.63" top="0.57999999999999996" bottom="0.6" header="0.34" footer="0.35"/>
      <pageSetup scale="95" orientation="portrait" r:id="rId4"/>
      <headerFooter alignWithMargins="0">
        <oddFooter>&amp;R&amp;"Book Antiqua,Bold"&amp;8 Page &amp;P of &amp;N</oddFooter>
      </headerFooter>
    </customSheetView>
    <customSheetView guid="{77353208-2D17-4D2E-ADE3-4F168F350B73}" showPageBreaks="1" showGridLines="0" printArea="1" hiddenRows="1" view="pageBreakPreview" topLeftCell="A4">
      <selection activeCell="B18" sqref="B18:C18"/>
      <pageMargins left="0.75" right="0.63" top="0.57999999999999996" bottom="0.6" header="0.34" footer="0.35"/>
      <pageSetup scale="95" orientation="portrait" r:id="rId5"/>
      <headerFooter alignWithMargins="0">
        <oddFooter>&amp;R&amp;"Book Antiqua,Bold"&amp;8 Page &amp;P of &amp;N</oddFooter>
      </headerFooter>
    </customSheetView>
    <customSheetView guid="{1F125E51-1799-42D0-B41E-DC039BB17D59}" showPageBreaks="1" showGridLines="0" printArea="1" hiddenRows="1" view="pageBreakPreview">
      <selection activeCell="B18" sqref="B18:C18"/>
      <pageMargins left="0.75" right="0.63" top="0.57999999999999996" bottom="0.6" header="0.34" footer="0.35"/>
      <pageSetup scale="95" orientation="portrait" r:id="rId6"/>
      <headerFooter alignWithMargins="0">
        <oddFooter>&amp;R&amp;"Book Antiqua,Bold"&amp;8 Page &amp;P of &amp;N</oddFooter>
      </headerFooter>
    </customSheetView>
    <customSheetView guid="{14C32814-5A59-4863-9FB1-822FBB75D7D1}" showPageBreaks="1" showGridLines="0" printArea="1" hiddenRows="1" view="pageBreakPreview" topLeftCell="A4">
      <selection activeCell="B18" sqref="B18:C18"/>
      <pageMargins left="0.75" right="0.63" top="0.57999999999999996" bottom="0.6" header="0.34" footer="0.35"/>
      <pageSetup scale="95" orientation="portrait" r:id="rId7"/>
      <headerFooter alignWithMargins="0">
        <oddFooter>&amp;R&amp;"Book Antiqua,Bold"&amp;8 Page &amp;P of &amp;N</oddFooter>
      </headerFooter>
    </customSheetView>
    <customSheetView guid="{AA750348-930C-43DE-ADD0-8D60980F5013}" showPageBreaks="1" showGridLines="0" printArea="1" hiddenRows="1" view="pageBreakPreview" topLeftCell="A7">
      <selection activeCell="D20" sqref="D20"/>
      <pageMargins left="0.75" right="0.63" top="0.57999999999999996" bottom="0.6" header="0.34" footer="0.35"/>
      <pageSetup scale="95" orientation="portrait" r:id="rId8"/>
      <headerFooter alignWithMargins="0">
        <oddFooter>&amp;R&amp;"Book Antiqua,Bold"&amp;8 Page &amp;P of &amp;N</oddFooter>
      </headerFooter>
    </customSheetView>
    <customSheetView guid="{CFBF18EC-8277-4311-991B-395AF21BB33B}" showPageBreaks="1" showGridLines="0" printArea="1" hiddenRows="1" view="pageBreakPreview" topLeftCell="A7">
      <selection activeCell="D20" sqref="D20"/>
      <pageMargins left="0.75" right="0.63" top="0.57999999999999996" bottom="0.6" header="0.34" footer="0.35"/>
      <pageSetup scale="95" orientation="portrait" r:id="rId9"/>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scale="95" orientation="portrait" r:id="rId10"/>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11"/>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6"/>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21"/>
      <headerFooter alignWithMargins="0">
        <oddFooter>&amp;R&amp;"Book Antiqua,Bold"&amp;8 Page &amp;P of &amp;N</oddFooter>
      </headerFooter>
    </customSheetView>
    <customSheetView guid="{82E8A0F5-0020-4355-95CF-28601763A783}" showPageBreaks="1" showGridLines="0" printArea="1" view="pageBreakPreview">
      <selection activeCell="B18" sqref="B18:C18"/>
      <pageMargins left="0.75" right="0.63" top="0.57999999999999996" bottom="0.6" header="0.34" footer="0.35"/>
      <pageSetup scale="95" orientation="portrait" r:id="rId22"/>
      <headerFooter alignWithMargins="0">
        <oddFooter>&amp;R&amp;"Book Antiqua,Bold"&amp;8 Page &amp;P of &amp;N</oddFooter>
      </headerFooter>
    </customSheetView>
    <customSheetView guid="{44C1C443-3199-4288-884A-D16AF7B2CD69}" showPageBreaks="1" showGridLines="0" printArea="1" view="pageBreakPreview">
      <selection activeCell="B18" sqref="B18:C18"/>
      <pageMargins left="0.75" right="0.63" top="0.57999999999999996" bottom="0.6" header="0.34" footer="0.35"/>
      <pageSetup scale="95" orientation="portrait" r:id="rId23"/>
      <headerFooter alignWithMargins="0">
        <oddFooter>&amp;R&amp;"Book Antiqua,Bold"&amp;8 Page &amp;P of &amp;N</oddFooter>
      </headerFooter>
    </customSheetView>
    <customSheetView guid="{CB7CD015-9A92-451A-BEF4-2BC98E3768DD}" showPageBreaks="1" showGridLines="0" printArea="1" view="pageBreakPreview">
      <selection activeCell="B18" sqref="B18:C18"/>
      <pageMargins left="0.75" right="0.63" top="0.57999999999999996" bottom="0.6" header="0.34" footer="0.35"/>
      <pageSetup scale="95" orientation="portrait" r:id="rId24"/>
      <headerFooter alignWithMargins="0">
        <oddFooter>&amp;R&amp;"Book Antiqua,Bold"&amp;8 Page &amp;P of &amp;N</oddFooter>
      </headerFooter>
    </customSheetView>
    <customSheetView guid="{7A88FC7A-7690-48AB-B789-172043AFADC8}" showPageBreaks="1" showGridLines="0" printArea="1" hiddenRows="1" view="pageBreakPreview" topLeftCell="A18">
      <selection activeCell="B18" sqref="B18:C18"/>
      <pageMargins left="0.75" right="0.63" top="0.57999999999999996" bottom="0.6" header="0.34" footer="0.35"/>
      <pageSetup scale="95" orientation="portrait" r:id="rId25"/>
      <headerFooter alignWithMargins="0">
        <oddFooter>&amp;R&amp;"Book Antiqua,Bold"&amp;8 Page &amp;P of &amp;N</oddFooter>
      </headerFooter>
    </customSheetView>
    <customSheetView guid="{1E2D7167-D6B7-4690-9A83-BF768C4223A4}" showPageBreaks="1" showGridLines="0" printArea="1" hiddenRows="1" view="pageBreakPreview" topLeftCell="A7">
      <selection activeCell="D20" sqref="D20"/>
      <pageMargins left="0.75" right="0.63" top="0.57999999999999996" bottom="0.6" header="0.34" footer="0.35"/>
      <pageSetup scale="95" orientation="portrait" r:id="rId26"/>
      <headerFooter alignWithMargins="0">
        <oddFooter>&amp;R&amp;"Book Antiqua,Bold"&amp;8 Page &amp;P of &amp;N</oddFooter>
      </headerFooter>
    </customSheetView>
    <customSheetView guid="{13A93EBF-985A-49FD-9FE0-DC75D238EC8C}" showPageBreaks="1" showGridLines="0" printArea="1" hiddenRows="1" view="pageBreakPreview" topLeftCell="A10">
      <selection activeCell="B18" sqref="B18:C18"/>
      <pageMargins left="0.75" right="0.63" top="0.57999999999999996" bottom="0.6" header="0.34" footer="0.35"/>
      <pageSetup scale="95" orientation="portrait" r:id="rId27"/>
      <headerFooter alignWithMargins="0">
        <oddFooter>&amp;R&amp;"Book Antiqua,Bold"&amp;8 Page &amp;P of &amp;N</oddFooter>
      </headerFooter>
    </customSheetView>
    <customSheetView guid="{BE615921-12B2-47E1-81BB-292B559B4C46}" showPageBreaks="1" showGridLines="0" printArea="1" hiddenRows="1" view="pageBreakPreview" topLeftCell="A15">
      <selection activeCell="E23" sqref="E23"/>
      <pageMargins left="0.75" right="0.63" top="0.57999999999999996" bottom="0.6" header="0.34" footer="0.35"/>
      <pageSetup scale="95" orientation="portrait" r:id="rId28"/>
      <headerFooter alignWithMargins="0">
        <oddFooter>&amp;R&amp;"Book Antiqua,Bold"&amp;8 Page &amp;P of &amp;N</oddFooter>
      </headerFooter>
    </customSheetView>
    <customSheetView guid="{D05C69EC-C4A6-4AED-AFBA-A3044FD4B3FB}" showPageBreaks="1" showGridLines="0" printArea="1" hiddenRows="1" view="pageBreakPreview" topLeftCell="A22">
      <selection activeCell="B18" sqref="B18:C18"/>
      <pageMargins left="0.75" right="0.63" top="0.57999999999999996" bottom="0.6" header="0.34" footer="0.35"/>
      <pageSetup scale="95" orientation="portrait" r:id="rId29"/>
      <headerFooter alignWithMargins="0">
        <oddFooter>&amp;R&amp;"Book Antiqua,Bold"&amp;8 Page &amp;P of &amp;N</oddFooter>
      </headerFooter>
    </customSheetView>
    <customSheetView guid="{8CF338B0-8CA3-4AF4-816D-CB7A6D8E33BC}" showPageBreaks="1" showGridLines="0" printArea="1" hiddenRows="1" view="pageBreakPreview">
      <selection activeCell="B18" sqref="B18:C18"/>
      <pageMargins left="0.75" right="0.63" top="0.57999999999999996" bottom="0.6" header="0.34" footer="0.35"/>
      <pageSetup scale="95" orientation="portrait" r:id="rId30"/>
      <headerFooter alignWithMargins="0">
        <oddFooter>&amp;R&amp;"Book Antiqua,Bold"&amp;8 Page &amp;P of &amp;N</oddFooter>
      </headerFooter>
    </customSheetView>
    <customSheetView guid="{B07CB001-8FAF-40AD-8AD5-A65A64B33B35}" showPageBreaks="1" showGridLines="0" printArea="1" hiddenRows="1" view="pageBreakPreview" topLeftCell="A4">
      <selection activeCell="B18" sqref="B18:C18"/>
      <pageMargins left="0.75" right="0.63" top="0.57999999999999996" bottom="0.6" header="0.34" footer="0.35"/>
      <pageSetup scale="95" orientation="portrait" r:id="rId31"/>
      <headerFooter alignWithMargins="0">
        <oddFooter>&amp;R&amp;"Book Antiqua,Bold"&amp;8 Page &amp;P of &amp;N</oddFooter>
      </headerFooter>
    </customSheetView>
    <customSheetView guid="{4D67A8FB-66CE-4EFD-8932-C754BE25ED43}" showPageBreaks="1" showGridLines="0" printArea="1" hiddenRows="1" view="pageBreakPreview">
      <selection activeCell="B18" sqref="B18:C18"/>
      <pageMargins left="0.75" right="0.63" top="0.57999999999999996" bottom="0.6" header="0.34" footer="0.35"/>
      <pageSetup scale="95" orientation="portrait" r:id="rId32"/>
      <headerFooter alignWithMargins="0">
        <oddFooter>&amp;R&amp;"Book Antiqua,Bold"&amp;8 Page &amp;P of &amp;N</oddFooter>
      </headerFooter>
    </customSheetView>
    <customSheetView guid="{0D490C87-B003-4943-9825-ACE0B8E7CC06}" showPageBreaks="1" showGridLines="0" printArea="1" hiddenRows="1" view="pageBreakPreview" topLeftCell="A4">
      <selection activeCell="B18" sqref="B18:C18"/>
      <pageMargins left="0.75" right="0.63" top="0.57999999999999996" bottom="0.6" header="0.34" footer="0.35"/>
      <pageSetup scale="95" orientation="portrait" r:id="rId33"/>
      <headerFooter alignWithMargins="0">
        <oddFooter>&amp;R&amp;"Book Antiqua,Bold"&amp;8 Page &amp;P of &amp;N</oddFooter>
      </headerFooter>
    </customSheetView>
    <customSheetView guid="{012A8702-091E-4FD1-8E26-12B65B8B3B8C}" showPageBreaks="1" showGridLines="0" printArea="1" hiddenRows="1" view="pageBreakPreview" topLeftCell="A14">
      <selection activeCell="B18" sqref="B18:C18"/>
      <pageMargins left="0.75" right="0.63" top="0.57999999999999996" bottom="0.6" header="0.34" footer="0.35"/>
      <pageSetup scale="95" orientation="portrait" r:id="rId34"/>
      <headerFooter alignWithMargins="0">
        <oddFooter>&amp;R&amp;"Book Antiqua,Bold"&amp;8 Page &amp;P of &amp;N</oddFooter>
      </headerFooter>
    </customSheetView>
    <customSheetView guid="{B98EDF94-17A9-401E-AE8C-378939C838E5}" showPageBreaks="1" showGridLines="0" printArea="1" hiddenRows="1" view="pageBreakPreview" topLeftCell="A16">
      <selection activeCell="B18" sqref="B18:C18"/>
      <pageMargins left="0.75" right="0.63" top="0.57999999999999996" bottom="0.6" header="0.34" footer="0.35"/>
      <pageSetup scale="95" orientation="portrait" r:id="rId35"/>
      <headerFooter alignWithMargins="0">
        <oddFooter>&amp;R&amp;"Book Antiqua,Bold"&amp;8 Page &amp;P of &amp;N</oddFooter>
      </headerFooter>
    </customSheetView>
  </customSheetViews>
  <mergeCells count="46">
    <mergeCell ref="A59:E59"/>
    <mergeCell ref="A61:E61"/>
    <mergeCell ref="A71:E71"/>
    <mergeCell ref="B73:C73"/>
    <mergeCell ref="B78:C78"/>
    <mergeCell ref="B65:C65"/>
    <mergeCell ref="B66:C66"/>
    <mergeCell ref="B67:C67"/>
    <mergeCell ref="B68:C68"/>
    <mergeCell ref="B79:C79"/>
    <mergeCell ref="B74:C74"/>
    <mergeCell ref="B75:C75"/>
    <mergeCell ref="B76:C76"/>
    <mergeCell ref="B77:C77"/>
    <mergeCell ref="B45:C45"/>
    <mergeCell ref="B50:C50"/>
    <mergeCell ref="B51:C51"/>
    <mergeCell ref="B46:C46"/>
    <mergeCell ref="B47:C47"/>
    <mergeCell ref="B48:C48"/>
    <mergeCell ref="B49:C49"/>
    <mergeCell ref="B40:C40"/>
    <mergeCell ref="A43:E43"/>
    <mergeCell ref="B22:C22"/>
    <mergeCell ref="A31:E31"/>
    <mergeCell ref="A33:E33"/>
    <mergeCell ref="B37:C37"/>
    <mergeCell ref="B23:C23"/>
    <mergeCell ref="B18:C18"/>
    <mergeCell ref="B38:C38"/>
    <mergeCell ref="B39:C39"/>
    <mergeCell ref="B19:C19"/>
    <mergeCell ref="B20:C20"/>
    <mergeCell ref="B21:C21"/>
    <mergeCell ref="A24:E24"/>
    <mergeCell ref="A25:E25"/>
    <mergeCell ref="A28:E28"/>
    <mergeCell ref="A8:C8"/>
    <mergeCell ref="A3:E3"/>
    <mergeCell ref="A5:E5"/>
    <mergeCell ref="A15:E15"/>
    <mergeCell ref="B17:C17"/>
    <mergeCell ref="B9:C9"/>
    <mergeCell ref="B10:C10"/>
    <mergeCell ref="B11:C11"/>
    <mergeCell ref="B12:C12"/>
  </mergeCells>
  <phoneticPr fontId="6" type="noConversion"/>
  <conditionalFormatting sqref="B55:B56 A29:A56 C29:E56 B29:B53 A81:A85 C81:E85 B81 B83:B85">
    <cfRule type="expression" dxfId="24" priority="1" stopIfTrue="1">
      <formula>$Z$2&lt;1</formula>
    </cfRule>
  </conditionalFormatting>
  <conditionalFormatting sqref="A57:E80">
    <cfRule type="expression" dxfId="23" priority="2" stopIfTrue="1">
      <formula>$Z$2&lt;2</formula>
    </cfRule>
  </conditionalFormatting>
  <pageMargins left="0.75" right="0.63" top="0.57999999999999996" bottom="0.6" header="0.34" footer="0.35"/>
  <pageSetup scale="95" orientation="portrait" r:id="rId36"/>
  <headerFooter alignWithMargins="0">
    <oddFooter>&amp;R&amp;"Book Antiqua,Bold"&amp;8 Page &amp;P of &amp;N</oddFooter>
  </headerFooter>
  <drawing r:id="rId3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indexed="53"/>
  </sheetPr>
  <dimension ref="A1:I178"/>
  <sheetViews>
    <sheetView showGridLines="0" view="pageBreakPreview" topLeftCell="A20" zoomScale="110" zoomScaleNormal="100" zoomScaleSheetLayoutView="110" workbookViewId="0">
      <selection activeCell="C22" sqref="C22"/>
    </sheetView>
  </sheetViews>
  <sheetFormatPr defaultColWidth="9.109375" defaultRowHeight="14.4"/>
  <cols>
    <col min="1" max="1" width="10.88671875" style="31" customWidth="1"/>
    <col min="2" max="2" width="26" style="31" customWidth="1"/>
    <col min="3" max="3" width="16" style="31" customWidth="1"/>
    <col min="4" max="4" width="39.33203125" style="31" customWidth="1"/>
    <col min="5" max="5" width="20.44140625" style="31" customWidth="1"/>
    <col min="6" max="6" width="9.109375" style="26"/>
    <col min="7" max="7" width="0" style="27" hidden="1" customWidth="1"/>
    <col min="8" max="8" width="14.6640625" style="27" hidden="1" customWidth="1"/>
    <col min="9" max="9" width="16.109375" style="27" hidden="1" customWidth="1"/>
    <col min="10" max="16384" width="9.109375" style="27"/>
  </cols>
  <sheetData>
    <row r="1" spans="1:7">
      <c r="A1" s="23" t="str">
        <f>Basic!A3&amp;Basic!B3</f>
        <v>Specification No. :5002002334/TOWER/DOM/A00 - CC CS -1</v>
      </c>
      <c r="B1" s="24"/>
      <c r="C1" s="24"/>
      <c r="D1" s="24"/>
      <c r="E1" s="42" t="str">
        <f>"Attachment-12 "</f>
        <v xml:space="preserve">Attachment-12 </v>
      </c>
    </row>
    <row r="3" spans="1:7" ht="74.400000000000006" customHeight="1">
      <c r="A3" s="746" t="str">
        <f>'Attach 3(JV)'!A3</f>
        <v>Transmission line Tower Package TL01 for 400 KV D/C RIL (Oil Refinery) (GIS) – Jamkhambaliya (GIS) (Twin HTLS) line associated with Transmission Project–Jamnagar Oil Refinery of RIL to connect with Jamkhambaliya ISTS PS</v>
      </c>
      <c r="B3" s="746"/>
      <c r="C3" s="746"/>
      <c r="D3" s="746"/>
      <c r="E3" s="746"/>
      <c r="F3" s="28"/>
    </row>
    <row r="4" spans="1:7" ht="20.100000000000001" customHeight="1">
      <c r="A4" s="30"/>
      <c r="F4" s="32"/>
      <c r="G4" s="10"/>
    </row>
    <row r="5" spans="1:7" ht="20.100000000000001" customHeight="1">
      <c r="A5" s="747" t="s">
        <v>395</v>
      </c>
      <c r="B5" s="747"/>
      <c r="C5" s="747"/>
      <c r="D5" s="747"/>
      <c r="E5" s="747"/>
      <c r="F5" s="32"/>
      <c r="G5" s="12"/>
    </row>
    <row r="6" spans="1:7" ht="20.100000000000001" customHeight="1">
      <c r="A6" s="34"/>
      <c r="F6" s="32"/>
      <c r="G6" s="12"/>
    </row>
    <row r="7" spans="1:7" ht="20.100000000000001" customHeight="1">
      <c r="A7" s="35" t="str">
        <f>'Attach 3(JV)'!A7</f>
        <v>Bidder’s Name and Address :</v>
      </c>
      <c r="D7" s="222" t="str">
        <f>'Attach 3(JV)'!E7</f>
        <v>To:</v>
      </c>
      <c r="F7" s="32"/>
      <c r="G7" s="12"/>
    </row>
    <row r="8" spans="1:7" ht="36" customHeight="1">
      <c r="A8" s="745" t="str">
        <f>'Attach 3(JV)'!A8</f>
        <v/>
      </c>
      <c r="B8" s="745"/>
      <c r="C8" s="745"/>
      <c r="D8" s="223" t="str">
        <f>'Attach 3(JV)'!E8</f>
        <v>Contract Services</v>
      </c>
      <c r="F8" s="32"/>
      <c r="G8" s="12"/>
    </row>
    <row r="9" spans="1:7" ht="20.100000000000001" customHeight="1">
      <c r="A9" s="13" t="s">
        <v>356</v>
      </c>
      <c r="B9" s="983" t="str">
        <f>'Attach 3(JV)'!B9</f>
        <v/>
      </c>
      <c r="C9" s="983"/>
      <c r="D9" s="223" t="str">
        <f>'Attach 3(JV)'!E9</f>
        <v>Power Grid Corporation of India Ltd.,</v>
      </c>
      <c r="F9" s="32"/>
      <c r="G9" s="12"/>
    </row>
    <row r="10" spans="1:7" ht="20.100000000000001" customHeight="1">
      <c r="A10" s="13" t="s">
        <v>358</v>
      </c>
      <c r="B10" s="983" t="str">
        <f>'Attach 3(JV)'!B10</f>
        <v/>
      </c>
      <c r="C10" s="983"/>
      <c r="D10" s="223" t="str">
        <f>'Attach 3(JV)'!E10</f>
        <v>"Saudamini", Plot No. 2, Sector 29</v>
      </c>
      <c r="F10" s="32"/>
      <c r="G10" s="12"/>
    </row>
    <row r="11" spans="1:7" ht="20.100000000000001" customHeight="1">
      <c r="B11" s="983" t="str">
        <f>'Attach 3(JV)'!B11</f>
        <v/>
      </c>
      <c r="C11" s="983"/>
      <c r="D11" s="223" t="str">
        <f>'Attach 3(JV)'!E11</f>
        <v>Gurgaon (Haryana) - 122001</v>
      </c>
    </row>
    <row r="12" spans="1:7" ht="20.100000000000001" customHeight="1">
      <c r="A12" s="34"/>
      <c r="B12" s="983" t="str">
        <f>'Attach 3(JV)'!B12</f>
        <v/>
      </c>
      <c r="C12" s="983"/>
      <c r="D12" s="166"/>
    </row>
    <row r="13" spans="1:7" ht="9.9" customHeight="1">
      <c r="A13" s="34"/>
      <c r="B13" s="165"/>
      <c r="C13" s="165"/>
    </row>
    <row r="14" spans="1:7" ht="20.100000000000001" customHeight="1">
      <c r="A14" s="31" t="s">
        <v>350</v>
      </c>
    </row>
    <row r="15" spans="1:7" ht="9.9" customHeight="1">
      <c r="A15" s="34"/>
    </row>
    <row r="16" spans="1:7" ht="132.75" customHeight="1">
      <c r="A16" s="748" t="str">
        <f>"We hereby furnish the relevant details pertaining to the price adjustment provisions for equipment as specified in your specifications and documents for the " &amp;'Attach 3(JV)'!A3 &amp; "The necessary documentary evidence are enclosed : "</f>
        <v xml:space="preserve">We hereby furnish the relevant details pertaining to the price adjustment provisions for equipment as specified in your specifications and documents for the Transmission line Tower Package TL01 for 400 KV D/C RIL (Oil Refinery) (GIS) – Jamkhambaliya (GIS) (Twin HTLS) line associated with Transmission Project–Jamnagar Oil Refinery of RIL to connect with Jamkhambaliya ISTS PSThe necessary documentary evidence are enclosed : </v>
      </c>
      <c r="B16" s="748"/>
      <c r="C16" s="748"/>
      <c r="D16" s="748"/>
      <c r="E16" s="748"/>
      <c r="F16" s="36"/>
    </row>
    <row r="17" spans="1:6" ht="39.75" customHeight="1">
      <c r="A17" s="48" t="s">
        <v>354</v>
      </c>
      <c r="B17" s="49" t="s">
        <v>396</v>
      </c>
      <c r="C17" s="48" t="s">
        <v>397</v>
      </c>
      <c r="D17" s="48" t="s">
        <v>398</v>
      </c>
      <c r="E17" s="48" t="s">
        <v>501</v>
      </c>
    </row>
    <row r="18" spans="1:6" ht="20.100000000000001" customHeight="1">
      <c r="A18" s="50">
        <v>1</v>
      </c>
      <c r="B18" s="50">
        <v>2</v>
      </c>
      <c r="C18" s="50">
        <v>3</v>
      </c>
      <c r="D18" s="50">
        <v>4</v>
      </c>
      <c r="E18" s="50">
        <v>5</v>
      </c>
    </row>
    <row r="19" spans="1:6" ht="21.9" customHeight="1">
      <c r="A19" s="674" t="s">
        <v>400</v>
      </c>
      <c r="B19" s="1057" t="s">
        <v>399</v>
      </c>
      <c r="C19" s="1058"/>
      <c r="D19" s="1058"/>
      <c r="E19" s="1059"/>
    </row>
    <row r="20" spans="1:6" ht="52.5" customHeight="1">
      <c r="A20" s="666" t="s">
        <v>541</v>
      </c>
      <c r="B20" s="59" t="s">
        <v>503</v>
      </c>
      <c r="C20" s="252"/>
      <c r="D20" s="665" t="s">
        <v>703</v>
      </c>
      <c r="E20" s="113"/>
    </row>
    <row r="21" spans="1:6" ht="54" customHeight="1">
      <c r="A21" s="666" t="s">
        <v>542</v>
      </c>
      <c r="B21" s="59" t="s">
        <v>14</v>
      </c>
      <c r="C21" s="252"/>
      <c r="D21" s="665" t="s">
        <v>401</v>
      </c>
      <c r="E21" s="113"/>
      <c r="F21" s="342"/>
    </row>
    <row r="22" spans="1:6" ht="120.75" customHeight="1">
      <c r="A22" s="672" t="s">
        <v>543</v>
      </c>
      <c r="B22" s="250" t="s">
        <v>13</v>
      </c>
      <c r="C22" s="252"/>
      <c r="D22" s="684" t="s">
        <v>722</v>
      </c>
      <c r="E22" s="113"/>
    </row>
    <row r="23" spans="1:6" ht="50.25" customHeight="1">
      <c r="A23" s="1060" t="s">
        <v>408</v>
      </c>
      <c r="B23" s="1061"/>
      <c r="C23" s="1061"/>
      <c r="D23" s="1061"/>
      <c r="E23" s="1062"/>
    </row>
    <row r="24" spans="1:6" ht="30" hidden="1" customHeight="1">
      <c r="A24" s="674" t="s">
        <v>404</v>
      </c>
      <c r="B24" s="1057" t="s">
        <v>704</v>
      </c>
      <c r="C24" s="1058"/>
      <c r="D24" s="1058"/>
      <c r="E24" s="1059"/>
    </row>
    <row r="25" spans="1:6" ht="32.25" hidden="1" customHeight="1">
      <c r="A25" s="646" t="s">
        <v>705</v>
      </c>
      <c r="B25" s="647" t="s">
        <v>771</v>
      </c>
      <c r="C25" s="648"/>
      <c r="D25" s="648"/>
      <c r="E25" s="649"/>
    </row>
    <row r="26" spans="1:6" ht="105.75" hidden="1" customHeight="1">
      <c r="A26" s="707">
        <v>1</v>
      </c>
      <c r="B26" s="59" t="s">
        <v>769</v>
      </c>
      <c r="C26" s="397">
        <v>0.8</v>
      </c>
      <c r="D26" s="113" t="s">
        <v>770</v>
      </c>
      <c r="E26" s="113"/>
    </row>
    <row r="27" spans="1:6" ht="117" hidden="1" customHeight="1">
      <c r="A27" s="707">
        <v>2</v>
      </c>
      <c r="B27" s="59" t="s">
        <v>13</v>
      </c>
      <c r="C27" s="711">
        <v>0.05</v>
      </c>
      <c r="D27" s="706" t="s">
        <v>722</v>
      </c>
      <c r="E27" s="111"/>
    </row>
    <row r="28" spans="1:6" ht="32.25" hidden="1" customHeight="1">
      <c r="A28" s="646" t="s">
        <v>705</v>
      </c>
      <c r="B28" s="647" t="s">
        <v>726</v>
      </c>
      <c r="C28" s="648"/>
      <c r="D28" s="648"/>
      <c r="E28" s="649"/>
    </row>
    <row r="29" spans="1:6" ht="27.75" hidden="1" customHeight="1">
      <c r="A29" s="707" t="s">
        <v>405</v>
      </c>
      <c r="B29" s="708" t="s">
        <v>655</v>
      </c>
      <c r="C29" s="56"/>
      <c r="D29" s="709"/>
      <c r="E29" s="645"/>
    </row>
    <row r="30" spans="1:6" ht="69" hidden="1" customHeight="1">
      <c r="A30" s="676" t="s">
        <v>400</v>
      </c>
      <c r="B30" s="675" t="s">
        <v>727</v>
      </c>
      <c r="C30" s="252"/>
      <c r="D30" s="675" t="s">
        <v>729</v>
      </c>
      <c r="E30" s="111"/>
    </row>
    <row r="31" spans="1:6" ht="120" hidden="1" customHeight="1">
      <c r="A31" s="672" t="s">
        <v>406</v>
      </c>
      <c r="B31" s="651" t="s">
        <v>660</v>
      </c>
      <c r="C31" s="252"/>
      <c r="D31" s="706" t="s">
        <v>722</v>
      </c>
      <c r="E31" s="669"/>
    </row>
    <row r="32" spans="1:6" ht="44.25" hidden="1" customHeight="1">
      <c r="A32" s="1060" t="s">
        <v>728</v>
      </c>
      <c r="B32" s="1061"/>
      <c r="C32" s="1086"/>
      <c r="D32" s="1061"/>
      <c r="E32" s="1062"/>
    </row>
    <row r="33" spans="1:5" ht="32.25" hidden="1" customHeight="1">
      <c r="A33" s="646" t="s">
        <v>730</v>
      </c>
      <c r="B33" s="647" t="s">
        <v>654</v>
      </c>
      <c r="C33" s="648"/>
      <c r="D33" s="648"/>
      <c r="E33" s="649"/>
    </row>
    <row r="34" spans="1:5" ht="30" hidden="1" customHeight="1">
      <c r="A34" s="666" t="s">
        <v>405</v>
      </c>
      <c r="B34" s="670" t="s">
        <v>655</v>
      </c>
      <c r="C34" s="56"/>
      <c r="D34" s="671"/>
      <c r="E34" s="645"/>
    </row>
    <row r="35" spans="1:5" ht="47.25" hidden="1" customHeight="1">
      <c r="A35" s="666" t="s">
        <v>400</v>
      </c>
      <c r="B35" s="665" t="s">
        <v>656</v>
      </c>
      <c r="C35" s="252"/>
      <c r="D35" s="665" t="s">
        <v>401</v>
      </c>
      <c r="E35" s="111"/>
    </row>
    <row r="36" spans="1:5" ht="54" hidden="1" customHeight="1">
      <c r="A36" s="666" t="s">
        <v>402</v>
      </c>
      <c r="B36" s="665" t="s">
        <v>657</v>
      </c>
      <c r="C36" s="252"/>
      <c r="D36" s="665" t="s">
        <v>401</v>
      </c>
      <c r="E36" s="111"/>
    </row>
    <row r="37" spans="1:5" ht="141" hidden="1" customHeight="1">
      <c r="A37" s="666" t="s">
        <v>403</v>
      </c>
      <c r="B37" s="665" t="s">
        <v>658</v>
      </c>
      <c r="C37" s="650"/>
      <c r="D37" s="665" t="s">
        <v>706</v>
      </c>
      <c r="E37" s="111"/>
    </row>
    <row r="38" spans="1:5" ht="123" hidden="1" customHeight="1">
      <c r="A38" s="624" t="s">
        <v>406</v>
      </c>
      <c r="B38" s="651" t="s">
        <v>660</v>
      </c>
      <c r="C38" s="252"/>
      <c r="D38" s="668" t="s">
        <v>723</v>
      </c>
      <c r="E38" s="669"/>
    </row>
    <row r="39" spans="1:5" ht="67.5" hidden="1" customHeight="1">
      <c r="A39" s="1060" t="s">
        <v>661</v>
      </c>
      <c r="B39" s="1061"/>
      <c r="C39" s="1086"/>
      <c r="D39" s="1061"/>
      <c r="E39" s="1062"/>
    </row>
    <row r="40" spans="1:5" ht="24" hidden="1" customHeight="1">
      <c r="A40" s="665"/>
      <c r="B40" s="665"/>
      <c r="C40" s="665"/>
      <c r="D40" s="665"/>
      <c r="E40" s="665"/>
    </row>
    <row r="41" spans="1:5" ht="24" hidden="1" customHeight="1">
      <c r="A41" s="646" t="s">
        <v>772</v>
      </c>
      <c r="B41" s="1072" t="s">
        <v>662</v>
      </c>
      <c r="C41" s="1073"/>
      <c r="D41" s="1073"/>
      <c r="E41" s="1074"/>
    </row>
    <row r="42" spans="1:5" ht="28.5" hidden="1" customHeight="1">
      <c r="A42" s="53" t="s">
        <v>707</v>
      </c>
      <c r="B42" s="112" t="s">
        <v>663</v>
      </c>
      <c r="C42" s="653"/>
      <c r="D42" s="653"/>
      <c r="E42" s="654"/>
    </row>
    <row r="43" spans="1:5" ht="24" hidden="1" customHeight="1">
      <c r="A43" s="666" t="s">
        <v>405</v>
      </c>
      <c r="B43" s="670" t="s">
        <v>655</v>
      </c>
      <c r="C43" s="56"/>
      <c r="D43" s="671"/>
      <c r="E43" s="57"/>
    </row>
    <row r="44" spans="1:5" ht="46.5" hidden="1" customHeight="1">
      <c r="A44" s="666" t="s">
        <v>400</v>
      </c>
      <c r="B44" s="665" t="s">
        <v>656</v>
      </c>
      <c r="C44" s="252"/>
      <c r="D44" s="665" t="s">
        <v>401</v>
      </c>
      <c r="E44" s="111"/>
    </row>
    <row r="45" spans="1:5" ht="177.75" hidden="1" customHeight="1">
      <c r="A45" s="666" t="s">
        <v>406</v>
      </c>
      <c r="B45" s="665" t="s">
        <v>660</v>
      </c>
      <c r="C45" s="252"/>
      <c r="D45" s="665" t="s">
        <v>724</v>
      </c>
      <c r="E45" s="111"/>
    </row>
    <row r="46" spans="1:5" ht="45" hidden="1" customHeight="1">
      <c r="A46" s="1060" t="s">
        <v>664</v>
      </c>
      <c r="B46" s="1061"/>
      <c r="C46" s="1061"/>
      <c r="D46" s="1061"/>
      <c r="E46" s="1062"/>
    </row>
    <row r="47" spans="1:5" ht="24" hidden="1" customHeight="1">
      <c r="A47" s="53" t="s">
        <v>708</v>
      </c>
      <c r="B47" s="112" t="s">
        <v>665</v>
      </c>
      <c r="C47" s="653"/>
      <c r="D47" s="653"/>
      <c r="E47" s="654"/>
    </row>
    <row r="48" spans="1:5" ht="24" hidden="1" customHeight="1">
      <c r="A48" s="666" t="s">
        <v>405</v>
      </c>
      <c r="B48" s="670" t="s">
        <v>655</v>
      </c>
      <c r="C48" s="56"/>
      <c r="D48" s="671"/>
      <c r="E48" s="57"/>
    </row>
    <row r="49" spans="1:5" ht="46.5" hidden="1" customHeight="1">
      <c r="A49" s="666" t="s">
        <v>400</v>
      </c>
      <c r="B49" s="665" t="s">
        <v>656</v>
      </c>
      <c r="C49" s="252"/>
      <c r="D49" s="665" t="s">
        <v>401</v>
      </c>
      <c r="E49" s="111"/>
    </row>
    <row r="50" spans="1:5" ht="177.75" hidden="1" customHeight="1">
      <c r="A50" s="666" t="s">
        <v>406</v>
      </c>
      <c r="B50" s="665" t="s">
        <v>660</v>
      </c>
      <c r="C50" s="252"/>
      <c r="D50" s="665" t="s">
        <v>724</v>
      </c>
      <c r="E50" s="111"/>
    </row>
    <row r="51" spans="1:5" ht="46.5" hidden="1" customHeight="1">
      <c r="A51" s="1060" t="s">
        <v>664</v>
      </c>
      <c r="B51" s="1061"/>
      <c r="C51" s="1061"/>
      <c r="D51" s="1061"/>
      <c r="E51" s="1062"/>
    </row>
    <row r="52" spans="1:5" ht="24" hidden="1" customHeight="1">
      <c r="A52" s="53" t="s">
        <v>709</v>
      </c>
      <c r="B52" s="112" t="s">
        <v>710</v>
      </c>
      <c r="C52" s="653"/>
      <c r="D52" s="653"/>
      <c r="E52" s="654"/>
    </row>
    <row r="53" spans="1:5" ht="24" hidden="1" customHeight="1">
      <c r="A53" s="666" t="s">
        <v>405</v>
      </c>
      <c r="B53" s="670" t="s">
        <v>655</v>
      </c>
      <c r="C53" s="56"/>
      <c r="D53" s="671"/>
      <c r="E53" s="57"/>
    </row>
    <row r="54" spans="1:5" ht="42.75" hidden="1" customHeight="1">
      <c r="A54" s="666" t="s">
        <v>400</v>
      </c>
      <c r="B54" s="665" t="s">
        <v>656</v>
      </c>
      <c r="C54" s="252"/>
      <c r="D54" s="665" t="s">
        <v>401</v>
      </c>
      <c r="E54" s="111"/>
    </row>
    <row r="55" spans="1:5" ht="73.5" hidden="1" customHeight="1">
      <c r="A55" s="666" t="s">
        <v>406</v>
      </c>
      <c r="B55" s="665" t="s">
        <v>660</v>
      </c>
      <c r="C55" s="638">
        <f>0.8-C54</f>
        <v>0.8</v>
      </c>
      <c r="D55" s="665" t="s">
        <v>407</v>
      </c>
      <c r="E55" s="111"/>
    </row>
    <row r="56" spans="1:5" ht="42" hidden="1" customHeight="1">
      <c r="A56" s="1063" t="s">
        <v>664</v>
      </c>
      <c r="B56" s="1064"/>
      <c r="C56" s="1064"/>
      <c r="D56" s="1064"/>
      <c r="E56" s="1065"/>
    </row>
    <row r="57" spans="1:5" ht="24" hidden="1" customHeight="1">
      <c r="A57" s="53" t="s">
        <v>709</v>
      </c>
      <c r="B57" s="112" t="s">
        <v>711</v>
      </c>
      <c r="C57" s="653"/>
      <c r="D57" s="653"/>
      <c r="E57" s="654"/>
    </row>
    <row r="58" spans="1:5" ht="24" hidden="1" customHeight="1">
      <c r="A58" s="666" t="s">
        <v>405</v>
      </c>
      <c r="B58" s="670" t="s">
        <v>655</v>
      </c>
      <c r="C58" s="56"/>
      <c r="D58" s="671"/>
      <c r="E58" s="57"/>
    </row>
    <row r="59" spans="1:5" ht="46.5" hidden="1" customHeight="1">
      <c r="A59" s="666" t="s">
        <v>400</v>
      </c>
      <c r="B59" s="665" t="s">
        <v>656</v>
      </c>
      <c r="C59" s="252"/>
      <c r="D59" s="665" t="s">
        <v>401</v>
      </c>
      <c r="E59" s="111"/>
    </row>
    <row r="60" spans="1:5" ht="177.75" hidden="1" customHeight="1">
      <c r="A60" s="666" t="s">
        <v>406</v>
      </c>
      <c r="B60" s="665" t="s">
        <v>660</v>
      </c>
      <c r="C60" s="252"/>
      <c r="D60" s="665" t="s">
        <v>724</v>
      </c>
      <c r="E60" s="111"/>
    </row>
    <row r="61" spans="1:5" ht="51" hidden="1" customHeight="1">
      <c r="A61" s="1060" t="s">
        <v>664</v>
      </c>
      <c r="B61" s="1061"/>
      <c r="C61" s="1061"/>
      <c r="D61" s="1061"/>
      <c r="E61" s="1062"/>
    </row>
    <row r="62" spans="1:5" ht="24" hidden="1" customHeight="1">
      <c r="A62" s="53" t="s">
        <v>712</v>
      </c>
      <c r="B62" s="112" t="s">
        <v>731</v>
      </c>
      <c r="C62" s="653"/>
      <c r="D62" s="653"/>
      <c r="E62" s="654"/>
    </row>
    <row r="63" spans="1:5" ht="24" hidden="1" customHeight="1">
      <c r="A63" s="666" t="s">
        <v>405</v>
      </c>
      <c r="B63" s="670" t="s">
        <v>655</v>
      </c>
      <c r="C63" s="56"/>
      <c r="D63" s="671"/>
      <c r="E63" s="57"/>
    </row>
    <row r="64" spans="1:5" ht="46.5" hidden="1" customHeight="1">
      <c r="A64" s="666" t="s">
        <v>400</v>
      </c>
      <c r="B64" s="665" t="s">
        <v>656</v>
      </c>
      <c r="C64" s="252"/>
      <c r="D64" s="665" t="s">
        <v>401</v>
      </c>
      <c r="E64" s="111"/>
    </row>
    <row r="65" spans="1:5" ht="177.75" hidden="1" customHeight="1">
      <c r="A65" s="666" t="s">
        <v>406</v>
      </c>
      <c r="B65" s="665" t="s">
        <v>660</v>
      </c>
      <c r="C65" s="252"/>
      <c r="D65" s="665" t="s">
        <v>724</v>
      </c>
      <c r="E65" s="111"/>
    </row>
    <row r="66" spans="1:5" ht="41.25" hidden="1" customHeight="1">
      <c r="A66" s="1060" t="s">
        <v>664</v>
      </c>
      <c r="B66" s="1061"/>
      <c r="C66" s="1061"/>
      <c r="D66" s="1061"/>
      <c r="E66" s="1062"/>
    </row>
    <row r="67" spans="1:5" ht="16.5" hidden="1" customHeight="1">
      <c r="A67" s="665"/>
      <c r="B67" s="665"/>
      <c r="C67" s="665"/>
      <c r="D67" s="665"/>
      <c r="E67" s="665"/>
    </row>
    <row r="68" spans="1:5" ht="24" hidden="1" customHeight="1">
      <c r="A68" s="646" t="s">
        <v>732</v>
      </c>
      <c r="B68" s="1072" t="s">
        <v>733</v>
      </c>
      <c r="C68" s="1073"/>
      <c r="D68" s="1073"/>
      <c r="E68" s="1074"/>
    </row>
    <row r="69" spans="1:5" ht="28.5" hidden="1" customHeight="1">
      <c r="A69" s="53" t="s">
        <v>738</v>
      </c>
      <c r="B69" s="112" t="s">
        <v>734</v>
      </c>
      <c r="C69" s="653"/>
      <c r="D69" s="653"/>
      <c r="E69" s="654"/>
    </row>
    <row r="70" spans="1:5" ht="24" hidden="1" customHeight="1">
      <c r="A70" s="676" t="s">
        <v>405</v>
      </c>
      <c r="B70" s="677" t="s">
        <v>655</v>
      </c>
      <c r="C70" s="56"/>
      <c r="D70" s="678"/>
      <c r="E70" s="57"/>
    </row>
    <row r="71" spans="1:5" ht="46.5" hidden="1" customHeight="1">
      <c r="A71" s="676" t="s">
        <v>400</v>
      </c>
      <c r="B71" s="675" t="s">
        <v>656</v>
      </c>
      <c r="C71" s="252"/>
      <c r="D71" s="675" t="s">
        <v>401</v>
      </c>
      <c r="E71" s="111"/>
    </row>
    <row r="72" spans="1:5" ht="46.5" hidden="1" customHeight="1">
      <c r="A72" s="676" t="s">
        <v>402</v>
      </c>
      <c r="B72" s="675" t="s">
        <v>657</v>
      </c>
      <c r="C72" s="252"/>
      <c r="D72" s="675" t="s">
        <v>401</v>
      </c>
      <c r="E72" s="111"/>
    </row>
    <row r="73" spans="1:5" ht="110.25" hidden="1" customHeight="1">
      <c r="A73" s="676" t="s">
        <v>403</v>
      </c>
      <c r="B73" s="675" t="s">
        <v>735</v>
      </c>
      <c r="C73" s="252"/>
      <c r="D73" s="623" t="s">
        <v>736</v>
      </c>
      <c r="E73" s="111"/>
    </row>
    <row r="74" spans="1:5" ht="177.75" hidden="1" customHeight="1">
      <c r="A74" s="676" t="s">
        <v>406</v>
      </c>
      <c r="B74" s="675" t="s">
        <v>660</v>
      </c>
      <c r="C74" s="252"/>
      <c r="D74" s="675" t="s">
        <v>724</v>
      </c>
      <c r="E74" s="111"/>
    </row>
    <row r="75" spans="1:5" ht="41.25" hidden="1" customHeight="1">
      <c r="A75" s="1060" t="s">
        <v>737</v>
      </c>
      <c r="B75" s="1061"/>
      <c r="C75" s="1061"/>
      <c r="D75" s="1061"/>
      <c r="E75" s="1062"/>
    </row>
    <row r="76" spans="1:5" ht="28.5" hidden="1" customHeight="1">
      <c r="A76" s="53"/>
      <c r="B76" s="112"/>
      <c r="C76" s="653"/>
      <c r="D76" s="653"/>
      <c r="E76" s="654"/>
    </row>
    <row r="77" spans="1:5" ht="28.5" hidden="1" customHeight="1">
      <c r="A77" s="53" t="s">
        <v>739</v>
      </c>
      <c r="B77" s="112" t="s">
        <v>740</v>
      </c>
      <c r="C77" s="653"/>
      <c r="D77" s="653"/>
      <c r="E77" s="654"/>
    </row>
    <row r="78" spans="1:5" ht="24" hidden="1" customHeight="1">
      <c r="A78" s="676" t="s">
        <v>405</v>
      </c>
      <c r="B78" s="677" t="s">
        <v>655</v>
      </c>
      <c r="C78" s="56"/>
      <c r="D78" s="678"/>
      <c r="E78" s="57"/>
    </row>
    <row r="79" spans="1:5" ht="46.5" hidden="1" customHeight="1">
      <c r="A79" s="676" t="s">
        <v>402</v>
      </c>
      <c r="B79" s="675" t="s">
        <v>657</v>
      </c>
      <c r="C79" s="252"/>
      <c r="D79" s="675" t="s">
        <v>401</v>
      </c>
      <c r="E79" s="111"/>
    </row>
    <row r="80" spans="1:5" ht="110.25" hidden="1" customHeight="1">
      <c r="A80" s="676" t="s">
        <v>403</v>
      </c>
      <c r="B80" s="675" t="s">
        <v>735</v>
      </c>
      <c r="C80" s="252"/>
      <c r="D80" s="623" t="s">
        <v>736</v>
      </c>
      <c r="E80" s="111"/>
    </row>
    <row r="81" spans="1:5" ht="177.75" hidden="1" customHeight="1">
      <c r="A81" s="676" t="s">
        <v>406</v>
      </c>
      <c r="B81" s="675" t="s">
        <v>660</v>
      </c>
      <c r="C81" s="252"/>
      <c r="D81" s="675" t="s">
        <v>724</v>
      </c>
      <c r="E81" s="111"/>
    </row>
    <row r="82" spans="1:5" ht="41.25" hidden="1" customHeight="1">
      <c r="A82" s="1060" t="s">
        <v>741</v>
      </c>
      <c r="B82" s="1061"/>
      <c r="C82" s="1061"/>
      <c r="D82" s="1061"/>
      <c r="E82" s="1062"/>
    </row>
    <row r="83" spans="1:5" ht="28.5" hidden="1" customHeight="1">
      <c r="A83" s="53"/>
      <c r="B83" s="112"/>
      <c r="C83" s="653"/>
      <c r="D83" s="653"/>
      <c r="E83" s="654"/>
    </row>
    <row r="84" spans="1:5" ht="28.5" hidden="1" customHeight="1">
      <c r="A84" s="53" t="s">
        <v>742</v>
      </c>
      <c r="B84" s="112" t="s">
        <v>743</v>
      </c>
      <c r="C84" s="653"/>
      <c r="D84" s="653"/>
      <c r="E84" s="654"/>
    </row>
    <row r="85" spans="1:5" ht="24" hidden="1" customHeight="1">
      <c r="A85" s="676" t="s">
        <v>405</v>
      </c>
      <c r="B85" s="677" t="s">
        <v>655</v>
      </c>
      <c r="C85" s="56"/>
      <c r="D85" s="678"/>
      <c r="E85" s="57"/>
    </row>
    <row r="86" spans="1:5" ht="46.5" hidden="1" customHeight="1">
      <c r="A86" s="676" t="s">
        <v>402</v>
      </c>
      <c r="B86" s="675" t="s">
        <v>657</v>
      </c>
      <c r="C86" s="252"/>
      <c r="D86" s="675" t="s">
        <v>401</v>
      </c>
      <c r="E86" s="111"/>
    </row>
    <row r="87" spans="1:5" ht="110.25" hidden="1" customHeight="1">
      <c r="A87" s="676" t="s">
        <v>403</v>
      </c>
      <c r="B87" s="675" t="s">
        <v>735</v>
      </c>
      <c r="C87" s="252"/>
      <c r="D87" s="623" t="s">
        <v>736</v>
      </c>
      <c r="E87" s="111"/>
    </row>
    <row r="88" spans="1:5" ht="177.75" hidden="1" customHeight="1">
      <c r="A88" s="676" t="s">
        <v>406</v>
      </c>
      <c r="B88" s="675" t="s">
        <v>660</v>
      </c>
      <c r="C88" s="252"/>
      <c r="D88" s="675" t="s">
        <v>724</v>
      </c>
      <c r="E88" s="111"/>
    </row>
    <row r="89" spans="1:5" ht="41.25" hidden="1" customHeight="1">
      <c r="A89" s="1060" t="s">
        <v>741</v>
      </c>
      <c r="B89" s="1061"/>
      <c r="C89" s="1061"/>
      <c r="D89" s="1061"/>
      <c r="E89" s="1062"/>
    </row>
    <row r="90" spans="1:5" ht="28.5" hidden="1" customHeight="1">
      <c r="A90" s="53"/>
      <c r="B90" s="112"/>
      <c r="C90" s="653"/>
      <c r="D90" s="653"/>
      <c r="E90" s="654"/>
    </row>
    <row r="91" spans="1:5" ht="28.5" hidden="1" customHeight="1">
      <c r="A91" s="53" t="s">
        <v>744</v>
      </c>
      <c r="B91" s="112" t="s">
        <v>745</v>
      </c>
      <c r="C91" s="653"/>
      <c r="D91" s="653"/>
      <c r="E91" s="654"/>
    </row>
    <row r="92" spans="1:5" ht="24" hidden="1" customHeight="1">
      <c r="A92" s="676" t="s">
        <v>405</v>
      </c>
      <c r="B92" s="677" t="s">
        <v>655</v>
      </c>
      <c r="C92" s="56"/>
      <c r="D92" s="678"/>
      <c r="E92" s="57"/>
    </row>
    <row r="93" spans="1:5" ht="46.5" hidden="1" customHeight="1">
      <c r="A93" s="676" t="s">
        <v>402</v>
      </c>
      <c r="B93" s="675" t="s">
        <v>657</v>
      </c>
      <c r="C93" s="252"/>
      <c r="D93" s="675" t="s">
        <v>401</v>
      </c>
      <c r="E93" s="111"/>
    </row>
    <row r="94" spans="1:5" ht="110.25" hidden="1" customHeight="1">
      <c r="A94" s="676" t="s">
        <v>403</v>
      </c>
      <c r="B94" s="675" t="s">
        <v>735</v>
      </c>
      <c r="C94" s="252"/>
      <c r="D94" s="623" t="s">
        <v>736</v>
      </c>
      <c r="E94" s="111"/>
    </row>
    <row r="95" spans="1:5" ht="177.75" hidden="1" customHeight="1">
      <c r="A95" s="676" t="s">
        <v>406</v>
      </c>
      <c r="B95" s="675" t="s">
        <v>660</v>
      </c>
      <c r="C95" s="252"/>
      <c r="D95" s="675" t="s">
        <v>724</v>
      </c>
      <c r="E95" s="111"/>
    </row>
    <row r="96" spans="1:5" ht="41.25" hidden="1" customHeight="1">
      <c r="A96" s="1060" t="s">
        <v>741</v>
      </c>
      <c r="B96" s="1061"/>
      <c r="C96" s="1061"/>
      <c r="D96" s="1061"/>
      <c r="E96" s="1062"/>
    </row>
    <row r="97" spans="1:6" ht="28.5" hidden="1" customHeight="1">
      <c r="A97" s="53"/>
      <c r="B97" s="112"/>
      <c r="C97" s="653"/>
      <c r="D97" s="653"/>
      <c r="E97" s="654"/>
    </row>
    <row r="98" spans="1:6" ht="25.5" hidden="1" customHeight="1">
      <c r="A98" s="53">
        <v>5</v>
      </c>
      <c r="B98" s="49" t="s">
        <v>713</v>
      </c>
      <c r="C98" s="1083" t="s">
        <v>714</v>
      </c>
      <c r="D98" s="1084"/>
      <c r="E98" s="1085"/>
    </row>
    <row r="99" spans="1:6" ht="15.75" hidden="1" customHeight="1">
      <c r="A99" s="53"/>
      <c r="B99" s="665"/>
      <c r="C99" s="665"/>
      <c r="D99" s="665"/>
      <c r="E99" s="665"/>
    </row>
    <row r="100" spans="1:6" ht="27.9" hidden="1" customHeight="1">
      <c r="A100" s="646" t="s">
        <v>685</v>
      </c>
      <c r="B100" s="1072" t="s">
        <v>667</v>
      </c>
      <c r="C100" s="1073"/>
      <c r="D100" s="1073"/>
      <c r="E100" s="1074"/>
    </row>
    <row r="101" spans="1:6" ht="62.25" hidden="1" customHeight="1">
      <c r="A101" s="53">
        <v>1</v>
      </c>
      <c r="B101" s="1075" t="s">
        <v>773</v>
      </c>
      <c r="C101" s="1076"/>
      <c r="D101" s="1076"/>
      <c r="E101" s="1077"/>
    </row>
    <row r="102" spans="1:6" ht="167.25" hidden="1" customHeight="1">
      <c r="A102" s="666" t="s">
        <v>400</v>
      </c>
      <c r="B102" s="665" t="s">
        <v>715</v>
      </c>
      <c r="C102" s="252"/>
      <c r="D102" s="665" t="s">
        <v>716</v>
      </c>
      <c r="E102" s="111"/>
    </row>
    <row r="103" spans="1:6" s="61" customFormat="1" ht="132.75" hidden="1" customHeight="1">
      <c r="A103" s="672" t="s">
        <v>671</v>
      </c>
      <c r="B103" s="624" t="s">
        <v>660</v>
      </c>
      <c r="C103" s="252"/>
      <c r="D103" s="55" t="s">
        <v>722</v>
      </c>
      <c r="E103" s="113"/>
      <c r="F103" s="60"/>
    </row>
    <row r="104" spans="1:6" s="61" customFormat="1" ht="54.75" hidden="1" customHeight="1">
      <c r="A104" s="1060" t="s">
        <v>672</v>
      </c>
      <c r="B104" s="1061"/>
      <c r="C104" s="1061"/>
      <c r="D104" s="1061"/>
      <c r="E104" s="1062"/>
      <c r="F104" s="60"/>
    </row>
    <row r="105" spans="1:6" ht="30" hidden="1" customHeight="1">
      <c r="A105" s="53">
        <v>2</v>
      </c>
      <c r="B105" s="112" t="s">
        <v>673</v>
      </c>
      <c r="C105" s="636"/>
      <c r="D105" s="636"/>
      <c r="E105" s="637"/>
    </row>
    <row r="106" spans="1:6" ht="155.25" hidden="1" customHeight="1">
      <c r="A106" s="666" t="s">
        <v>400</v>
      </c>
      <c r="B106" s="665" t="s">
        <v>715</v>
      </c>
      <c r="C106" s="252"/>
      <c r="D106" s="665" t="s">
        <v>717</v>
      </c>
      <c r="E106" s="111"/>
    </row>
    <row r="107" spans="1:6" ht="131.25" hidden="1" customHeight="1">
      <c r="A107" s="666" t="s">
        <v>671</v>
      </c>
      <c r="B107" s="624" t="s">
        <v>660</v>
      </c>
      <c r="C107" s="252"/>
      <c r="D107" s="55" t="s">
        <v>722</v>
      </c>
      <c r="E107" s="113"/>
    </row>
    <row r="108" spans="1:6" ht="147.75" hidden="1" customHeight="1">
      <c r="A108" s="672" t="s">
        <v>402</v>
      </c>
      <c r="B108" s="624" t="s">
        <v>674</v>
      </c>
      <c r="C108" s="252"/>
      <c r="D108" s="55" t="s">
        <v>706</v>
      </c>
      <c r="E108" s="113"/>
    </row>
    <row r="109" spans="1:6" ht="48.75" hidden="1" customHeight="1">
      <c r="A109" s="1060" t="s">
        <v>676</v>
      </c>
      <c r="B109" s="1061"/>
      <c r="C109" s="1061"/>
      <c r="D109" s="1061"/>
      <c r="E109" s="1062"/>
    </row>
    <row r="110" spans="1:6" ht="27" hidden="1" customHeight="1">
      <c r="A110" s="53">
        <v>3</v>
      </c>
      <c r="B110" s="112" t="s">
        <v>677</v>
      </c>
      <c r="C110" s="636"/>
      <c r="D110" s="636"/>
      <c r="E110" s="637"/>
    </row>
    <row r="111" spans="1:6" ht="156" hidden="1" customHeight="1">
      <c r="A111" s="666" t="s">
        <v>400</v>
      </c>
      <c r="B111" s="665" t="s">
        <v>715</v>
      </c>
      <c r="C111" s="252"/>
      <c r="D111" s="656" t="s">
        <v>717</v>
      </c>
      <c r="E111" s="111"/>
    </row>
    <row r="112" spans="1:6" ht="138.75" hidden="1" customHeight="1">
      <c r="A112" s="672" t="s">
        <v>671</v>
      </c>
      <c r="B112" s="624" t="s">
        <v>660</v>
      </c>
      <c r="C112" s="252"/>
      <c r="D112" s="55" t="s">
        <v>722</v>
      </c>
      <c r="E112" s="113"/>
    </row>
    <row r="113" spans="1:6" ht="140.25" hidden="1" customHeight="1">
      <c r="A113" s="666" t="s">
        <v>402</v>
      </c>
      <c r="B113" s="665" t="s">
        <v>718</v>
      </c>
      <c r="C113" s="252"/>
      <c r="D113" s="665" t="s">
        <v>719</v>
      </c>
      <c r="E113" s="111"/>
    </row>
    <row r="114" spans="1:6" ht="150.75" hidden="1" customHeight="1">
      <c r="A114" s="672" t="s">
        <v>403</v>
      </c>
      <c r="B114" s="55" t="s">
        <v>720</v>
      </c>
      <c r="C114" s="252"/>
      <c r="D114" s="55" t="s">
        <v>721</v>
      </c>
      <c r="E114" s="113"/>
    </row>
    <row r="115" spans="1:6" ht="58.5" hidden="1" customHeight="1">
      <c r="A115" s="1060" t="s">
        <v>682</v>
      </c>
      <c r="B115" s="1061"/>
      <c r="C115" s="1061"/>
      <c r="D115" s="1061"/>
      <c r="E115" s="1062"/>
    </row>
    <row r="116" spans="1:6" ht="62.25" hidden="1" customHeight="1">
      <c r="A116" s="53"/>
      <c r="B116" s="1075"/>
      <c r="C116" s="1076"/>
      <c r="D116" s="1076"/>
      <c r="E116" s="1077"/>
    </row>
    <row r="117" spans="1:6" ht="167.25" hidden="1" customHeight="1">
      <c r="A117" s="51"/>
      <c r="B117" s="52"/>
      <c r="C117" s="252"/>
      <c r="D117" s="52"/>
      <c r="E117" s="111"/>
    </row>
    <row r="118" spans="1:6" s="61" customFormat="1" ht="132.75" hidden="1" customHeight="1">
      <c r="A118" s="54"/>
      <c r="B118" s="624"/>
      <c r="C118" s="631"/>
      <c r="D118" s="55"/>
      <c r="E118" s="113"/>
      <c r="F118" s="60"/>
    </row>
    <row r="119" spans="1:6" s="61" customFormat="1" ht="54.75" hidden="1" customHeight="1">
      <c r="A119" s="1080"/>
      <c r="B119" s="1081"/>
      <c r="C119" s="1081"/>
      <c r="D119" s="1081"/>
      <c r="E119" s="1082"/>
      <c r="F119" s="60"/>
    </row>
    <row r="120" spans="1:6" ht="30" hidden="1" customHeight="1">
      <c r="A120" s="53"/>
      <c r="B120" s="112"/>
      <c r="C120" s="636"/>
      <c r="D120" s="636"/>
      <c r="E120" s="637"/>
    </row>
    <row r="121" spans="1:6" ht="155.25" hidden="1" customHeight="1">
      <c r="A121" s="51"/>
      <c r="B121" s="52"/>
      <c r="C121" s="252"/>
      <c r="D121" s="52"/>
      <c r="E121" s="111"/>
    </row>
    <row r="122" spans="1:6" ht="137.25" hidden="1" customHeight="1">
      <c r="A122" s="51"/>
      <c r="B122" s="624"/>
      <c r="C122" s="252"/>
      <c r="D122" s="55"/>
      <c r="E122" s="113"/>
    </row>
    <row r="123" spans="1:6" ht="147.75" hidden="1" customHeight="1">
      <c r="A123" s="54"/>
      <c r="B123" s="624"/>
      <c r="C123" s="631"/>
      <c r="D123" s="55"/>
      <c r="E123" s="113"/>
    </row>
    <row r="124" spans="1:6" ht="21.75" hidden="1" customHeight="1">
      <c r="A124" s="149"/>
      <c r="B124" s="652"/>
      <c r="C124" s="660"/>
      <c r="D124" s="251"/>
      <c r="E124" s="655"/>
    </row>
    <row r="125" spans="1:6" ht="48.75" hidden="1" customHeight="1">
      <c r="A125" s="1080"/>
      <c r="B125" s="1081"/>
      <c r="C125" s="1081"/>
      <c r="D125" s="1081"/>
      <c r="E125" s="1082"/>
    </row>
    <row r="126" spans="1:6" ht="27" hidden="1" customHeight="1">
      <c r="A126" s="53"/>
      <c r="B126" s="112"/>
      <c r="C126" s="636"/>
      <c r="D126" s="636"/>
      <c r="E126" s="637"/>
    </row>
    <row r="127" spans="1:6" ht="156" hidden="1" customHeight="1">
      <c r="A127" s="51"/>
      <c r="B127" s="52"/>
      <c r="C127" s="252"/>
      <c r="D127" s="656"/>
      <c r="E127" s="111"/>
    </row>
    <row r="128" spans="1:6" ht="138.75" hidden="1" customHeight="1">
      <c r="A128" s="54"/>
      <c r="B128" s="624"/>
      <c r="C128" s="252"/>
      <c r="D128" s="55"/>
      <c r="E128" s="113"/>
    </row>
    <row r="129" spans="1:5" ht="140.25" hidden="1" customHeight="1">
      <c r="A129" s="51"/>
      <c r="B129" s="52"/>
      <c r="C129" s="252"/>
      <c r="D129" s="52"/>
      <c r="E129" s="111"/>
    </row>
    <row r="130" spans="1:5" ht="150.75" hidden="1" customHeight="1">
      <c r="A130" s="54"/>
      <c r="B130" s="55"/>
      <c r="C130" s="631"/>
      <c r="D130" s="55"/>
      <c r="E130" s="113"/>
    </row>
    <row r="131" spans="1:5" ht="15" hidden="1" customHeight="1">
      <c r="A131" s="149"/>
      <c r="B131" s="251"/>
      <c r="C131" s="661"/>
      <c r="D131" s="251"/>
      <c r="E131" s="655"/>
    </row>
    <row r="132" spans="1:5" ht="58.5" hidden="1" customHeight="1">
      <c r="A132" s="1080"/>
      <c r="B132" s="1081"/>
      <c r="C132" s="1081"/>
      <c r="D132" s="1081"/>
      <c r="E132" s="1082"/>
    </row>
    <row r="133" spans="1:5" hidden="1">
      <c r="A133" s="53" t="s">
        <v>683</v>
      </c>
      <c r="B133" s="622" t="s">
        <v>654</v>
      </c>
      <c r="C133" s="619"/>
      <c r="D133" s="620"/>
      <c r="E133" s="621"/>
    </row>
    <row r="134" spans="1:5" hidden="1">
      <c r="A134" s="51" t="s">
        <v>405</v>
      </c>
      <c r="B134" s="159" t="s">
        <v>655</v>
      </c>
      <c r="C134" s="619"/>
      <c r="D134" s="620"/>
      <c r="E134" s="621"/>
    </row>
    <row r="135" spans="1:5" ht="28.8" hidden="1">
      <c r="A135" s="51" t="s">
        <v>541</v>
      </c>
      <c r="B135" s="52" t="s">
        <v>656</v>
      </c>
      <c r="C135" s="252"/>
      <c r="D135" s="52" t="s">
        <v>401</v>
      </c>
      <c r="E135" s="111"/>
    </row>
    <row r="136" spans="1:5" ht="28.8" hidden="1">
      <c r="A136" s="51" t="s">
        <v>561</v>
      </c>
      <c r="B136" s="52" t="s">
        <v>657</v>
      </c>
      <c r="C136" s="252"/>
      <c r="D136" s="52" t="s">
        <v>401</v>
      </c>
      <c r="E136" s="111"/>
    </row>
    <row r="137" spans="1:5" ht="100.8" hidden="1">
      <c r="A137" s="51" t="s">
        <v>562</v>
      </c>
      <c r="B137" s="52" t="s">
        <v>658</v>
      </c>
      <c r="C137" s="252"/>
      <c r="D137" s="623" t="s">
        <v>659</v>
      </c>
      <c r="E137" s="111"/>
    </row>
    <row r="138" spans="1:5" ht="101.25" hidden="1" customHeight="1">
      <c r="A138" s="54" t="s">
        <v>406</v>
      </c>
      <c r="B138" s="624" t="s">
        <v>660</v>
      </c>
      <c r="C138" s="397">
        <f>0.8-C137-C136-C135</f>
        <v>0.8</v>
      </c>
      <c r="D138" s="52" t="s">
        <v>407</v>
      </c>
      <c r="E138" s="625"/>
    </row>
    <row r="139" spans="1:5" ht="62.25" hidden="1" customHeight="1">
      <c r="A139" s="1066" t="s">
        <v>661</v>
      </c>
      <c r="B139" s="1067"/>
      <c r="C139" s="1067"/>
      <c r="D139" s="1067"/>
      <c r="E139" s="1067"/>
    </row>
    <row r="140" spans="1:5" ht="30" hidden="1" customHeight="1">
      <c r="A140" s="53" t="s">
        <v>684</v>
      </c>
      <c r="B140" s="1068" t="s">
        <v>662</v>
      </c>
      <c r="C140" s="1069"/>
      <c r="D140" s="1069"/>
      <c r="E140" s="1069"/>
    </row>
    <row r="141" spans="1:5" ht="29.25" hidden="1" customHeight="1">
      <c r="A141" s="53" t="s">
        <v>366</v>
      </c>
      <c r="B141" s="1068" t="s">
        <v>663</v>
      </c>
      <c r="C141" s="1069"/>
      <c r="D141" s="1069"/>
      <c r="E141" s="1069"/>
    </row>
    <row r="142" spans="1:5" ht="26.25" hidden="1" customHeight="1">
      <c r="A142" s="51" t="s">
        <v>405</v>
      </c>
      <c r="B142" s="159" t="s">
        <v>655</v>
      </c>
      <c r="C142" s="56"/>
      <c r="D142" s="160"/>
      <c r="E142" s="57"/>
    </row>
    <row r="143" spans="1:5" ht="50.25" hidden="1" customHeight="1">
      <c r="A143" s="51" t="s">
        <v>400</v>
      </c>
      <c r="B143" s="52" t="s">
        <v>656</v>
      </c>
      <c r="C143" s="252"/>
      <c r="D143" s="52" t="s">
        <v>401</v>
      </c>
      <c r="E143" s="111"/>
    </row>
    <row r="144" spans="1:5" ht="93" hidden="1" customHeight="1">
      <c r="A144" s="51" t="s">
        <v>406</v>
      </c>
      <c r="B144" s="52" t="s">
        <v>660</v>
      </c>
      <c r="C144" s="626">
        <f>0.8-C143</f>
        <v>0.8</v>
      </c>
      <c r="D144" s="52" t="s">
        <v>407</v>
      </c>
      <c r="E144" s="111"/>
    </row>
    <row r="145" spans="1:5" ht="60" hidden="1" customHeight="1">
      <c r="A145" s="1070" t="s">
        <v>664</v>
      </c>
      <c r="B145" s="1071"/>
      <c r="C145" s="1071"/>
      <c r="D145" s="1071"/>
      <c r="E145" s="1071"/>
    </row>
    <row r="146" spans="1:5" ht="34.5" hidden="1" customHeight="1">
      <c r="A146" s="53" t="s">
        <v>367</v>
      </c>
      <c r="B146" s="112" t="s">
        <v>665</v>
      </c>
      <c r="C146" s="627"/>
      <c r="D146" s="160"/>
      <c r="E146" s="628"/>
    </row>
    <row r="147" spans="1:5" ht="28.5" hidden="1" customHeight="1">
      <c r="A147" s="51" t="s">
        <v>405</v>
      </c>
      <c r="B147" s="159" t="s">
        <v>655</v>
      </c>
      <c r="C147" s="627"/>
      <c r="D147" s="160"/>
      <c r="E147" s="628"/>
    </row>
    <row r="148" spans="1:5" ht="47.25" hidden="1" customHeight="1">
      <c r="A148" s="51" t="s">
        <v>400</v>
      </c>
      <c r="B148" s="52" t="s">
        <v>656</v>
      </c>
      <c r="C148" s="252"/>
      <c r="D148" s="52" t="s">
        <v>401</v>
      </c>
      <c r="E148" s="111"/>
    </row>
    <row r="149" spans="1:5" ht="92.25" hidden="1" customHeight="1">
      <c r="A149" s="51" t="s">
        <v>406</v>
      </c>
      <c r="B149" s="52" t="s">
        <v>660</v>
      </c>
      <c r="C149" s="626">
        <f>0.8-C148</f>
        <v>0.8</v>
      </c>
      <c r="D149" s="52" t="s">
        <v>407</v>
      </c>
      <c r="E149" s="111"/>
    </row>
    <row r="150" spans="1:5" ht="36.75" hidden="1" customHeight="1">
      <c r="A150" s="1070" t="s">
        <v>664</v>
      </c>
      <c r="B150" s="1071"/>
      <c r="C150" s="1071"/>
      <c r="D150" s="1071"/>
      <c r="E150" s="1071"/>
    </row>
    <row r="151" spans="1:5" ht="26.25" hidden="1" customHeight="1">
      <c r="A151" s="53" t="s">
        <v>368</v>
      </c>
      <c r="B151" s="629" t="s">
        <v>666</v>
      </c>
      <c r="C151" s="627"/>
      <c r="D151" s="160"/>
      <c r="E151" s="628"/>
    </row>
    <row r="152" spans="1:5" ht="30.75" hidden="1" customHeight="1">
      <c r="A152" s="51" t="s">
        <v>405</v>
      </c>
      <c r="B152" s="159" t="s">
        <v>655</v>
      </c>
      <c r="C152" s="627"/>
      <c r="D152" s="160"/>
      <c r="E152" s="628"/>
    </row>
    <row r="153" spans="1:5" ht="38.25" hidden="1" customHeight="1">
      <c r="A153" s="51" t="s">
        <v>400</v>
      </c>
      <c r="B153" s="52" t="s">
        <v>656</v>
      </c>
      <c r="C153" s="252"/>
      <c r="D153" s="52" t="s">
        <v>401</v>
      </c>
      <c r="E153" s="111"/>
    </row>
    <row r="154" spans="1:5" ht="105" hidden="1" customHeight="1">
      <c r="A154" s="51" t="s">
        <v>406</v>
      </c>
      <c r="B154" s="52" t="s">
        <v>660</v>
      </c>
      <c r="C154" s="626">
        <f>0.8-C153</f>
        <v>0.8</v>
      </c>
      <c r="D154" s="52" t="s">
        <v>407</v>
      </c>
      <c r="E154" s="111"/>
    </row>
    <row r="155" spans="1:5" ht="47.25" hidden="1" customHeight="1">
      <c r="A155" s="1070" t="s">
        <v>664</v>
      </c>
      <c r="B155" s="1071"/>
      <c r="C155" s="1071"/>
      <c r="D155" s="1071"/>
      <c r="E155" s="1071"/>
    </row>
    <row r="156" spans="1:5" ht="47.25" hidden="1" customHeight="1">
      <c r="A156" s="642" t="s">
        <v>688</v>
      </c>
      <c r="B156" s="1079" t="s">
        <v>689</v>
      </c>
      <c r="C156" s="1079"/>
      <c r="D156" s="1079"/>
      <c r="E156" s="1079"/>
    </row>
    <row r="157" spans="1:5" ht="48" hidden="1" customHeight="1">
      <c r="A157" s="630" t="s">
        <v>685</v>
      </c>
      <c r="B157" s="1072" t="s">
        <v>667</v>
      </c>
      <c r="C157" s="1073"/>
      <c r="D157" s="1073"/>
      <c r="E157" s="1074"/>
    </row>
    <row r="158" spans="1:5" ht="60.75" hidden="1" customHeight="1">
      <c r="A158" s="53">
        <v>1</v>
      </c>
      <c r="B158" s="1075" t="s">
        <v>668</v>
      </c>
      <c r="C158" s="1076"/>
      <c r="D158" s="1076"/>
      <c r="E158" s="1077"/>
    </row>
    <row r="159" spans="1:5" ht="139.5" hidden="1" customHeight="1">
      <c r="A159" s="51" t="s">
        <v>400</v>
      </c>
      <c r="B159" s="52" t="s">
        <v>669</v>
      </c>
      <c r="C159" s="252"/>
      <c r="D159" s="52" t="s">
        <v>670</v>
      </c>
      <c r="E159" s="111"/>
    </row>
    <row r="160" spans="1:5" ht="30" hidden="1" customHeight="1">
      <c r="A160" s="54" t="s">
        <v>671</v>
      </c>
      <c r="B160" s="624" t="s">
        <v>660</v>
      </c>
      <c r="C160" s="631">
        <f>0.8-C159</f>
        <v>0.8</v>
      </c>
      <c r="D160" s="55" t="s">
        <v>407</v>
      </c>
      <c r="E160" s="113"/>
    </row>
    <row r="161" spans="1:5" ht="34.5" hidden="1" customHeight="1">
      <c r="A161" s="1070" t="s">
        <v>672</v>
      </c>
      <c r="B161" s="1071"/>
      <c r="C161" s="1071"/>
      <c r="D161" s="1071"/>
      <c r="E161" s="1078"/>
    </row>
    <row r="162" spans="1:5" ht="30" hidden="1" customHeight="1">
      <c r="A162" s="53">
        <v>2</v>
      </c>
      <c r="B162" s="112" t="s">
        <v>673</v>
      </c>
      <c r="C162" s="636"/>
      <c r="D162" s="636"/>
      <c r="E162" s="637"/>
    </row>
    <row r="163" spans="1:5" ht="162" hidden="1" customHeight="1">
      <c r="A163" s="51" t="s">
        <v>400</v>
      </c>
      <c r="B163" s="52" t="s">
        <v>669</v>
      </c>
      <c r="C163" s="252"/>
      <c r="D163" s="52" t="s">
        <v>670</v>
      </c>
      <c r="E163" s="111"/>
    </row>
    <row r="164" spans="1:5" ht="113.25" hidden="1" customHeight="1">
      <c r="A164" s="51" t="s">
        <v>671</v>
      </c>
      <c r="B164" s="624" t="s">
        <v>660</v>
      </c>
      <c r="C164" s="252"/>
      <c r="D164" s="55" t="s">
        <v>407</v>
      </c>
      <c r="E164" s="113"/>
    </row>
    <row r="165" spans="1:5" ht="181.5" hidden="1" customHeight="1">
      <c r="A165" s="54" t="s">
        <v>402</v>
      </c>
      <c r="B165" s="624" t="s">
        <v>674</v>
      </c>
      <c r="C165" s="638">
        <f>0.8-C164-C163</f>
        <v>0.8</v>
      </c>
      <c r="D165" s="55" t="s">
        <v>675</v>
      </c>
      <c r="E165" s="113"/>
    </row>
    <row r="166" spans="1:5" ht="37.5" hidden="1" customHeight="1">
      <c r="A166" s="1070" t="s">
        <v>676</v>
      </c>
      <c r="B166" s="1071"/>
      <c r="C166" s="1071"/>
      <c r="D166" s="1071"/>
      <c r="E166" s="1078"/>
    </row>
    <row r="167" spans="1:5" ht="30" hidden="1" customHeight="1">
      <c r="A167" s="53">
        <v>3</v>
      </c>
      <c r="B167" s="112" t="s">
        <v>677</v>
      </c>
      <c r="C167" s="636"/>
      <c r="D167" s="636"/>
      <c r="E167" s="637"/>
    </row>
    <row r="168" spans="1:5" ht="100.8" hidden="1">
      <c r="A168" s="51" t="s">
        <v>400</v>
      </c>
      <c r="B168" s="52" t="s">
        <v>669</v>
      </c>
      <c r="C168" s="252"/>
      <c r="D168" s="52" t="s">
        <v>670</v>
      </c>
      <c r="E168" s="111"/>
    </row>
    <row r="169" spans="1:5" ht="72" hidden="1">
      <c r="A169" s="54" t="s">
        <v>671</v>
      </c>
      <c r="B169" s="624" t="s">
        <v>660</v>
      </c>
      <c r="C169" s="252"/>
      <c r="D169" s="55" t="s">
        <v>407</v>
      </c>
      <c r="E169" s="113"/>
    </row>
    <row r="170" spans="1:5" ht="115.2" hidden="1">
      <c r="A170" s="51" t="s">
        <v>402</v>
      </c>
      <c r="B170" s="52" t="s">
        <v>678</v>
      </c>
      <c r="C170" s="252"/>
      <c r="D170" s="52" t="s">
        <v>679</v>
      </c>
      <c r="E170" s="111"/>
    </row>
    <row r="171" spans="1:5" ht="115.2" hidden="1">
      <c r="A171" s="54" t="s">
        <v>403</v>
      </c>
      <c r="B171" s="55" t="s">
        <v>680</v>
      </c>
      <c r="C171" s="638">
        <f>0.8-C169-C168-C170</f>
        <v>0.8</v>
      </c>
      <c r="D171" s="55" t="s">
        <v>681</v>
      </c>
      <c r="E171" s="113"/>
    </row>
    <row r="172" spans="1:5" ht="57.75" hidden="1" customHeight="1">
      <c r="A172" s="1063" t="s">
        <v>682</v>
      </c>
      <c r="B172" s="1064"/>
      <c r="C172" s="1064"/>
      <c r="D172" s="1064"/>
      <c r="E172" s="1065"/>
    </row>
    <row r="173" spans="1:5" ht="30" hidden="1" customHeight="1">
      <c r="A173" s="618"/>
      <c r="B173" s="632"/>
      <c r="C173" s="633"/>
      <c r="D173" s="634"/>
      <c r="E173" s="635"/>
    </row>
    <row r="174" spans="1:5" ht="234.75" customHeight="1">
      <c r="A174" s="1063" t="s">
        <v>487</v>
      </c>
      <c r="B174" s="1064"/>
      <c r="C174" s="1064"/>
      <c r="D174" s="1064"/>
      <c r="E174" s="1065"/>
    </row>
    <row r="175" spans="1:5" ht="24" customHeight="1">
      <c r="C175" s="38"/>
    </row>
    <row r="176" spans="1:5" ht="24" customHeight="1">
      <c r="A176" s="38" t="s">
        <v>6</v>
      </c>
      <c r="B176" s="238" t="str">
        <f>'Attach 3(JV)'!B24</f>
        <v/>
      </c>
      <c r="C176" s="38" t="s">
        <v>4</v>
      </c>
      <c r="D176" s="334" t="str">
        <f>'Attach 3(JV)'!E24</f>
        <v/>
      </c>
    </row>
    <row r="177" spans="1:5" ht="24" customHeight="1">
      <c r="A177" s="38" t="s">
        <v>7</v>
      </c>
      <c r="B177" s="334" t="str">
        <f>'Attach 3(JV)'!B25</f>
        <v/>
      </c>
      <c r="C177" s="38" t="s">
        <v>156</v>
      </c>
      <c r="D177" s="334" t="str">
        <f>'Attach 3(JV)'!E25</f>
        <v/>
      </c>
    </row>
    <row r="178" spans="1:5" ht="24" customHeight="1">
      <c r="A178" s="35"/>
      <c r="B178" s="35"/>
      <c r="C178" s="38"/>
      <c r="D178" s="39"/>
      <c r="E178" s="35"/>
    </row>
  </sheetData>
  <sheetProtection password="CC6F" sheet="1" formatColumns="0" selectLockedCells="1"/>
  <customSheetViews>
    <customSheetView guid="{07C7ABE5-DC68-4C19-A0E6-84EB4B5844E6}" scale="80" showPageBreaks="1" showGridLines="0" printArea="1" hiddenRows="1" hiddenColumns="1" view="pageBreakPreview" topLeftCell="A65">
      <selection activeCell="P103" sqref="P103"/>
      <rowBreaks count="1" manualBreakCount="1">
        <brk id="127" max="4" man="1"/>
      </rowBreaks>
      <pageMargins left="1" right="0.47" top="0.36" bottom="0.48" header="0.28000000000000003" footer="0.23"/>
      <pageSetup scale="84" orientation="portrait" r:id="rId1"/>
      <headerFooter alignWithMargins="0">
        <oddFooter>&amp;R&amp;"Book Antiqua,Bold"&amp;8 Page &amp;P of &amp;N</oddFooter>
      </headerFooter>
    </customSheetView>
    <customSheetView guid="{35C772BD-8F05-4A18-BEC8-6AF744E22539}" scale="80" showPageBreaks="1" showGridLines="0" printArea="1" hiddenRows="1" hiddenColumns="1" view="pageBreakPreview">
      <selection activeCell="E114" sqref="E114"/>
      <rowBreaks count="1" manualBreakCount="1">
        <brk id="139" max="4" man="1"/>
      </rowBreaks>
      <pageMargins left="1" right="0.47" top="0.36" bottom="0.48" header="0.28000000000000003" footer="0.23"/>
      <pageSetup scale="84" orientation="portrait" r:id="rId2"/>
      <headerFooter alignWithMargins="0">
        <oddFooter>&amp;R&amp;"Book Antiqua,Bold"&amp;8 Page &amp;P of &amp;N</oddFooter>
      </headerFooter>
    </customSheetView>
    <customSheetView guid="{FC200EB0-6614-47DB-96CE-7610471486D9}" showPageBreaks="1" showGridLines="0" printArea="1" hiddenRows="1" hiddenColumns="1" view="pageBreakPreview" topLeftCell="A98">
      <selection activeCell="C101" sqref="C101"/>
      <rowBreaks count="1" manualBreakCount="1">
        <brk id="126" max="4" man="1"/>
      </rowBreaks>
      <pageMargins left="1" right="0.47" top="0.36" bottom="0.48" header="0.28000000000000003" footer="0.23"/>
      <pageSetup scale="84" orientation="portrait" r:id="rId3"/>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112">
      <selection activeCell="C110" sqref="C110"/>
      <rowBreaks count="2" manualBreakCount="2">
        <brk id="105" max="4" man="1"/>
        <brk id="128" max="4" man="1"/>
      </rowBreaks>
      <pageMargins left="1" right="0.47" top="0.36" bottom="0.48" header="0.28000000000000003" footer="0.23"/>
      <pageSetup scale="84" orientation="portrait" r:id="rId4"/>
      <headerFooter alignWithMargins="0">
        <oddFooter>&amp;R&amp;"Book Antiqua,Bold"&amp;8 Page &amp;P of &amp;N</oddFooter>
      </headerFooter>
    </customSheetView>
    <customSheetView guid="{77353208-2D17-4D2E-ADE3-4F168F350B73}" showPageBreaks="1" showGridLines="0" printArea="1" hiddenRows="1" hiddenColumns="1" view="pageBreakPreview" topLeftCell="A125">
      <selection activeCell="C130" sqref="C130"/>
      <rowBreaks count="11" manualBreakCount="11">
        <brk id="24" max="4" man="1"/>
        <brk id="39" max="4" man="1"/>
        <brk id="52" max="4" man="1"/>
        <brk id="67" max="4" man="1"/>
        <brk id="78" max="4" man="1"/>
        <brk id="91" max="4" man="1"/>
        <brk id="100" max="4" man="1"/>
        <brk id="105" max="4" man="1"/>
        <brk id="120" max="4" man="1"/>
        <brk id="128" max="4" man="1"/>
        <brk id="177" max="4" man="1"/>
      </rowBreaks>
      <pageMargins left="1" right="0.47" top="0.36" bottom="0.48" header="0.28000000000000003" footer="0.23"/>
      <pageSetup scale="88" orientation="portrait" r:id="rId5"/>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49">
      <selection activeCell="C30" sqref="C30"/>
      <rowBreaks count="6" manualBreakCount="6">
        <brk id="24" max="4" man="1"/>
        <brk id="25" max="4" man="1"/>
        <brk id="41" max="4" man="1"/>
        <brk id="56" max="4" man="1"/>
        <brk id="66" max="4" man="1"/>
        <brk id="72" max="4" man="1"/>
      </rowBreaks>
      <pageMargins left="1" right="0.47" top="0.36" bottom="0.48" header="0.28000000000000003" footer="0.23"/>
      <pageSetup scale="90" orientation="portrait" r:id="rId6"/>
      <headerFooter alignWithMargins="0">
        <oddFooter>&amp;R&amp;"Book Antiqua,Bold"&amp;8 Page &amp;P of &amp;N</oddFooter>
      </headerFooter>
    </customSheetView>
    <customSheetView guid="{14C32814-5A59-4863-9FB1-822FBB75D7D1}" scale="90" showPageBreaks="1" showGridLines="0" printArea="1" hiddenRows="1" hiddenColumns="1" view="pageBreakPreview" topLeftCell="A31">
      <selection activeCell="E46" sqref="E46:E47"/>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7"/>
      <headerFooter alignWithMargins="0">
        <oddFooter>&amp;R&amp;"Book Antiqua,Bold"&amp;8 Page &amp;P of &amp;N</oddFooter>
      </headerFooter>
    </customSheetView>
    <customSheetView guid="{AA750348-930C-43DE-ADD0-8D60980F5013}" scale="90" showPageBreaks="1" showGridLines="0" printArea="1" hiddenRows="1" hiddenColumns="1" view="pageBreakPreview" topLeftCell="A22">
      <selection activeCell="C22" sqref="C22"/>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8"/>
      <headerFooter alignWithMargins="0">
        <oddFooter>&amp;R&amp;"Book Antiqua,Bold"&amp;8 Page &amp;P of &amp;N</oddFooter>
      </headerFooter>
    </customSheetView>
    <customSheetView guid="{CFBF18EC-8277-4311-991B-395AF21BB33B}" scale="90" showPageBreaks="1" showGridLines="0" printArea="1" hiddenRows="1" hiddenColumns="1" view="pageBreakPreview" topLeftCell="A22">
      <selection activeCell="C22" sqref="C22"/>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9"/>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73">
      <selection activeCell="B75" sqref="B75:C75"/>
      <rowBreaks count="9" manualBreakCount="9">
        <brk id="26" max="4" man="1"/>
        <brk id="54" max="4" man="1"/>
        <brk id="63" max="4" man="1"/>
        <brk id="83" max="4" man="1"/>
        <brk id="90" max="16383" man="1"/>
        <brk id="101" max="4" man="1"/>
        <brk id="117" max="4" man="1"/>
        <brk id="122" max="4" man="1"/>
        <brk id="131" max="4" man="1"/>
      </rowBreaks>
      <pageMargins left="1" right="0.47" top="0.36" bottom="0.48" header="0.28000000000000003" footer="0.23"/>
      <pageSetup scale="90" orientation="portrait" r:id="rId10"/>
      <headerFooter alignWithMargins="0">
        <oddFooter>&amp;R&amp;"Book Antiqua,Bold"&amp;8 Page &amp;P of &amp;N</oddFooter>
      </headerFooter>
    </customSheetView>
    <customSheetView guid="{FE4EC9C4-31B9-4D40-8323-5B16C3BC840F}" showPageBreaks="1" showGridLines="0" printArea="1" hiddenRows="1" view="pageBreakPreview" topLeftCell="A22">
      <selection activeCell="C22" sqref="C22"/>
      <rowBreaks count="9" manualBreakCount="9">
        <brk id="26" max="4" man="1"/>
        <brk id="40" max="4" man="1"/>
        <brk id="49" max="4" man="1"/>
        <brk id="69" max="4" man="1"/>
        <brk id="76" max="16383" man="1"/>
        <brk id="87" max="4" man="1"/>
        <brk id="103" max="4" man="1"/>
        <brk id="108" max="4" man="1"/>
        <brk id="117" max="4" man="1"/>
      </rowBreaks>
      <pageMargins left="0.75" right="0.47" top="0.36" bottom="0.48" header="0.28000000000000003" footer="0.23"/>
      <pageSetup scale="83" orientation="portrait" r:id="rId11"/>
      <headerFooter alignWithMargins="0">
        <oddFooter>&amp;R&amp;"Book Antiqua,Bold"&amp;8 Page &amp;P of &amp;N</oddFooter>
      </headerFooter>
    </customSheetView>
    <customSheetView guid="{F9FE2C60-2849-4C32-B532-2B1A89FFA9CD}" showGridLines="0" hiddenRows="1" topLeftCell="A112">
      <selection activeCell="C106" sqref="C106"/>
      <rowBreaks count="8" manualBreakCount="8">
        <brk id="26" max="4" man="1"/>
        <brk id="40" max="4" man="1"/>
        <brk id="49" max="4" man="1"/>
        <brk id="69" max="4" man="1"/>
        <brk id="76" max="16383" man="1"/>
        <brk id="87" max="4" man="1"/>
        <brk id="108" max="4" man="1"/>
        <brk id="117" max="4" man="1"/>
      </rowBreaks>
      <pageMargins left="0.75" right="0.47" top="0.36" bottom="0.48" header="0.28000000000000003" footer="0.23"/>
      <pageSetup scale="95" orientation="portrait" r:id="rId12"/>
      <headerFooter alignWithMargins="0">
        <oddFooter>&amp;R&amp;"Book Antiqua,Bold"&amp;8 Page &amp;P of &amp;N</oddFooter>
      </headerFooter>
    </customSheetView>
    <customSheetView guid="{494F6778-23FE-4AAC-B37D-6C7543FC13B9}" showGridLines="0" hiddenRows="1">
      <selection activeCell="C94" sqref="C94"/>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13"/>
      <headerFooter alignWithMargins="0">
        <oddFooter>&amp;R&amp;"Book Antiqua,Bold"&amp;8 Page &amp;P of &amp;N</oddFooter>
      </headerFooter>
    </customSheetView>
    <customSheetView guid="{CD4CA1A8-824A-452F-BDBA-32A47C1B3013}" showGridLines="0" hiddenRows="1" topLeftCell="A12">
      <selection activeCell="C22" sqref="C22"/>
      <rowBreaks count="9" manualBreakCount="9">
        <brk id="26" max="4" man="1"/>
        <brk id="40" max="4" man="1"/>
        <brk id="49" max="4" man="1"/>
        <brk id="64" max="4" man="1"/>
        <brk id="71" max="16383" man="1"/>
        <brk id="82" max="4" man="1"/>
        <brk id="96" max="4" man="1"/>
        <brk id="106" max="4" man="1"/>
        <brk id="115" max="4" man="1"/>
      </rowBreaks>
      <pageMargins left="0.75" right="0.47" top="0.36" bottom="0.48" header="0.28000000000000003" footer="0.23"/>
      <pageSetup scale="95"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C22" sqref="C22"/>
      <rowBreaks count="4" manualBreakCount="4">
        <brk id="25" max="4" man="1"/>
        <brk id="42" max="4" man="1"/>
        <brk id="55" max="16383" man="1"/>
        <brk id="70" max="16383" man="1"/>
      </rowBreaks>
      <pageMargins left="0.75" right="0.47" top="0.36" bottom="0.48" header="0.28000000000000003" footer="0.23"/>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C22" sqref="C22"/>
      <rowBreaks count="3" manualBreakCount="3">
        <brk id="42" max="4" man="1"/>
        <brk id="55" max="16383" man="1"/>
        <brk id="70" max="16383" man="1"/>
      </rowBreaks>
      <pageMargins left="0.75" right="0.56999999999999995" top="0.46" bottom="0.51" header="0.36" footer="0.26"/>
      <pageSetup orientation="portrait" r:id="rId16"/>
      <headerFooter alignWithMargins="0">
        <oddFooter>&amp;L&amp;8Tower Package-P238-TW04, TL associated with Phase-I Generation Project in Orissa (Part-C)&amp;R&amp;"Book Antiqua,Bold"&amp;8Attachment-12 TW04  / Page &amp;P of &amp;N</oddFooter>
      </headerFooter>
    </customSheetView>
    <customSheetView guid="{ECEBABD0-566A-41C4-AA9A-38EA30EFEDA8}" showGridLines="0" showRuler="0">
      <rowBreaks count="3" manualBreakCount="3">
        <brk id="42" max="4" man="1"/>
        <brk id="55" max="16383" man="1"/>
        <brk id="70" max="16383" man="1"/>
      </rowBreaks>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Rows="1">
      <selection activeCell="C94" sqref="C94"/>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18"/>
      <headerFooter alignWithMargins="0">
        <oddFooter>&amp;R&amp;"Book Antiqua,Bold"&amp;8 Page &amp;P of &amp;N</oddFooter>
      </headerFooter>
    </customSheetView>
    <customSheetView guid="{7A9EA6D6-4DDF-43D9-92E6-C6AFAD14E266}" showGridLines="0" hiddenRows="1" topLeftCell="A10">
      <selection activeCell="C22" sqref="C22"/>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19"/>
      <headerFooter alignWithMargins="0">
        <oddFooter>&amp;R&amp;"Book Antiqua,Bold"&amp;8 Page &amp;P of &amp;N</oddFooter>
      </headerFooter>
    </customSheetView>
    <customSheetView guid="{DC28ED1E-3E35-4094-9C2B-5C0A1C1D459C}" showGridLines="0" hiddenRows="1">
      <selection activeCell="C22" sqref="C22"/>
      <rowBreaks count="8" manualBreakCount="8">
        <brk id="26" max="4" man="1"/>
        <brk id="40" max="4" man="1"/>
        <brk id="49" max="4" man="1"/>
        <brk id="69" max="4" man="1"/>
        <brk id="76" max="16383" man="1"/>
        <brk id="87" max="4" man="1"/>
        <brk id="96" max="4" man="1"/>
        <brk id="105" max="4" man="1"/>
      </rowBreaks>
      <pageMargins left="0.75" right="0.47" top="0.36" bottom="0.48" header="0.28000000000000003" footer="0.23"/>
      <pageSetup scale="95" orientation="portrait" r:id="rId20"/>
      <headerFooter alignWithMargins="0">
        <oddFooter>&amp;R&amp;"Book Antiqua,Bold"&amp;8 Page &amp;P of &amp;N</oddFooter>
      </headerFooter>
    </customSheetView>
    <customSheetView guid="{240327DD-375F-45D4-BA52-89AFD79FE6A1}" showPageBreaks="1" showGridLines="0" printArea="1" hiddenRows="1" view="pageBreakPreview" topLeftCell="A91">
      <selection activeCell="B96" sqref="B96"/>
      <rowBreaks count="9" manualBreakCount="9">
        <brk id="26" max="4" man="1"/>
        <brk id="40" max="4" man="1"/>
        <brk id="49" max="4" man="1"/>
        <brk id="69" max="4" man="1"/>
        <brk id="76" max="16383" man="1"/>
        <brk id="87" max="4" man="1"/>
        <brk id="103" max="4" man="1"/>
        <brk id="108" max="4" man="1"/>
        <brk id="117" max="4" man="1"/>
      </rowBreaks>
      <pageMargins left="0.75" right="0.47" top="0.36" bottom="0.48" header="0.28000000000000003" footer="0.23"/>
      <pageSetup scale="83" orientation="portrait" r:id="rId21"/>
      <headerFooter alignWithMargins="0">
        <oddFooter>&amp;R&amp;"Book Antiqua,Bold"&amp;8 Page &amp;P of &amp;N</oddFooter>
      </headerFooter>
    </customSheetView>
    <customSheetView guid="{82E8A0F5-0020-4355-95CF-28601763A783}" showPageBreaks="1" showGridLines="0" printArea="1" hiddenRows="1" view="pageBreakPreview" topLeftCell="A11">
      <selection activeCell="C73" sqref="C73"/>
      <rowBreaks count="9" manualBreakCount="9">
        <brk id="26" max="4" man="1"/>
        <brk id="40" max="4" man="1"/>
        <brk id="49" max="4" man="1"/>
        <brk id="69" max="4" man="1"/>
        <brk id="76" max="16383" man="1"/>
        <brk id="87" max="4" man="1"/>
        <brk id="103" max="4" man="1"/>
        <brk id="108" max="4" man="1"/>
        <brk id="117" max="4" man="1"/>
      </rowBreaks>
      <pageMargins left="1" right="0.47" top="0.36" bottom="0.48" header="0.28000000000000003" footer="0.23"/>
      <pageSetup scale="90" orientation="portrait" r:id="rId22"/>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0">
      <selection activeCell="C22" sqref="C22"/>
      <rowBreaks count="9" manualBreakCount="9">
        <brk id="26" max="4" man="1"/>
        <brk id="54" max="4" man="1"/>
        <brk id="63" max="4" man="1"/>
        <brk id="83" max="4" man="1"/>
        <brk id="90" max="16383" man="1"/>
        <brk id="101" max="4" man="1"/>
        <brk id="117" max="4" man="1"/>
        <brk id="122" max="4" man="1"/>
        <brk id="131" max="4" man="1"/>
      </rowBreaks>
      <pageMargins left="1" right="0.47" top="0.36" bottom="0.48" header="0.28000000000000003" footer="0.23"/>
      <pageSetup scale="90" orientation="portrait" r:id="rId23"/>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13">
      <selection activeCell="E18" sqref="E18"/>
      <rowBreaks count="9" manualBreakCount="9">
        <brk id="26" max="4" man="1"/>
        <brk id="54" max="4" man="1"/>
        <brk id="63" max="4" man="1"/>
        <brk id="83" max="4" man="1"/>
        <brk id="90" max="16383" man="1"/>
        <brk id="101" max="4" man="1"/>
        <brk id="117" max="4" man="1"/>
        <brk id="122" max="4" man="1"/>
        <brk id="131" max="4" man="1"/>
      </rowBreaks>
      <pageMargins left="1" right="0.47" top="0.36" bottom="0.48" header="0.28000000000000003" footer="0.23"/>
      <pageSetup scale="90" orientation="portrait" r:id="rId24"/>
      <headerFooter alignWithMargins="0">
        <oddFooter>&amp;R&amp;"Book Antiqua,Bold"&amp;8 Page &amp;P of &amp;N</oddFooter>
      </headerFooter>
    </customSheetView>
    <customSheetView guid="{7A88FC7A-7690-48AB-B789-172043AFADC8}" scale="90" showPageBreaks="1" showGridLines="0" printArea="1" hiddenRows="1" hiddenColumns="1" view="pageBreakPreview" topLeftCell="A34">
      <selection activeCell="C45" sqref="C45"/>
      <rowBreaks count="10" manualBreakCount="10">
        <brk id="26" max="4" man="1"/>
        <brk id="45" max="4" man="1"/>
        <brk id="58" max="4" man="1"/>
        <brk id="78" max="4" man="1"/>
        <brk id="85" max="16383" man="1"/>
        <brk id="96" max="4" man="1"/>
        <brk id="112" max="4" man="1"/>
        <brk id="117" max="4" man="1"/>
        <brk id="125" max="4" man="1"/>
        <brk id="127" max="4" man="1"/>
      </rowBreaks>
      <pageMargins left="1" right="0.47" top="0.36" bottom="0.48" header="0.28000000000000003" footer="0.23"/>
      <pageSetup scale="90" orientation="portrait" r:id="rId25"/>
      <headerFooter alignWithMargins="0">
        <oddFooter>&amp;R&amp;"Book Antiqua,Bold"&amp;8 Page &amp;P of &amp;N</oddFooter>
      </headerFooter>
    </customSheetView>
    <customSheetView guid="{1E2D7167-D6B7-4690-9A83-BF768C4223A4}" scale="90" showPageBreaks="1" showGridLines="0" printArea="1" hiddenRows="1" hiddenColumns="1" view="pageBreakPreview" topLeftCell="A22">
      <selection activeCell="C22" sqref="C22"/>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26"/>
      <headerFooter alignWithMargins="0">
        <oddFooter>&amp;R&amp;"Book Antiqua,Bold"&amp;8 Page &amp;P of &amp;N</oddFooter>
      </headerFooter>
    </customSheetView>
    <customSheetView guid="{13A93EBF-985A-49FD-9FE0-DC75D238EC8C}" scale="90" showPageBreaks="1" showGridLines="0" printArea="1" hiddenRows="1" hiddenColumns="1" view="pageBreakPreview" topLeftCell="A14">
      <selection activeCell="E33" sqref="E33"/>
      <rowBreaks count="10" manualBreakCount="10">
        <brk id="25" max="4" man="1"/>
        <brk id="44" max="4" man="1"/>
        <brk id="57" max="4" man="1"/>
        <brk id="77" max="4" man="1"/>
        <brk id="84" max="16383" man="1"/>
        <brk id="95" max="4" man="1"/>
        <brk id="111" max="4" man="1"/>
        <brk id="116" max="4" man="1"/>
        <brk id="124" max="4" man="1"/>
        <brk id="126" max="4" man="1"/>
      </rowBreaks>
      <pageMargins left="1" right="0.47" top="0.36" bottom="0.48" header="0.28000000000000003" footer="0.23"/>
      <pageSetup scale="90" orientation="portrait" r:id="rId27"/>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20">
      <selection activeCell="C21" sqref="C21:C22"/>
      <rowBreaks count="13" manualBreakCount="13">
        <brk id="25" max="4" man="1"/>
        <brk id="44" max="4" man="1"/>
        <brk id="56" max="4" man="1"/>
        <brk id="57" max="4" man="1"/>
        <brk id="73" max="4" man="1"/>
        <brk id="77" max="4" man="1"/>
        <brk id="84" max="16383" man="1"/>
        <brk id="95" max="4" man="1"/>
        <brk id="108" max="4" man="1"/>
        <brk id="118" max="4" man="1"/>
        <brk id="123" max="4" man="1"/>
        <brk id="131" max="4" man="1"/>
        <brk id="133" max="4" man="1"/>
      </rowBreaks>
      <pageMargins left="1" right="0.47" top="0.36" bottom="0.48" header="0.28000000000000003" footer="0.23"/>
      <pageSetup scale="90" orientation="portrait" r:id="rId28"/>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32">
      <selection activeCell="E34" sqref="E34"/>
      <rowBreaks count="2" manualBreakCount="2">
        <brk id="24" max="4" man="1"/>
        <brk id="25" max="4" man="1"/>
      </rowBreaks>
      <pageMargins left="1" right="0.47" top="0.36" bottom="0.48" header="0.28000000000000003" footer="0.23"/>
      <pageSetup scale="90" orientation="portrait" r:id="rId29"/>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1">
      <selection activeCell="C21" sqref="C21"/>
      <rowBreaks count="2" manualBreakCount="2">
        <brk id="24" max="4" man="1"/>
        <brk id="25" max="4" man="1"/>
      </rowBreaks>
      <pageMargins left="1" right="0.47" top="0.36" bottom="0.48" header="0.28000000000000003" footer="0.23"/>
      <pageSetup scale="90" orientation="portrait" r:id="rId30"/>
      <headerFooter alignWithMargins="0">
        <oddFooter>&amp;R&amp;"Book Antiqua,Bold"&amp;8 Page &amp;P of &amp;N</oddFooter>
      </headerFooter>
    </customSheetView>
    <customSheetView guid="{B07CB001-8FAF-40AD-8AD5-A65A64B33B35}" showPageBreaks="1" showGridLines="0" printArea="1" hiddenRows="1" hiddenColumns="1" view="pageBreakPreview" topLeftCell="A125">
      <selection activeCell="C130" sqref="C130"/>
      <rowBreaks count="11" manualBreakCount="11">
        <brk id="24" max="4" man="1"/>
        <brk id="39" max="4" man="1"/>
        <brk id="52" max="4" man="1"/>
        <brk id="67" max="4" man="1"/>
        <brk id="78" max="4" man="1"/>
        <brk id="91" max="4" man="1"/>
        <brk id="100" max="4" man="1"/>
        <brk id="105" max="4" man="1"/>
        <brk id="120" max="4" man="1"/>
        <brk id="128" max="4" man="1"/>
        <brk id="176" max="4" man="1"/>
      </rowBreaks>
      <pageMargins left="1" right="0.47" top="0.36" bottom="0.48" header="0.28000000000000003" footer="0.23"/>
      <pageSetup scale="88" orientation="portrait" r:id="rId31"/>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8">
      <selection activeCell="C21" sqref="C21"/>
      <rowBreaks count="9" manualBreakCount="9">
        <brk id="28" max="4" man="1"/>
        <brk id="41" max="4" man="1"/>
        <brk id="61" max="4" man="1"/>
        <brk id="75" max="4" man="1"/>
        <brk id="86" max="4" man="1"/>
        <brk id="99" max="4" man="1"/>
        <brk id="105" max="4" man="1"/>
        <brk id="121" max="4" man="1"/>
        <brk id="128" max="4" man="1"/>
      </rowBreaks>
      <pageMargins left="1" right="0.47" top="0.36" bottom="0.48" header="0.28000000000000003" footer="0.23"/>
      <pageSetup scale="84" orientation="portrait" r:id="rId32"/>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6">
      <selection activeCell="E23" sqref="E23:E24"/>
      <rowBreaks count="10" manualBreakCount="10">
        <brk id="24" max="4" man="1"/>
        <brk id="39" max="4" man="1"/>
        <brk id="52" max="4" man="1"/>
        <brk id="67" max="4" man="1"/>
        <brk id="80" max="4" man="1"/>
        <brk id="92" max="4" man="1"/>
        <brk id="104" max="4" man="1"/>
        <brk id="105" max="4" man="1"/>
        <brk id="119" max="4" man="1"/>
        <brk id="128" max="4" man="1"/>
      </rowBreaks>
      <pageMargins left="1" right="0.47" top="0.36" bottom="0.48" header="0.28000000000000003" footer="0.23"/>
      <pageSetup scale="84" orientation="portrait" r:id="rId33"/>
      <headerFooter alignWithMargins="0">
        <oddFooter>&amp;R&amp;"Book Antiqua,Bold"&amp;8 Page &amp;P of &amp;N</oddFooter>
      </headerFooter>
    </customSheetView>
    <customSheetView guid="{012A8702-091E-4FD1-8E26-12B65B8B3B8C}" showPageBreaks="1" showGridLines="0" printArea="1" hiddenRows="1" hiddenColumns="1" view="pageBreakPreview" topLeftCell="A112">
      <selection activeCell="C110" sqref="C110"/>
      <rowBreaks count="2" manualBreakCount="2">
        <brk id="105" max="4" man="1"/>
        <brk id="128" max="4" man="1"/>
      </rowBreaks>
      <pageMargins left="1" right="0.47" top="0.36" bottom="0.48" header="0.28000000000000003" footer="0.23"/>
      <pageSetup scale="84" orientation="portrait" r:id="rId34"/>
      <headerFooter alignWithMargins="0">
        <oddFooter>&amp;R&amp;"Book Antiqua,Bold"&amp;8 Page &amp;P of &amp;N</oddFooter>
      </headerFooter>
    </customSheetView>
    <customSheetView guid="{B98EDF94-17A9-401E-AE8C-378939C838E5}" scale="110" showPageBreaks="1" showGridLines="0" printArea="1" hiddenRows="1" hiddenColumns="1" view="pageBreakPreview">
      <selection activeCell="C20" sqref="C20"/>
      <rowBreaks count="1" manualBreakCount="1">
        <brk id="127" max="4" man="1"/>
      </rowBreaks>
      <pageMargins left="1" right="0.47" top="0.36" bottom="0.48" header="0.28000000000000003" footer="0.23"/>
      <pageSetup scale="84" orientation="portrait" r:id="rId35"/>
      <headerFooter alignWithMargins="0">
        <oddFooter>&amp;R&amp;"Book Antiqua,Bold"&amp;8 Page &amp;P of &amp;N</oddFooter>
      </headerFooter>
    </customSheetView>
  </customSheetViews>
  <mergeCells count="47">
    <mergeCell ref="A82:E82"/>
    <mergeCell ref="A39:E39"/>
    <mergeCell ref="B41:E41"/>
    <mergeCell ref="A32:E32"/>
    <mergeCell ref="B68:E68"/>
    <mergeCell ref="A75:E75"/>
    <mergeCell ref="A46:E46"/>
    <mergeCell ref="A51:E51"/>
    <mergeCell ref="A56:E56"/>
    <mergeCell ref="A61:E61"/>
    <mergeCell ref="A66:E66"/>
    <mergeCell ref="A89:E89"/>
    <mergeCell ref="A96:E96"/>
    <mergeCell ref="A119:E119"/>
    <mergeCell ref="C98:E98"/>
    <mergeCell ref="B100:E100"/>
    <mergeCell ref="A132:E132"/>
    <mergeCell ref="B116:E116"/>
    <mergeCell ref="A125:E125"/>
    <mergeCell ref="B101:E101"/>
    <mergeCell ref="A104:E104"/>
    <mergeCell ref="A109:E109"/>
    <mergeCell ref="A115:E115"/>
    <mergeCell ref="A174:E174"/>
    <mergeCell ref="A139:E139"/>
    <mergeCell ref="B140:E140"/>
    <mergeCell ref="B141:E141"/>
    <mergeCell ref="A145:E145"/>
    <mergeCell ref="A172:E172"/>
    <mergeCell ref="A150:E150"/>
    <mergeCell ref="A155:E155"/>
    <mergeCell ref="B157:E157"/>
    <mergeCell ref="B158:E158"/>
    <mergeCell ref="A161:E161"/>
    <mergeCell ref="A166:E166"/>
    <mergeCell ref="B156:E156"/>
    <mergeCell ref="A3:E3"/>
    <mergeCell ref="A5:E5"/>
    <mergeCell ref="B10:C10"/>
    <mergeCell ref="B11:C11"/>
    <mergeCell ref="A8:C8"/>
    <mergeCell ref="B9:C9"/>
    <mergeCell ref="B12:C12"/>
    <mergeCell ref="A16:E16"/>
    <mergeCell ref="B19:E19"/>
    <mergeCell ref="A23:E23"/>
    <mergeCell ref="B24:E24"/>
  </mergeCells>
  <phoneticPr fontId="6" type="noConversion"/>
  <conditionalFormatting sqref="C144 C146:C147 C151:C152">
    <cfRule type="expression" dxfId="22" priority="38" stopIfTrue="1">
      <formula>$C$144=0</formula>
    </cfRule>
  </conditionalFormatting>
  <conditionalFormatting sqref="C149">
    <cfRule type="expression" dxfId="21" priority="37" stopIfTrue="1">
      <formula>$C$149=0</formula>
    </cfRule>
  </conditionalFormatting>
  <conditionalFormatting sqref="C154">
    <cfRule type="expression" dxfId="20" priority="36" stopIfTrue="1">
      <formula>$C$154=0</formula>
    </cfRule>
  </conditionalFormatting>
  <conditionalFormatting sqref="C160 C173">
    <cfRule type="expression" dxfId="19" priority="35" stopIfTrue="1">
      <formula>$C$176=0</formula>
    </cfRule>
  </conditionalFormatting>
  <conditionalFormatting sqref="C165">
    <cfRule type="expression" dxfId="18" priority="130" stopIfTrue="1">
      <formula>OR(#REF!=0,$C$173=0)</formula>
    </cfRule>
  </conditionalFormatting>
  <conditionalFormatting sqref="C171">
    <cfRule type="expression" dxfId="17" priority="131" stopIfTrue="1">
      <formula>OR(#REF!=0,$C$173=0,$C$174=0)</formula>
    </cfRule>
  </conditionalFormatting>
  <conditionalFormatting sqref="C118">
    <cfRule type="expression" dxfId="16" priority="21" stopIfTrue="1">
      <formula>#REF!=0</formula>
    </cfRule>
  </conditionalFormatting>
  <conditionalFormatting sqref="C124">
    <cfRule type="expression" dxfId="15" priority="20" stopIfTrue="1">
      <formula>OR(#REF!=0,#REF!=0)</formula>
    </cfRule>
  </conditionalFormatting>
  <conditionalFormatting sqref="C131">
    <cfRule type="expression" dxfId="14" priority="19" stopIfTrue="1">
      <formula>OR($C$118=0,$C$119=0,$C$120=0)</formula>
    </cfRule>
  </conditionalFormatting>
  <conditionalFormatting sqref="C123">
    <cfRule type="expression" dxfId="13" priority="18" stopIfTrue="1">
      <formula>#REF!=0</formula>
    </cfRule>
  </conditionalFormatting>
  <conditionalFormatting sqref="C130">
    <cfRule type="expression" dxfId="12" priority="17" stopIfTrue="1">
      <formula>#REF!=0</formula>
    </cfRule>
  </conditionalFormatting>
  <conditionalFormatting sqref="C55">
    <cfRule type="expression" dxfId="11" priority="11" stopIfTrue="1">
      <formula>$C$54=0</formula>
    </cfRule>
  </conditionalFormatting>
  <conditionalFormatting sqref="C27">
    <cfRule type="expression" dxfId="10" priority="1" stopIfTrue="1">
      <formula>OR($C$22=0,$C$23=0)</formula>
    </cfRule>
  </conditionalFormatting>
  <dataValidations count="25">
    <dataValidation type="list" allowBlank="1" showInputMessage="1" showErrorMessage="1" error="Enter between 0.51 and 0.57only" sqref="C20" xr:uid="{00000000-0002-0000-1000-000000000000}">
      <formula1>"0.51,0.52,0.53,0.54,0.55,0.56,0.57"</formula1>
    </dataValidation>
    <dataValidation type="list" allowBlank="1" showInputMessage="1" showErrorMessage="1" error="Enter between 0.08 and 0.10 only" sqref="C21" xr:uid="{00000000-0002-0000-1000-000001000000}">
      <formula1>"0.08,0.09,0.10"</formula1>
    </dataValidation>
    <dataValidation type="decimal" operator="equal" allowBlank="1" showInputMessage="1" showErrorMessage="1" prompt="ERROR" sqref="F21" xr:uid="{00000000-0002-0000-1000-000002000000}">
      <formula1>0.85</formula1>
    </dataValidation>
    <dataValidation type="list" allowBlank="1" showInputMessage="1" showErrorMessage="1" error="Enter between 0.18 to 0.22" sqref="C137 WVK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C37" xr:uid="{00000000-0002-0000-1000-000003000000}">
      <formula1>"0.18,0.19,0.20,0.21,0.22"</formula1>
    </dataValidation>
    <dataValidation type="list" allowBlank="1" showInputMessage="1" showErrorMessage="1" error="Enter between 0.4 to 0.6" sqref="C136 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xr:uid="{00000000-0002-0000-1000-000004000000}">
      <formula1>"0.04,0.05,0.06"</formula1>
    </dataValidation>
    <dataValidation type="list" allowBlank="1" showInputMessage="1" showErrorMessage="1" error="Enter between 0.35 to 0.45" sqref="C135 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WVK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xr:uid="{00000000-0002-0000-1000-000005000000}">
      <formula1>"0.35,0.36,0.37,0.38,0.39,0.40,0.41,0.42,0.43,0.44,0.45"</formula1>
    </dataValidation>
    <dataValidation type="list" allowBlank="1" showInputMessage="1" showErrorMessage="1" error="Enter between 0.63 to 0.67" sqref="C143 C148 C153 IY59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SU59 ACQ59 AMM59 AWI59 BGE59 BQA59 BZW59 CJS59 CTO59 DDK59 DNG59 DXC59 EGY59 EQU59 FAQ59 FKM59 FUI59 GEE59 GOA59 GXW59 HHS59 HRO59 IBK59 ILG59 IVC59 JEY59 JOU59 JYQ59 KIM59 KSI59 LCE59 LMA59 LVW59 MFS59 MPO59 MZK59 NJG59 NTC59 OCY59 OMU59 OWQ59 PGM59 PQI59 QAE59 QKA59 QTW59 RDS59 RNO59 RXK59 SHG59 SRC59 TAY59 TKU59 TUQ59 UEM59 UOI59 UYE59 VIA59 VRW59 WBS59 WLO59 WVK59 C59 C44 C54 IY54 SU54 ACQ54 AMM54 AWI54 BGE54 BQA54 BZW54 CJS54 CTO54 DDK54 DNG54 DXC54 EGY54 EQU54 FAQ54 FKM54 FUI54 GEE54 GOA54 GXW54 HHS54 HRO54 IBK54 ILG54 IVC54 JEY54 JOU54 JYQ54 KIM54 KSI54 LCE54 LMA54 LVW54 MFS54 MPO54 MZK54 NJG54 NTC54 OCY54 OMU54 OWQ54 PGM54 PQI54 QAE54 QKA54 QTW54 RDS54 RNO54 RXK54 SHG54 SRC54 TAY54 TKU54 TUQ54 UEM54 UOI54 UYE54 VIA54 VRW54 WBS54 WLO54 WVK54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49 IY64 SU64 ACQ64 AMM64 AWI64 BGE64 BQA64 BZW64 CJS64 CTO64 DDK64 DNG64 DXC64 EGY64 EQU64 FAQ64 FKM64 FUI64 GEE64 GOA64 GXW64 HHS64 HRO64 IBK64 ILG64 IVC64 JEY64 JOU64 JYQ64 KIM64 KSI64 LCE64 LMA64 LVW64 MFS64 MPO64 MZK64 NJG64 NTC64 OCY64 OMU64 OWQ64 PGM64 PQI64 QAE64 QKA64 QTW64 RDS64 RNO64 RXK64 SHG64 SRC64 TAY64 TKU64 TUQ64 UEM64 UOI64 UYE64 VIA64 VRW64 WBS64 WLO64 WVK64 C64 IY71:IY73 SU71:SU73 WVK71:WVK73 WLO71:WLO73 WBS71:WBS73 VRW71:VRW73 VIA71:VIA73 UYE71:UYE73 UOI71:UOI73 UEM71:UEM73 TUQ71:TUQ73 TKU71:TKU73 TAY71:TAY73 SRC71:SRC73 SHG71:SHG73 RXK71:RXK73 RNO71:RNO73 RDS71:RDS73 QTW71:QTW73 QKA71:QKA73 QAE71:QAE73 PQI71:PQI73 PGM71:PGM73 OWQ71:OWQ73 OMU71:OMU73 OCY71:OCY73 NTC71:NTC73 NJG71:NJG73 MZK71:MZK73 MPO71:MPO73 MFS71:MFS73 LVW71:LVW73 LMA71:LMA73 LCE71:LCE73 KSI71:KSI73 KIM71:KIM73 JYQ71:JYQ73 JOU71:JOU73 JEY71:JEY73 IVC71:IVC73 ILG71:ILG73 IBK71:IBK73 HRO71:HRO73 HHS71:HHS73 GXW71:GXW73 GOA71:GOA73 GEE71:GEE73 FUI71:FUI73 FKM71:FKM73 FAQ71:FAQ73 EQU71:EQU73 EGY71:EGY73 DXC71:DXC73 DNG71:DNG73 DDK71:DDK73 CTO71:CTO73 CJS71:CJS73 BZW71:BZW73 BQA71:BQA73 BGE71:BGE73 AWI71:AWI73 AMM71:AMM73 ACQ71:ACQ73 ACQ79:ACQ80 AMM79:AMM80 AWI79:AWI80 BGE79:BGE80 BQA79:BQA80 BZW79:BZW80 CJS79:CJS80 CTO79:CTO80 DDK79:DDK80 DNG79:DNG80 DXC79:DXC80 EGY79:EGY80 EQU79:EQU80 FAQ79:FAQ80 FKM79:FKM80 FUI79:FUI80 GEE79:GEE80 GOA79:GOA80 GXW79:GXW80 HHS79:HHS80 HRO79:HRO80 IBK79:IBK80 ILG79:ILG80 IVC79:IVC80 JEY79:JEY80 JOU79:JOU80 JYQ79:JYQ80 KIM79:KIM80 KSI79:KSI80 LCE79:LCE80 LMA79:LMA80 LVW79:LVW80 MFS79:MFS80 MPO79:MPO80 MZK79:MZK80 NJG79:NJG80 NTC79:NTC80 OCY79:OCY80 OMU79:OMU80 OWQ79:OWQ80 PGM79:PGM80 PQI79:PQI80 QAE79:QAE80 QKA79:QKA80 QTW79:QTW80 RDS79:RDS80 RNO79:RNO80 RXK79:RXK80 SHG79:SHG80 SRC79:SRC80 TAY79:TAY80 TKU79:TKU80 TUQ79:TUQ80 UEM79:UEM80 UOI79:UOI80 UYE79:UYE80 VIA79:VIA80 VRW79:VRW80 WBS79:WBS80 WLO79:WLO80 WVK79:WVK80 SU79:SU80 IY79:IY80 ACQ86:ACQ87 AMM86:AMM87 AWI86:AWI87 BGE86:BGE87 BQA86:BQA87 BZW86:BZW87 CJS86:CJS87 CTO86:CTO87 DDK86:DDK87 DNG86:DNG87 DXC86:DXC87 EGY86:EGY87 EQU86:EQU87 FAQ86:FAQ87 FKM86:FKM87 FUI86:FUI87 GEE86:GEE87 GOA86:GOA87 GXW86:GXW87 HHS86:HHS87 HRO86:HRO87 IBK86:IBK87 ILG86:ILG87 IVC86:IVC87 JEY86:JEY87 JOU86:JOU87 JYQ86:JYQ87 KIM86:KIM87 KSI86:KSI87 LCE86:LCE87 LMA86:LMA87 LVW86:LVW87 MFS86:MFS87 MPO86:MPO87 MZK86:MZK87 NJG86:NJG87 NTC86:NTC87 OCY86:OCY87 OMU86:OMU87 OWQ86:OWQ87 PGM86:PGM87 PQI86:PQI87 QAE86:QAE87 QKA86:QKA87 QTW86:QTW87 RDS86:RDS87 RNO86:RNO87 RXK86:RXK87 SHG86:SHG87 SRC86:SRC87 TAY86:TAY87 TKU86:TKU87 TUQ86:TUQ87 UEM86:UEM87 UOI86:UOI87 UYE86:UYE87 VIA86:VIA87 VRW86:VRW87 WBS86:WBS87 WLO86:WLO87 WVK86:WVK87 SU86:SU87 IY86:IY87 ACQ93:ACQ94 AMM93:AMM94 AWI93:AWI94 BGE93:BGE94 BQA93:BQA94 BZW93:BZW94 CJS93:CJS94 CTO93:CTO94 DDK93:DDK94 DNG93:DNG94 DXC93:DXC94 EGY93:EGY94 EQU93:EQU94 FAQ93:FAQ94 FKM93:FKM94 FUI93:FUI94 GEE93:GEE94 GOA93:GOA94 GXW93:GXW94 HHS93:HHS94 HRO93:HRO94 IBK93:IBK94 ILG93:ILG94 IVC93:IVC94 JEY93:JEY94 JOU93:JOU94 JYQ93:JYQ94 KIM93:KIM94 KSI93:KSI94 LCE93:LCE94 LMA93:LMA94 LVW93:LVW94 MFS93:MFS94 MPO93:MPO94 MZK93:MZK94 NJG93:NJG94 NTC93:NTC94 OCY93:OCY94 OMU93:OMU94 OWQ93:OWQ94 PGM93:PGM94 PQI93:PQI94 QAE93:QAE94 QKA93:QKA94 QTW93:QTW94 RDS93:RDS94 RNO93:RNO94 RXK93:RXK94 SHG93:SHG94 SRC93:SRC94 TAY93:TAY94 TKU93:TKU94 TUQ93:TUQ94 UEM93:UEM94 UOI93:UOI94 UYE93:UYE94 VIA93:VIA94 VRW93:VRW94 WBS93:WBS94 WLO93:WLO94 WVK93:WVK94 SU93:SU94 IY93:IY94" xr:uid="{00000000-0002-0000-1000-000006000000}">
      <formula1>"0.63,0.64,0.65,0.66,0.67"</formula1>
    </dataValidation>
    <dataValidation type="list" allowBlank="1" showInputMessage="1" showErrorMessage="1" error="Enter between 0.20 to 0.24" sqref="C159 C117 WVK102 IY102 SU102 ACQ102 AMM102 AWI102 BGE102 BQA102 BZW102 CJS102 CTO102 DDK102 DNG102 DXC102 EGY102 EQU102 FAQ102 FKM102 FUI102 GEE102 GOA102 GXW102 HHS102 HRO102 IBK102 ILG102 IVC102 JEY102 JOU102 JYQ102 KIM102 KSI102 LCE102 LMA102 LVW102 MFS102 MPO102 MZK102 NJG102 NTC102 OCY102 OMU102 OWQ102 PGM102 PQI102 QAE102 QKA102 QTW102 RDS102 RNO102 RXK102 SHG102 SRC102 TAY102 TKU102 TUQ102 UEM102 UOI102 UYE102 VIA102 VRW102 WBS102 WLO102 C102" xr:uid="{00000000-0002-0000-1000-000007000000}">
      <formula1>"0.20,0.21,0.22,0.23,0.24"</formula1>
    </dataValidation>
    <dataValidation type="list" allowBlank="1" showInputMessage="1" showErrorMessage="1" error="Enter between 0.09 to 0.11" sqref="C163 C169 C121 C128 C106 IY106 SU106 ACQ106 AMM106 AWI106 BGE106 BQA106 BZW106 CJS106 CTO106 DDK106 DNG106 DXC106 EGY106 EQU106 FAQ106 FKM106 FUI106 GEE106 GOA106 GXW106 HHS106 HRO106 IBK106 ILG106 IVC106 JEY106 JOU106 JYQ106 KIM106 KSI106 LCE106 LMA106 LVW106 MFS106 MPO106 MZK106 NJG106 NTC106 OCY106 OMU106 OWQ106 PGM106 PQI106 QAE106 QKA106 QTW106 RDS106 RNO106 RXK106 SHG106 SRC106 TAY106 TKU106 TUQ106 UEM106 UOI106 UYE106 VIA106 VRW106 WBS106 WLO106 WVK106 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xr:uid="{00000000-0002-0000-1000-000008000000}">
      <formula1>"0.09,0.10,0.11"</formula1>
    </dataValidation>
    <dataValidation type="list" allowBlank="1" showInputMessage="1" showErrorMessage="1" error="Enter between 0.04 to 0.06" sqref="C164 C122 WVK107 IY107 SU107 ACQ107 AMM107 AWI107 BGE107 BQA107 BZW107 CJS107 CTO107 DDK107 DNG107 DXC107 EGY107 EQU107 FAQ107 FKM107 FUI107 GEE107 GOA107 GXW107 HHS107 HRO107 IBK107 ILG107 IVC107 JEY107 JOU107 JYQ107 KIM107 KSI107 LCE107 LMA107 LVW107 MFS107 MPO107 MZK107 NJG107 NTC107 OCY107 OMU107 OWQ107 PGM107 PQI107 QAE107 QKA107 QTW107 RDS107 RNO107 RXK107 SHG107 SRC107 TAY107 TKU107 TUQ107 UEM107 UOI107 UYE107 VIA107 VRW107 WBS107 WLO107 C107" xr:uid="{00000000-0002-0000-1000-000009000000}">
      <formula1>"0.04,0.05,0.06"</formula1>
    </dataValidation>
    <dataValidation type="list" allowBlank="1" showInputMessage="1" showErrorMessage="1" error="Enter between 0.25 to 0.35" sqref="C170 C129 WVK113 IY113 SU113 ACQ113 AMM113 AWI113 BGE113 BQA113 BZW113 CJS113 CTO113 DDK113 DNG113 DXC113 EGY113 EQU113 FAQ113 FKM113 FUI113 GEE113 GOA113 GXW113 HHS113 HRO113 IBK113 ILG113 IVC113 JEY113 JOU113 JYQ113 KIM113 KSI113 LCE113 LMA113 LVW113 MFS113 MPO113 MZK113 NJG113 NTC113 OCY113 OMU113 OWQ113 PGM113 PQI113 QAE113 QKA113 QTW113 RDS113 RNO113 RXK113 SHG113 SRC113 TAY113 TKU113 TUQ113 UEM113 UOI113 UYE113 VIA113 VRW113 WBS113 WLO113 C113" xr:uid="{00000000-0002-0000-1000-00000A000000}">
      <formula1>"0.25,0.26,0.27,0.28,0.29,0.30,0.31,0.32,0.33,0.34,0.35"</formula1>
    </dataValidation>
    <dataValidation type="list" allowBlank="1" showInputMessage="1" showErrorMessage="1" error="Enter between 01.8 and 0.22" sqref="C168 C127 C111 IY111 SU111 ACQ111 AMM111 AWI111 BGE111 BQA111 BZW111 CJS111 CTO111 DDK111 DNG111 DXC111 EGY111 EQU111 FAQ111 FKM111 FUI111 GEE111 GOA111 GXW111 HHS111 HRO111 IBK111 ILG111 IVC111 JEY111 JOU111 JYQ111 KIM111 KSI111 LCE111 LMA111 LVW111 MFS111 MPO111 MZK111 NJG111 NTC111 OCY111 OMU111 OWQ111 PGM111 PQI111 QAE111 QKA111 QTW111 RDS111 RNO111 RXK111 SHG111 SRC111 TAY111 TKU111 TUQ111 UEM111 UOI111 UYE111 VIA111 VRW111 WBS111 WLO111 WVK111" xr:uid="{00000000-0002-0000-1000-00000B000000}">
      <formula1>"0.18,0.19,0.20,0.21,0.22"</formula1>
    </dataValidation>
    <dataValidation type="list" allowBlank="1" showInputMessage="1" showErrorMessage="1" error="Enter between 0.08 and 0.10 only" sqref="C22" xr:uid="{00000000-0002-0000-1000-00000C000000}">
      <formula1>"0.20,0.21,0.22,0.23,0.24"</formula1>
    </dataValidation>
    <dataValidation type="list" allowBlank="1" showInputMessage="1" showErrorMessage="1" error="Enter between 0.18 to 0.22" sqref="C38" xr:uid="{00000000-0002-0000-1000-00000D000000}">
      <formula1>"0.13,0.14,0.15,0.16,0.17"</formula1>
    </dataValidation>
    <dataValidation type="list" allowBlank="1" showInputMessage="1" showErrorMessage="1" error="Enter between 0.63 to 0.67" sqref="C45 C50 C60 C65 C74 C81 C88 C95" xr:uid="{00000000-0002-0000-1000-00000E000000}">
      <formula1>"0.13,0.14,0.15,0.16,0.17"</formula1>
    </dataValidation>
    <dataValidation type="list" allowBlank="1" showInputMessage="1" showErrorMessage="1" error="Enter between 0.20 to 0.24" sqref="C103" xr:uid="{00000000-0002-0000-1000-00000F000000}">
      <formula1>"0.56,0.57,0.58,0.59,0.60"</formula1>
    </dataValidation>
    <dataValidation type="list" allowBlank="1" showInputMessage="1" showErrorMessage="1" error="Enter between 0.04 to 0.06" sqref="C108" xr:uid="{00000000-0002-0000-1000-000010000000}">
      <formula1>"0.63,0.64,0.65,0.66,0.67"</formula1>
    </dataValidation>
    <dataValidation type="list" allowBlank="1" showInputMessage="1" showErrorMessage="1" error="Enter between 0.25 to 0.35" sqref="C114" xr:uid="{00000000-0002-0000-1000-000011000000}">
      <formula1>"0.18,0.19,0.20,0.21,0.22"</formula1>
    </dataValidation>
    <dataValidation type="list" allowBlank="1" showInputMessage="1" showErrorMessage="1" error="Enter between 0.18 to 0.22" sqref="C31" xr:uid="{00000000-0002-0000-1000-000012000000}">
      <formula1>"0.09, 0.10, 0.11"</formula1>
    </dataValidation>
    <dataValidation type="list" allowBlank="1" showInputMessage="1" showErrorMessage="1" error="Enter between 0.35 to 0.45" sqref="C30" xr:uid="{00000000-0002-0000-1000-000013000000}">
      <formula1>"0.69, 0.70, 0.71"</formula1>
    </dataValidation>
    <dataValidation type="list" allowBlank="1" showInputMessage="1" showErrorMessage="1" error="Enter between 0.63 to 0.67" sqref="C71" xr:uid="{00000000-0002-0000-1000-000014000000}">
      <formula1>"0.35, 0.36, 0.37, 0.38, 0.39, 0.40, 0.41, 0.42, 0.43, 0.44, 0.45"</formula1>
    </dataValidation>
    <dataValidation type="list" allowBlank="1" showInputMessage="1" showErrorMessage="1" error="Enter between 0.63 to 0.67" sqref="C72" xr:uid="{00000000-0002-0000-1000-000015000000}">
      <formula1>"0.04, 0.05, 0.06"</formula1>
    </dataValidation>
    <dataValidation type="list" allowBlank="1" showInputMessage="1" showErrorMessage="1" error="Enter between 0.63 to 0.67" sqref="C73" xr:uid="{00000000-0002-0000-1000-000016000000}">
      <formula1>"0.18, 0.19, 0.20, 0.21, 0.22"</formula1>
    </dataValidation>
    <dataValidation type="list" allowBlank="1" showInputMessage="1" showErrorMessage="1" error="Enter between 0.63 to 0.67" sqref="C79 C86 C93" xr:uid="{00000000-0002-0000-1000-000017000000}">
      <formula1>"0.06, 0.07, 0.08"</formula1>
    </dataValidation>
    <dataValidation type="list" allowBlank="1" showInputMessage="1" showErrorMessage="1" error="Enter between 0.63 to 0.67" sqref="C80 C87 C94" xr:uid="{00000000-0002-0000-1000-000018000000}">
      <formula1>"0.55, 0.56, 0.57, 0.58, 0.59, 0.60, 0.61"</formula1>
    </dataValidation>
  </dataValidations>
  <pageMargins left="1" right="0.47" top="0.36" bottom="0.48" header="0.28000000000000003" footer="0.23"/>
  <pageSetup scale="84" orientation="portrait" r:id="rId36"/>
  <headerFooter alignWithMargins="0">
    <oddFooter>&amp;R&amp;"Book Antiqua,Bold"&amp;8 Page &amp;P of &amp;N</oddFooter>
  </headerFooter>
  <rowBreaks count="1" manualBreakCount="1">
    <brk id="127" max="4" man="1"/>
  </rowBreaks>
  <drawing r:id="rId3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indexed="39"/>
  </sheetPr>
  <dimension ref="A1:I39"/>
  <sheetViews>
    <sheetView showGridLines="0" view="pageBreakPreview" zoomScaleNormal="100" zoomScaleSheetLayoutView="100" workbookViewId="0">
      <selection activeCell="A16" sqref="A16:E16"/>
    </sheetView>
  </sheetViews>
  <sheetFormatPr defaultColWidth="9.109375" defaultRowHeight="14.4"/>
  <cols>
    <col min="1" max="1" width="12.109375" style="31" customWidth="1"/>
    <col min="2" max="2" width="20.5546875" style="31" customWidth="1"/>
    <col min="3" max="3" width="11.44140625" style="31" customWidth="1"/>
    <col min="4" max="4" width="11.6640625" style="31" customWidth="1"/>
    <col min="5" max="5" width="39.33203125" style="31" customWidth="1"/>
    <col min="6" max="8" width="9.109375" style="26"/>
    <col min="9" max="16384" width="9.109375" style="27"/>
  </cols>
  <sheetData>
    <row r="1" spans="1:9">
      <c r="A1" s="23" t="str">
        <f>Basic!A3&amp;Basic!B3</f>
        <v>Specification No. :5002002334/TOWER/DOM/A00 - CC CS -1</v>
      </c>
      <c r="B1" s="24"/>
      <c r="C1" s="24"/>
      <c r="D1" s="24"/>
      <c r="E1" s="25" t="str">
        <f>"Attachment-13 "</f>
        <v xml:space="preserve">Attachment-13 </v>
      </c>
    </row>
    <row r="3" spans="1:9" ht="123.75" customHeight="1">
      <c r="A3" s="746" t="str">
        <f>'Attach 3(JV)'!A3</f>
        <v>Transmission line Tower Package TL01 for 400 KV D/C RIL (Oil Refinery) (GIS) – Jamkhambaliya (GIS) (Twin HTLS) line associated with Transmission Project–Jamnagar Oil Refinery of RIL to connect with Jamkhambaliya ISTS PS</v>
      </c>
      <c r="B3" s="746"/>
      <c r="C3" s="746"/>
      <c r="D3" s="746"/>
      <c r="E3" s="746"/>
      <c r="F3" s="28"/>
      <c r="G3" s="29"/>
      <c r="H3" s="28"/>
    </row>
    <row r="4" spans="1:9" ht="20.100000000000001" customHeight="1">
      <c r="A4" s="30"/>
      <c r="H4" s="32"/>
      <c r="I4" s="10"/>
    </row>
    <row r="5" spans="1:9" ht="20.100000000000001" customHeight="1">
      <c r="A5" s="747" t="s">
        <v>0</v>
      </c>
      <c r="B5" s="747"/>
      <c r="C5" s="747"/>
      <c r="D5" s="747"/>
      <c r="E5" s="747"/>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45" t="str">
        <f>'Attach 3(JV)'!A8</f>
        <v/>
      </c>
      <c r="B8" s="745"/>
      <c r="C8" s="745"/>
      <c r="D8" s="745"/>
      <c r="E8" s="11" t="str">
        <f>'Attach 3(JV)'!E8</f>
        <v>Contract Services</v>
      </c>
      <c r="H8" s="32"/>
      <c r="I8" s="12"/>
    </row>
    <row r="9" spans="1:9" ht="20.100000000000001" customHeight="1">
      <c r="A9" s="13" t="s">
        <v>356</v>
      </c>
      <c r="B9" s="983" t="str">
        <f>'Attach 3(JV)'!B9</f>
        <v/>
      </c>
      <c r="C9" s="983"/>
      <c r="D9" s="983"/>
      <c r="E9" s="11" t="str">
        <f>'Attach 3(JV)'!E9</f>
        <v>Power Grid Corporation of India Ltd.,</v>
      </c>
      <c r="H9" s="32"/>
      <c r="I9" s="12"/>
    </row>
    <row r="10" spans="1:9" ht="20.100000000000001" customHeight="1">
      <c r="A10" s="13" t="s">
        <v>358</v>
      </c>
      <c r="B10" s="983" t="str">
        <f>'Attach 3(JV)'!B10</f>
        <v/>
      </c>
      <c r="C10" s="983"/>
      <c r="D10" s="983"/>
      <c r="E10" s="11" t="str">
        <f>'Attach 3(JV)'!E10</f>
        <v>"Saudamini", Plot No. 2, Sector 29</v>
      </c>
      <c r="H10" s="32"/>
      <c r="I10" s="12"/>
    </row>
    <row r="11" spans="1:9" ht="20.100000000000001" customHeight="1">
      <c r="B11" s="983" t="str">
        <f>'Attach 3(JV)'!B11</f>
        <v/>
      </c>
      <c r="C11" s="983"/>
      <c r="D11" s="983"/>
      <c r="E11" s="11" t="str">
        <f>'Attach 3(JV)'!E11</f>
        <v>Gurgaon (Haryana) - 122001</v>
      </c>
      <c r="G11" s="70" t="s">
        <v>469</v>
      </c>
    </row>
    <row r="12" spans="1:9" ht="20.100000000000001" customHeight="1">
      <c r="A12" s="34"/>
      <c r="B12" s="983" t="str">
        <f>'Attach 3(JV)'!B12</f>
        <v/>
      </c>
      <c r="C12" s="983"/>
      <c r="D12" s="983"/>
      <c r="E12" s="11"/>
    </row>
    <row r="13" spans="1:9" ht="20.100000000000001" customHeight="1">
      <c r="A13" s="34"/>
      <c r="B13" s="165"/>
      <c r="C13" s="165"/>
      <c r="D13" s="165"/>
      <c r="E13" s="27"/>
    </row>
    <row r="14" spans="1:9" ht="20.100000000000001" customHeight="1">
      <c r="A14" s="31" t="s">
        <v>350</v>
      </c>
    </row>
    <row r="15" spans="1:9" ht="20.100000000000001" customHeight="1">
      <c r="A15" s="34"/>
    </row>
    <row r="16" spans="1:9" ht="45" customHeight="1">
      <c r="A16" s="748" t="s">
        <v>1</v>
      </c>
      <c r="B16" s="748"/>
      <c r="C16" s="748"/>
      <c r="D16" s="748"/>
      <c r="E16" s="748"/>
      <c r="F16" s="36"/>
      <c r="G16" s="36"/>
      <c r="H16" s="36"/>
    </row>
    <row r="17" spans="1:5" ht="20.100000000000001" customHeight="1">
      <c r="A17" s="34"/>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6</v>
      </c>
      <c r="B24" s="81" t="str">
        <f>'Attach 3(JV)'!B24</f>
        <v/>
      </c>
      <c r="C24" s="41"/>
      <c r="D24" s="39" t="s">
        <v>4</v>
      </c>
      <c r="E24" s="327" t="str">
        <f>'Attach 3(JV)'!E24</f>
        <v/>
      </c>
    </row>
    <row r="25" spans="1:5" ht="33" customHeight="1">
      <c r="A25" s="38" t="s">
        <v>7</v>
      </c>
      <c r="B25" s="327" t="str">
        <f>'Attach 3(JV)'!B25</f>
        <v/>
      </c>
      <c r="C25" s="41"/>
      <c r="D25" s="39" t="s">
        <v>5</v>
      </c>
      <c r="E25" s="327"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password="CC6F" sheet="1" formatColumns="0" formatRows="0" selectLockedCells="1"/>
  <customSheetViews>
    <customSheetView guid="{07C7ABE5-DC68-4C19-A0E6-84EB4B5844E6}" showPageBreaks="1" showGridLines="0" printArea="1" view="pageBreakPreview">
      <selection activeCell="A16" sqref="A16:E16"/>
      <pageMargins left="0.75" right="0.63" top="0.57999999999999996" bottom="0.6" header="0.34" footer="0.35"/>
      <pageSetup orientation="portrait" r:id="rId1"/>
      <headerFooter alignWithMargins="0">
        <oddFooter>&amp;R&amp;"Book Antiqua,Bold"&amp;8 Page &amp;P of &amp;N</oddFooter>
      </headerFooter>
    </customSheetView>
    <customSheetView guid="{35C772BD-8F05-4A18-BEC8-6AF744E22539}" showPageBreaks="1" showGridLines="0" printArea="1" view="pageBreakPreview">
      <selection activeCell="A16" sqref="A16:E16"/>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orientation="portrait" r:id="rId3"/>
      <headerFooter alignWithMargins="0">
        <oddFooter>&amp;R&amp;"Book Antiqua,Bold"&amp;8 Page &amp;P of &amp;N</oddFooter>
      </headerFooter>
    </customSheetView>
    <customSheetView guid="{010B040B-83D1-42E5-9354-A9BE9113BDAC}" showPageBreaks="1" showGridLines="0" printArea="1" view="pageBreakPreview">
      <selection activeCell="A16" sqref="A16:E16"/>
      <pageMargins left="0.75" right="0.63" top="0.57999999999999996" bottom="0.6" header="0.34" footer="0.35"/>
      <pageSetup orientation="portrait" r:id="rId4"/>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5"/>
      <headerFooter alignWithMargins="0">
        <oddFooter>&amp;R&amp;"Book Antiqua,Bold"&amp;8 Page &amp;P of &amp;N</oddFooter>
      </headerFooter>
    </customSheetView>
    <customSheetView guid="{1F125E51-1799-42D0-B41E-DC039BB17D59}" showPageBreaks="1" showGridLines="0" printArea="1" view="pageBreakPreview">
      <selection activeCell="I14" sqref="I14"/>
      <pageMargins left="0.75" right="0.63" top="0.57999999999999996" bottom="0.6" header="0.34" footer="0.35"/>
      <pageSetup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orientation="portrait" r:id="rId9"/>
      <headerFooter alignWithMargins="0">
        <oddFooter>&amp;R&amp;"Book Antiqua,Bold"&amp;8 Page &amp;P of &amp;N</oddFooter>
      </headerFooter>
    </customSheetView>
    <customSheetView guid="{82C64B11-1F50-45B5-B7BB-9F1DC733C833}" showPageBreaks="1" showGridLines="0" printArea="1" view="pageBreakPreview" topLeftCell="A13">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16"/>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1"/>
      <headerFooter alignWithMargins="0">
        <oddFooter>&amp;R&amp;"Book Antiqua,Bold"&amp;8 Page &amp;P of &amp;N</oddFooter>
      </headerFooter>
    </customSheetView>
    <customSheetView guid="{82E8A0F5-0020-4355-95CF-28601763A783}" showPageBreaks="1" showGridLines="0" printArea="1" view="pageBreakPreview">
      <pageMargins left="0.75" right="0.63" top="0.57999999999999996" bottom="0.6" header="0.34" footer="0.35"/>
      <pageSetup orientation="portrait" r:id="rId22"/>
      <headerFooter alignWithMargins="0">
        <oddFooter>&amp;R&amp;"Book Antiqua,Bold"&amp;8 Page &amp;P of &amp;N</oddFooter>
      </headerFooter>
    </customSheetView>
    <customSheetView guid="{44C1C443-3199-4288-884A-D16AF7B2CD69}" showPageBreaks="1" showGridLines="0" printArea="1" view="pageBreakPreview" topLeftCell="A4">
      <pageMargins left="0.75" right="0.63" top="0.57999999999999996" bottom="0.6" header="0.34" footer="0.35"/>
      <pageSetup orientation="portrait" r:id="rId23"/>
      <headerFooter alignWithMargins="0">
        <oddFooter>&amp;R&amp;"Book Antiqua,Bold"&amp;8 Page &amp;P of &amp;N</oddFooter>
      </headerFooter>
    </customSheetView>
    <customSheetView guid="{CB7CD015-9A92-451A-BEF4-2BC98E3768DD}" showPageBreaks="1" showGridLines="0" printArea="1" view="pageBreakPreview" topLeftCell="A4">
      <pageMargins left="0.75" right="0.63" top="0.57999999999999996" bottom="0.6" header="0.34" footer="0.35"/>
      <pageSetup orientation="portrait" r:id="rId24"/>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25"/>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13A93EBF-985A-49FD-9FE0-DC75D238EC8C}" showPageBreaks="1" showGridLines="0" printArea="1" view="pageBreakPreview" topLeftCell="A7">
      <selection activeCell="A3" sqref="A3:E3"/>
      <pageMargins left="0.75" right="0.63" top="0.57999999999999996" bottom="0.6" header="0.34" footer="0.35"/>
      <pageSetup orientation="portrait" r:id="rId27"/>
      <headerFooter alignWithMargins="0">
        <oddFooter>&amp;R&amp;"Book Antiqua,Bold"&amp;8 Page &amp;P of &amp;N</oddFooter>
      </headerFooter>
    </customSheetView>
    <customSheetView guid="{BE615921-12B2-47E1-81BB-292B559B4C46}" showPageBreaks="1" showGridLines="0" printArea="1" view="pageBreakPreview" topLeftCell="A7">
      <selection activeCell="A3" sqref="A3:E3"/>
      <pageMargins left="0.75" right="0.63" top="0.57999999999999996" bottom="0.6" header="0.34" footer="0.35"/>
      <pageSetup orientation="portrait" r:id="rId28"/>
      <headerFooter alignWithMargins="0">
        <oddFooter>&amp;R&amp;"Book Antiqua,Bold"&amp;8 Page &amp;P of &amp;N</oddFooter>
      </headerFooter>
    </customSheetView>
    <customSheetView guid="{D05C69EC-C4A6-4AED-AFBA-A3044FD4B3FB}" showPageBreaks="1" showGridLines="0" printArea="1" view="pageBreakPreview" topLeftCell="A16">
      <selection activeCell="I14" sqref="I14"/>
      <pageMargins left="0.75" right="0.63" top="0.57999999999999996" bottom="0.6" header="0.34" footer="0.35"/>
      <pageSetup orientation="portrait" r:id="rId29"/>
      <headerFooter alignWithMargins="0">
        <oddFooter>&amp;R&amp;"Book Antiqua,Bold"&amp;8 Page &amp;P of &amp;N</oddFooter>
      </headerFooter>
    </customSheetView>
    <customSheetView guid="{8CF338B0-8CA3-4AF4-816D-CB7A6D8E33BC}" showPageBreaks="1" showGridLines="0" printArea="1" view="pageBreakPreview" topLeftCell="A7">
      <selection activeCell="I14" sqref="I14"/>
      <pageMargins left="0.75" right="0.63" top="0.57999999999999996" bottom="0.6" header="0.34" footer="0.35"/>
      <pageSetup orientation="portrait" r:id="rId30"/>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31"/>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32"/>
      <headerFooter alignWithMargins="0">
        <oddFooter>&amp;R&amp;"Book Antiqua,Bold"&amp;8 Page &amp;P of &amp;N</oddFooter>
      </headerFooter>
    </customSheetView>
    <customSheetView guid="{0D490C87-B003-4943-9825-ACE0B8E7CC06}" showPageBreaks="1" showGridLines="0" printArea="1" view="pageBreakPreview">
      <selection activeCell="A16" sqref="A16:E16"/>
      <pageMargins left="0.75" right="0.63" top="0.57999999999999996" bottom="0.6" header="0.34" footer="0.35"/>
      <pageSetup orientation="portrait" r:id="rId33"/>
      <headerFooter alignWithMargins="0">
        <oddFooter>&amp;R&amp;"Book Antiqua,Bold"&amp;8 Page &amp;P of &amp;N</oddFooter>
      </headerFooter>
    </customSheetView>
    <customSheetView guid="{012A8702-091E-4FD1-8E26-12B65B8B3B8C}" showPageBreaks="1" showGridLines="0" printArea="1" view="pageBreakPreview">
      <selection activeCell="A16" sqref="A16:E16"/>
      <pageMargins left="0.75" right="0.63" top="0.57999999999999996" bottom="0.6" header="0.34" footer="0.35"/>
      <pageSetup orientation="portrait" r:id="rId34"/>
      <headerFooter alignWithMargins="0">
        <oddFooter>&amp;R&amp;"Book Antiqua,Bold"&amp;8 Page &amp;P of &amp;N</oddFooter>
      </headerFooter>
    </customSheetView>
    <customSheetView guid="{B98EDF94-17A9-401E-AE8C-378939C838E5}" showPageBreaks="1" showGridLines="0" printArea="1" view="pageBreakPreview">
      <selection activeCell="A16" sqref="A16:E16"/>
      <pageMargins left="0.75" right="0.63" top="0.57999999999999996" bottom="0.6" header="0.34" footer="0.35"/>
      <pageSetup orientation="portrait" r:id="rId35"/>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orientation="portrait" r:id="rId36"/>
  <headerFooter alignWithMargins="0">
    <oddFooter>&amp;R&amp;"Book Antiqua,Bold"&amp;8 Page &amp;P of &amp;N</oddFooter>
  </headerFooter>
  <drawing r:id="rId3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1:I39"/>
  <sheetViews>
    <sheetView showGridLines="0" view="pageBreakPreview" zoomScaleNormal="100" zoomScaleSheetLayoutView="100" workbookViewId="0">
      <selection activeCell="A2" sqref="A2"/>
    </sheetView>
  </sheetViews>
  <sheetFormatPr defaultColWidth="9.109375" defaultRowHeight="14.4"/>
  <cols>
    <col min="1" max="1" width="12.109375" style="31" customWidth="1"/>
    <col min="2" max="2" width="20.5546875" style="31" customWidth="1"/>
    <col min="3" max="3" width="11.44140625" style="31" customWidth="1"/>
    <col min="4" max="4" width="14.44140625" style="31" customWidth="1"/>
    <col min="5" max="5" width="39.33203125" style="31" customWidth="1"/>
    <col min="6" max="8" width="9.109375" style="26"/>
    <col min="9" max="16384" width="9.109375" style="27"/>
  </cols>
  <sheetData>
    <row r="1" spans="1:9">
      <c r="A1" s="23" t="str">
        <f>Basic!A3&amp;Basic!B3</f>
        <v>Specification No. :5002002334/TOWER/DOM/A00 - CC CS -1</v>
      </c>
      <c r="B1" s="24"/>
      <c r="C1" s="24"/>
      <c r="D1" s="24"/>
      <c r="E1" s="25" t="str">
        <f>"Attachment-14 "</f>
        <v xml:space="preserve">Attachment-14 </v>
      </c>
    </row>
    <row r="3" spans="1:9" ht="123.75" customHeight="1">
      <c r="A3" s="746" t="str">
        <f>'Attach 3(JV)'!A3</f>
        <v>Transmission line Tower Package TL01 for 400 KV D/C RIL (Oil Refinery) (GIS) – Jamkhambaliya (GIS) (Twin HTLS) line associated with Transmission Project–Jamnagar Oil Refinery of RIL to connect with Jamkhambaliya ISTS PS</v>
      </c>
      <c r="B3" s="746"/>
      <c r="C3" s="746"/>
      <c r="D3" s="746"/>
      <c r="E3" s="746"/>
      <c r="F3" s="28"/>
      <c r="G3" s="29"/>
      <c r="H3" s="28"/>
    </row>
    <row r="4" spans="1:9" ht="20.100000000000001" customHeight="1">
      <c r="A4" s="30"/>
      <c r="H4" s="32"/>
      <c r="I4" s="10"/>
    </row>
    <row r="5" spans="1:9" ht="20.100000000000001" customHeight="1">
      <c r="A5" s="747" t="s">
        <v>425</v>
      </c>
      <c r="B5" s="747"/>
      <c r="C5" s="747"/>
      <c r="D5" s="747"/>
      <c r="E5" s="747"/>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45" t="str">
        <f>'Attach 3(JV)'!A8</f>
        <v/>
      </c>
      <c r="B8" s="745"/>
      <c r="C8" s="745"/>
      <c r="D8" s="745"/>
      <c r="E8" s="11" t="str">
        <f>'Attach 3(JV)'!E8</f>
        <v>Contract Services</v>
      </c>
      <c r="H8" s="32"/>
      <c r="I8" s="12"/>
    </row>
    <row r="9" spans="1:9" ht="20.100000000000001" customHeight="1">
      <c r="A9" s="13" t="s">
        <v>356</v>
      </c>
      <c r="B9" s="983" t="str">
        <f>'Attach 3(JV)'!B9</f>
        <v/>
      </c>
      <c r="C9" s="983"/>
      <c r="D9" s="983"/>
      <c r="E9" s="11" t="str">
        <f>'Attach 3(JV)'!E9</f>
        <v>Power Grid Corporation of India Ltd.,</v>
      </c>
      <c r="H9" s="32"/>
      <c r="I9" s="12"/>
    </row>
    <row r="10" spans="1:9" ht="20.100000000000001" customHeight="1">
      <c r="A10" s="13" t="s">
        <v>358</v>
      </c>
      <c r="B10" s="983" t="str">
        <f>'Attach 3(JV)'!B10</f>
        <v/>
      </c>
      <c r="C10" s="983"/>
      <c r="D10" s="983"/>
      <c r="E10" s="11" t="str">
        <f>'Attach 3(JV)'!E10</f>
        <v>"Saudamini", Plot No. 2, Sector 29</v>
      </c>
      <c r="H10" s="32"/>
      <c r="I10" s="12"/>
    </row>
    <row r="11" spans="1:9" ht="20.100000000000001" customHeight="1">
      <c r="B11" s="983" t="str">
        <f>'Attach 3(JV)'!B11</f>
        <v/>
      </c>
      <c r="C11" s="983"/>
      <c r="D11" s="983"/>
      <c r="E11" s="11" t="str">
        <f>'Attach 3(JV)'!E11</f>
        <v>Gurgaon (Haryana) - 122001</v>
      </c>
    </row>
    <row r="12" spans="1:9" ht="20.100000000000001" customHeight="1">
      <c r="A12" s="34"/>
      <c r="B12" s="983" t="str">
        <f>'Attach 3(JV)'!B12</f>
        <v/>
      </c>
      <c r="C12" s="983"/>
      <c r="D12" s="983"/>
      <c r="E12" s="11"/>
    </row>
    <row r="13" spans="1:9" ht="20.100000000000001" customHeight="1">
      <c r="A13" s="34"/>
      <c r="B13" s="165"/>
      <c r="C13" s="165"/>
      <c r="D13" s="165"/>
      <c r="E13" s="27"/>
    </row>
    <row r="14" spans="1:9" ht="20.100000000000001" customHeight="1">
      <c r="A14" s="31" t="s">
        <v>350</v>
      </c>
    </row>
    <row r="15" spans="1:9" ht="20.100000000000001" customHeight="1">
      <c r="A15" s="34"/>
    </row>
    <row r="16" spans="1:9" ht="45" customHeight="1">
      <c r="A16" s="1087" t="s">
        <v>647</v>
      </c>
      <c r="B16" s="1087"/>
      <c r="C16" s="1087"/>
      <c r="D16" s="1087"/>
      <c r="E16" s="1087"/>
      <c r="F16" s="36"/>
      <c r="G16" s="36"/>
      <c r="H16" s="36"/>
    </row>
    <row r="17" spans="1:5" ht="20.100000000000001" customHeight="1">
      <c r="A17" s="34"/>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6</v>
      </c>
      <c r="B24" s="81" t="str">
        <f>'Attach 3(JV)'!B24</f>
        <v/>
      </c>
      <c r="C24" s="41"/>
      <c r="D24" s="39" t="s">
        <v>4</v>
      </c>
      <c r="E24" s="327" t="str">
        <f>'Attach 3(JV)'!E24</f>
        <v/>
      </c>
    </row>
    <row r="25" spans="1:5" ht="33" customHeight="1">
      <c r="A25" s="38" t="s">
        <v>7</v>
      </c>
      <c r="B25" s="327" t="str">
        <f>'Attach 3(JV)'!B25</f>
        <v/>
      </c>
      <c r="C25" s="41"/>
      <c r="D25" s="39" t="s">
        <v>5</v>
      </c>
      <c r="E25" s="327"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password="CC6F" sheet="1" formatColumns="0" formatRows="0" selectLockedCells="1"/>
  <customSheetViews>
    <customSheetView guid="{07C7ABE5-DC68-4C19-A0E6-84EB4B5844E6}" showPageBreaks="1" showGridLines="0" printArea="1" view="pageBreakPreview">
      <selection activeCell="A2" sqref="A2"/>
      <pageMargins left="0.75" right="0.63" top="0.57999999999999996" bottom="0.6" header="0.34" footer="0.35"/>
      <pageSetup scale="99" orientation="portrait" r:id="rId1"/>
      <headerFooter alignWithMargins="0">
        <oddFooter>&amp;R&amp;"Book Antiqua,Bold"&amp;8 Page &amp;P of &amp;N</oddFooter>
      </headerFooter>
    </customSheetView>
    <customSheetView guid="{35C772BD-8F05-4A18-BEC8-6AF744E22539}" showPageBreaks="1" showGridLines="0" printArea="1" view="pageBreakPreview" topLeftCell="A13">
      <selection activeCell="A2" sqref="A2"/>
      <pageMargins left="0.75" right="0.63" top="0.57999999999999996" bottom="0.6" header="0.34" footer="0.35"/>
      <pageSetup scale="99" orientation="portrait" r:id="rId2"/>
      <headerFooter alignWithMargins="0">
        <oddFooter>&amp;R&amp;"Book Antiqua,Bold"&amp;8 Page &amp;P of &amp;N</oddFooter>
      </headerFooter>
    </customSheetView>
    <customSheetView guid="{FC200EB0-6614-47DB-96CE-7610471486D9}" showPageBreaks="1" showGridLines="0" printArea="1" view="pageBreakPreview">
      <selection activeCell="A2" sqref="A2"/>
      <pageMargins left="0.75" right="0.63" top="0.57999999999999996" bottom="0.6" header="0.34" footer="0.35"/>
      <pageSetup scale="99" orientation="portrait" r:id="rId3"/>
      <headerFooter alignWithMargins="0">
        <oddFooter>&amp;R&amp;"Book Antiqua,Bold"&amp;8 Page &amp;P of &amp;N</oddFooter>
      </headerFooter>
    </customSheetView>
    <customSheetView guid="{010B040B-83D1-42E5-9354-A9BE9113BDAC}" showPageBreaks="1" showGridLines="0" printArea="1" view="pageBreakPreview">
      <selection activeCell="A2" sqref="A2"/>
      <pageMargins left="0.75" right="0.63" top="0.57999999999999996" bottom="0.6" header="0.34" footer="0.35"/>
      <pageSetup scale="99" orientation="portrait" r:id="rId4"/>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9" orientation="portrait" r:id="rId5"/>
      <headerFooter alignWithMargins="0">
        <oddFooter>&amp;R&amp;"Book Antiqua,Bold"&amp;8 Page &amp;P of &amp;N</oddFooter>
      </headerFooter>
    </customSheetView>
    <customSheetView guid="{1F125E51-1799-42D0-B41E-DC039BB17D59}" showPageBreaks="1" showGridLines="0" printArea="1" view="pageBreakPreview">
      <selection activeCell="A17" sqref="A17"/>
      <pageMargins left="0.75" right="0.63" top="0.57999999999999996" bottom="0.6" header="0.34" footer="0.35"/>
      <pageSetup scale="99"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scale="99"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scale="99"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scale="99" orientation="portrait" r:id="rId9"/>
      <headerFooter alignWithMargins="0">
        <oddFooter>&amp;R&amp;"Book Antiqua,Bold"&amp;8 Page &amp;P of &amp;N</oddFooter>
      </headerFooter>
    </customSheetView>
    <customSheetView guid="{82C64B11-1F50-45B5-B7BB-9F1DC733C833}" showPageBreaks="1" showGridLines="0" printArea="1" view="pageBreakPreview" topLeftCell="A10">
      <selection activeCell="B75" sqref="B75:C75"/>
      <pageMargins left="0.75" right="0.63" top="0.57999999999999996" bottom="0.6" header="0.34" footer="0.35"/>
      <pageSetup scale="99" orientation="portrait" r:id="rId10"/>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1"/>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6"/>
      <headerFooter alignWithMargins="0">
        <oddFooter>&amp;R&amp;"Book Antiqua,Bold"&amp;8 Page &amp;P of &amp;N</oddFooter>
      </headerFooter>
    </customSheetView>
    <customSheetView guid="{82E8A0F5-0020-4355-95CF-28601763A783}" showPageBreaks="1" showGridLines="0" printArea="1" view="pageBreakPreview" topLeftCell="A19">
      <pageMargins left="0.75" right="0.63" top="0.57999999999999996" bottom="0.6" header="0.34" footer="0.35"/>
      <pageSetup scale="99" orientation="portrait" r:id="rId17"/>
      <headerFooter alignWithMargins="0">
        <oddFooter>&amp;R&amp;"Book Antiqua,Bold"&amp;8 Page &amp;P of &amp;N</oddFooter>
      </headerFooter>
    </customSheetView>
    <customSheetView guid="{44C1C443-3199-4288-884A-D16AF7B2CD69}" showPageBreaks="1" showGridLines="0" printArea="1" view="pageBreakPreview" topLeftCell="A10">
      <pageMargins left="0.75" right="0.63" top="0.57999999999999996" bottom="0.6" header="0.34" footer="0.35"/>
      <pageSetup scale="99" orientation="portrait" r:id="rId18"/>
      <headerFooter alignWithMargins="0">
        <oddFooter>&amp;R&amp;"Book Antiqua,Bold"&amp;8 Page &amp;P of &amp;N</oddFooter>
      </headerFooter>
    </customSheetView>
    <customSheetView guid="{CB7CD015-9A92-451A-BEF4-2BC98E3768DD}" showPageBreaks="1" showGridLines="0" printArea="1" view="pageBreakPreview" topLeftCell="A10">
      <pageMargins left="0.75" right="0.63" top="0.57999999999999996" bottom="0.6" header="0.34" footer="0.35"/>
      <pageSetup scale="99" orientation="portrait" r:id="rId19"/>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9" orientation="portrait" r:id="rId20"/>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scale="99" orientation="portrait" r:id="rId21"/>
      <headerFooter alignWithMargins="0">
        <oddFooter>&amp;R&amp;"Book Antiqua,Bold"&amp;8 Page &amp;P of &amp;N</oddFooter>
      </headerFooter>
    </customSheetView>
    <customSheetView guid="{13A93EBF-985A-49FD-9FE0-DC75D238EC8C}" showPageBreaks="1" showGridLines="0" printArea="1" view="pageBreakPreview" topLeftCell="A7">
      <selection activeCell="A17" sqref="A17"/>
      <pageMargins left="0.75" right="0.63" top="0.57999999999999996" bottom="0.6" header="0.34" footer="0.35"/>
      <pageSetup scale="99" orientation="portrait" r:id="rId22"/>
      <headerFooter alignWithMargins="0">
        <oddFooter>&amp;R&amp;"Book Antiqua,Bold"&amp;8 Page &amp;P of &amp;N</oddFooter>
      </headerFooter>
    </customSheetView>
    <customSheetView guid="{BE615921-12B2-47E1-81BB-292B559B4C46}" showPageBreaks="1" showGridLines="0" printArea="1" view="pageBreakPreview" topLeftCell="A7">
      <selection activeCell="A17" sqref="A17"/>
      <pageMargins left="0.75" right="0.63" top="0.57999999999999996" bottom="0.6" header="0.34" footer="0.35"/>
      <pageSetup scale="99" orientation="portrait" r:id="rId23"/>
      <headerFooter alignWithMargins="0">
        <oddFooter>&amp;R&amp;"Book Antiqua,Bold"&amp;8 Page &amp;P of &amp;N</oddFooter>
      </headerFooter>
    </customSheetView>
    <customSheetView guid="{D05C69EC-C4A6-4AED-AFBA-A3044FD4B3FB}" showPageBreaks="1" showGridLines="0" printArea="1" view="pageBreakPreview" topLeftCell="A13">
      <selection activeCell="A17" sqref="A17"/>
      <pageMargins left="0.75" right="0.63" top="0.57999999999999996" bottom="0.6" header="0.34" footer="0.35"/>
      <pageSetup scale="99" orientation="portrait" r:id="rId24"/>
      <headerFooter alignWithMargins="0">
        <oddFooter>&amp;R&amp;"Book Antiqua,Bold"&amp;8 Page &amp;P of &amp;N</oddFooter>
      </headerFooter>
    </customSheetView>
    <customSheetView guid="{8CF338B0-8CA3-4AF4-816D-CB7A6D8E33BC}" showPageBreaks="1" showGridLines="0" printArea="1" view="pageBreakPreview" topLeftCell="A7">
      <selection activeCell="A17" sqref="A17"/>
      <pageMargins left="0.75" right="0.63" top="0.57999999999999996" bottom="0.6" header="0.34" footer="0.35"/>
      <pageSetup scale="99" orientation="portrait" r:id="rId25"/>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9" orientation="portrait" r:id="rId26"/>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scale="99" orientation="portrait" r:id="rId27"/>
      <headerFooter alignWithMargins="0">
        <oddFooter>&amp;R&amp;"Book Antiqua,Bold"&amp;8 Page &amp;P of &amp;N</oddFooter>
      </headerFooter>
    </customSheetView>
    <customSheetView guid="{0D490C87-B003-4943-9825-ACE0B8E7CC06}" showPageBreaks="1" showGridLines="0" printArea="1" view="pageBreakPreview">
      <selection activeCell="A2" sqref="A2"/>
      <pageMargins left="0.75" right="0.63" top="0.57999999999999996" bottom="0.6" header="0.34" footer="0.35"/>
      <pageSetup scale="99" orientation="portrait" r:id="rId28"/>
      <headerFooter alignWithMargins="0">
        <oddFooter>&amp;R&amp;"Book Antiqua,Bold"&amp;8 Page &amp;P of &amp;N</oddFooter>
      </headerFooter>
    </customSheetView>
    <customSheetView guid="{012A8702-091E-4FD1-8E26-12B65B8B3B8C}" showPageBreaks="1" showGridLines="0" printArea="1" view="pageBreakPreview">
      <selection activeCell="A2" sqref="A2"/>
      <pageMargins left="0.75" right="0.63" top="0.57999999999999996" bottom="0.6" header="0.34" footer="0.35"/>
      <pageSetup scale="99" orientation="portrait" r:id="rId29"/>
      <headerFooter alignWithMargins="0">
        <oddFooter>&amp;R&amp;"Book Antiqua,Bold"&amp;8 Page &amp;P of &amp;N</oddFooter>
      </headerFooter>
    </customSheetView>
    <customSheetView guid="{B98EDF94-17A9-401E-AE8C-378939C838E5}" showPageBreaks="1" showGridLines="0" printArea="1" view="pageBreakPreview">
      <selection activeCell="A2" sqref="A2"/>
      <pageMargins left="0.75" right="0.63" top="0.57999999999999996" bottom="0.6" header="0.34" footer="0.35"/>
      <pageSetup scale="99" orientation="portrait" r:id="rId30"/>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99" orientation="portrait" r:id="rId31"/>
  <headerFooter alignWithMargins="0">
    <oddFooter>&amp;R&amp;"Book Antiqua,Bold"&amp;8 Page &amp;P of &amp;N</oddFooter>
  </headerFooter>
  <drawing r:id="rId3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1">
    <tabColor indexed="14"/>
  </sheetPr>
  <dimension ref="A1:J235"/>
  <sheetViews>
    <sheetView showGridLines="0" view="pageBreakPreview" topLeftCell="A64" zoomScale="120" zoomScaleNormal="100" zoomScaleSheetLayoutView="120" workbookViewId="0">
      <selection activeCell="B2" sqref="B2:I2"/>
    </sheetView>
  </sheetViews>
  <sheetFormatPr defaultColWidth="9.109375" defaultRowHeight="13.8"/>
  <cols>
    <col min="1" max="1" width="10" style="27" customWidth="1"/>
    <col min="2" max="2" width="10.6640625" style="27" customWidth="1"/>
    <col min="3" max="3" width="10.88671875" style="27" customWidth="1"/>
    <col min="4" max="8" width="10.6640625" style="27" customWidth="1"/>
    <col min="9" max="9" width="9.109375" style="27" customWidth="1"/>
    <col min="10" max="16384" width="9.109375" style="27"/>
  </cols>
  <sheetData>
    <row r="1" spans="1:9" s="354" customFormat="1" ht="32.1" customHeight="1">
      <c r="A1" s="1088" t="s">
        <v>692</v>
      </c>
      <c r="B1" s="1089"/>
      <c r="C1" s="1089"/>
      <c r="D1" s="1089"/>
      <c r="E1" s="1089"/>
      <c r="F1" s="1089"/>
      <c r="G1" s="1089"/>
      <c r="H1" s="1089"/>
      <c r="I1" s="1090"/>
    </row>
    <row r="2" spans="1:9" s="354" customFormat="1" ht="32.1" customHeight="1">
      <c r="A2" s="351" t="s">
        <v>478</v>
      </c>
      <c r="B2" s="1091" t="s">
        <v>479</v>
      </c>
      <c r="C2" s="1091"/>
      <c r="D2" s="1091"/>
      <c r="E2" s="1091"/>
      <c r="F2" s="1091"/>
      <c r="G2" s="1091"/>
      <c r="H2" s="1091"/>
      <c r="I2" s="1092"/>
    </row>
    <row r="3" spans="1:9" s="354" customFormat="1" ht="32.1" customHeight="1">
      <c r="A3" s="351" t="s">
        <v>480</v>
      </c>
      <c r="B3" s="1091" t="s">
        <v>481</v>
      </c>
      <c r="C3" s="1091"/>
      <c r="D3" s="1091"/>
      <c r="E3" s="1091"/>
      <c r="F3" s="1091"/>
      <c r="G3" s="1091"/>
      <c r="H3" s="1091"/>
      <c r="I3" s="1092"/>
    </row>
    <row r="4" spans="1:9" s="354" customFormat="1" ht="32.1" customHeight="1">
      <c r="A4" s="351" t="s">
        <v>482</v>
      </c>
      <c r="B4" s="1091" t="s">
        <v>483</v>
      </c>
      <c r="C4" s="1091"/>
      <c r="D4" s="1091"/>
      <c r="E4" s="1091"/>
      <c r="F4" s="1091"/>
      <c r="G4" s="1091"/>
      <c r="H4" s="1091"/>
      <c r="I4" s="1092"/>
    </row>
    <row r="5" spans="1:9" s="354" customFormat="1" ht="32.1" customHeight="1">
      <c r="A5" s="351" t="s">
        <v>484</v>
      </c>
      <c r="B5" s="1091" t="s">
        <v>485</v>
      </c>
      <c r="C5" s="1091"/>
      <c r="D5" s="1091"/>
      <c r="E5" s="1091"/>
      <c r="F5" s="1091"/>
      <c r="G5" s="1091"/>
      <c r="H5" s="1091"/>
      <c r="I5" s="1092"/>
    </row>
    <row r="6" spans="1:9" s="354" customFormat="1" ht="32.1" customHeight="1">
      <c r="A6" s="352" t="s">
        <v>486</v>
      </c>
      <c r="B6" s="1093" t="s">
        <v>698</v>
      </c>
      <c r="C6" s="1093"/>
      <c r="D6" s="1093"/>
      <c r="E6" s="1093"/>
      <c r="F6" s="1093"/>
      <c r="G6" s="1093"/>
      <c r="H6" s="1093"/>
      <c r="I6" s="1094"/>
    </row>
    <row r="7" spans="1:9" s="354" customFormat="1" ht="32.1" customHeight="1">
      <c r="A7" s="353"/>
      <c r="C7" s="353"/>
      <c r="D7" s="353"/>
      <c r="E7" s="353"/>
      <c r="F7" s="353"/>
      <c r="G7" s="353"/>
      <c r="H7" s="353"/>
      <c r="I7" s="353"/>
    </row>
    <row r="28" spans="1:10">
      <c r="A28" s="77"/>
      <c r="B28" s="77"/>
      <c r="C28" s="77"/>
      <c r="D28" s="77"/>
      <c r="E28" s="77"/>
      <c r="F28" s="77"/>
      <c r="G28" s="77"/>
      <c r="H28" s="77"/>
      <c r="I28" s="77"/>
      <c r="J28" s="77"/>
    </row>
    <row r="29" spans="1:10">
      <c r="A29" s="77"/>
      <c r="B29" s="77"/>
      <c r="C29" s="77"/>
      <c r="D29" s="77"/>
      <c r="E29" s="77"/>
      <c r="F29" s="77"/>
      <c r="G29" s="77"/>
      <c r="H29" s="77"/>
      <c r="I29" s="77"/>
      <c r="J29" s="77"/>
    </row>
    <row r="30" spans="1:10">
      <c r="A30" s="77"/>
      <c r="B30" s="77"/>
      <c r="C30" s="77"/>
      <c r="D30" s="77"/>
      <c r="E30" s="77"/>
      <c r="F30" s="77"/>
      <c r="G30" s="77"/>
      <c r="H30" s="77"/>
      <c r="I30" s="77"/>
      <c r="J30" s="77"/>
    </row>
    <row r="31" spans="1:10" ht="18">
      <c r="A31" s="1099" t="s">
        <v>414</v>
      </c>
      <c r="B31" s="1099"/>
      <c r="C31" s="1099"/>
      <c r="D31" s="1099"/>
      <c r="E31" s="1099"/>
      <c r="F31" s="1099"/>
      <c r="G31" s="1099"/>
      <c r="H31" s="1099"/>
      <c r="I31" s="1099"/>
      <c r="J31" s="77"/>
    </row>
    <row r="32" spans="1:10" ht="15.6">
      <c r="A32" s="1095" t="s">
        <v>415</v>
      </c>
      <c r="B32" s="1095"/>
      <c r="C32" s="1095"/>
      <c r="D32" s="1095"/>
      <c r="E32" s="1095"/>
      <c r="F32" s="1095"/>
      <c r="G32" s="1095"/>
      <c r="H32" s="1095"/>
      <c r="I32" s="1095"/>
      <c r="J32" s="77"/>
    </row>
    <row r="33" spans="1:10" ht="18">
      <c r="A33" s="1098" t="s">
        <v>416</v>
      </c>
      <c r="B33" s="1098"/>
      <c r="C33" s="1098"/>
      <c r="D33" s="1098"/>
      <c r="E33" s="1098"/>
      <c r="F33" s="1098"/>
      <c r="G33" s="1098"/>
      <c r="H33" s="1098"/>
      <c r="I33" s="1098"/>
      <c r="J33" s="77"/>
    </row>
    <row r="34" spans="1:10" ht="36" customHeight="1">
      <c r="A34" s="1100" t="s">
        <v>417</v>
      </c>
      <c r="B34" s="1100"/>
      <c r="C34" s="1100"/>
      <c r="D34" s="1100"/>
      <c r="E34" s="1100"/>
      <c r="F34" s="1100"/>
      <c r="G34" s="1100"/>
      <c r="H34" s="1100"/>
      <c r="I34" s="1100"/>
      <c r="J34" s="77"/>
    </row>
    <row r="35" spans="1:10" ht="18">
      <c r="A35" s="1098" t="s">
        <v>418</v>
      </c>
      <c r="B35" s="1098"/>
      <c r="C35" s="1098"/>
      <c r="D35" s="1098"/>
      <c r="E35" s="1098"/>
      <c r="F35" s="1098"/>
      <c r="G35" s="1098"/>
      <c r="H35" s="1098"/>
      <c r="I35" s="1098"/>
      <c r="J35" s="77"/>
    </row>
    <row r="36" spans="1:10" ht="15.6">
      <c r="A36" s="1095" t="s">
        <v>419</v>
      </c>
      <c r="B36" s="1095"/>
      <c r="C36" s="1095"/>
      <c r="D36" s="1095"/>
      <c r="E36" s="1095"/>
      <c r="F36" s="1095"/>
      <c r="G36" s="1095"/>
      <c r="H36" s="1095"/>
      <c r="I36" s="1095"/>
      <c r="J36" s="77"/>
    </row>
    <row r="37" spans="1:10" ht="15.6">
      <c r="A37" s="1095">
        <f>'Names of Bidder'!D13</f>
        <v>0</v>
      </c>
      <c r="B37" s="1095"/>
      <c r="C37" s="1095"/>
      <c r="D37" s="1095"/>
      <c r="E37" s="1095"/>
      <c r="F37" s="1095"/>
      <c r="G37" s="1095"/>
      <c r="H37" s="1095"/>
      <c r="I37" s="1095"/>
      <c r="J37" s="77"/>
    </row>
    <row r="38" spans="1:10" ht="36.75" customHeight="1">
      <c r="A38" s="1097" t="str">
        <f>" having its Registered Office at " &amp; 'Names of Bidder'!D14 &amp; " " &amp; 'Names of Bidder'!D15 &amp; " " &amp; 'Names of Bidder'!D16</f>
        <v xml:space="preserve"> having its Registered Office at   </v>
      </c>
      <c r="B38" s="1097"/>
      <c r="C38" s="1097"/>
      <c r="D38" s="1097"/>
      <c r="E38" s="1097"/>
      <c r="F38" s="1097"/>
      <c r="G38" s="1097"/>
      <c r="H38" s="1097"/>
      <c r="I38" s="1097"/>
      <c r="J38" s="77"/>
    </row>
    <row r="39" spans="1:10" ht="15.6">
      <c r="A39" s="1095" t="str">
        <f>IF('Names of Bidder'!D9 = "Sole Bidder", " ", " and ")</f>
        <v xml:space="preserve"> </v>
      </c>
      <c r="B39" s="1095"/>
      <c r="C39" s="1095"/>
      <c r="D39" s="1095"/>
      <c r="E39" s="1095"/>
      <c r="F39" s="1095"/>
      <c r="G39" s="1095"/>
      <c r="H39" s="1095"/>
      <c r="I39" s="1095"/>
      <c r="J39" s="77"/>
    </row>
    <row r="40" spans="1:10" ht="17.25" customHeight="1">
      <c r="A40" s="1097" t="str">
        <f>IF('Names of Bidder'!D9= "Sole Bidder", "", IF('Names of Bidder'!D10=1,'Names of Bidder'!D18,IF('Names of Bidder'!D10="2 or More",'Names of Bidder'!D18&amp;" &amp; "&amp;'Names of Bidder'!D23,"")))</f>
        <v/>
      </c>
      <c r="B40" s="1097"/>
      <c r="C40" s="1097"/>
      <c r="D40" s="1097"/>
      <c r="E40" s="1097"/>
      <c r="F40" s="1097"/>
      <c r="G40" s="1097"/>
      <c r="H40" s="1097"/>
      <c r="I40" s="1097"/>
      <c r="J40" s="77"/>
    </row>
    <row r="41" spans="1:10" ht="39" customHeight="1">
      <c r="A41" s="1097" t="str">
        <f>IF('Names of Bidder'!D9= "Sole Bidder", "", "having its Registered Office at "&amp;IF('Names of Bidder'!D10=1,'Names of Bidder'!D19&amp;" "&amp;'Names of Bidder'!D20&amp;" "&amp;'Names of Bidder'!D21,IF('Names of Bidder'!D10="2 or More",'Names of Bidder'!D19&amp;" &amp; "&amp;'Names of Bidder'!D20&amp;" "&amp;'Names of Bidder'!D21&amp;" and " &amp; 'Names of Bidder'!D24&amp;" &amp; "&amp;'Names of Bidder'!D25&amp;" "&amp;'Names of Bidder'!D26 &amp;IF('Names of Bidder'!D10="2 or More"," respectively",""))))</f>
        <v/>
      </c>
      <c r="B41" s="1097"/>
      <c r="C41" s="1097"/>
      <c r="D41" s="1097"/>
      <c r="E41" s="1097"/>
      <c r="F41" s="1097"/>
      <c r="G41" s="1097"/>
      <c r="H41" s="1097"/>
      <c r="I41" s="1097"/>
      <c r="J41" s="77"/>
    </row>
    <row r="42" spans="1:10" ht="15.6">
      <c r="A42" s="1095" t="s">
        <v>420</v>
      </c>
      <c r="B42" s="1095"/>
      <c r="C42" s="1095"/>
      <c r="D42" s="1095"/>
      <c r="E42" s="1095"/>
      <c r="F42" s="1095"/>
      <c r="G42" s="1095"/>
      <c r="H42" s="1095"/>
      <c r="I42" s="1095"/>
      <c r="J42" s="77"/>
    </row>
    <row r="43" spans="1:10" ht="18">
      <c r="A43" s="1098" t="s">
        <v>421</v>
      </c>
      <c r="B43" s="1098"/>
      <c r="C43" s="1098"/>
      <c r="D43" s="1098"/>
      <c r="E43" s="1098"/>
      <c r="F43" s="1098"/>
      <c r="G43" s="1098"/>
      <c r="H43" s="1098"/>
      <c r="I43" s="1098"/>
      <c r="J43" s="77"/>
    </row>
    <row r="44" spans="1:10" ht="18">
      <c r="A44" s="1098" t="s">
        <v>422</v>
      </c>
      <c r="B44" s="1098"/>
      <c r="C44" s="1098"/>
      <c r="D44" s="1098"/>
      <c r="E44" s="1098"/>
      <c r="F44" s="1098"/>
      <c r="G44" s="1098"/>
      <c r="H44" s="1098"/>
      <c r="I44" s="1098"/>
      <c r="J44" s="77"/>
    </row>
    <row r="45" spans="1:10" ht="139.5" customHeight="1">
      <c r="A45" s="1096" t="str">
        <f>"POWERGRID intends to award, under laid-down organisational procedures, contract(s) for " &amp; Basic!B1</f>
        <v>POWERGRID intends to award, under laid-down organisational procedures, contract(s) for Transmission line Tower Package TL01 for 400 KV D/C RIL (Oil Refinery) (GIS) – Jamkhambaliya (GIS) (Twin HTLS) line associated with Transmission Project–Jamnagar Oil Refinery of RIL to connect with Jamkhambaliya ISTS PS</v>
      </c>
      <c r="B45" s="1096"/>
      <c r="C45" s="1096"/>
      <c r="D45" s="1096"/>
      <c r="E45" s="1096"/>
      <c r="F45" s="1096"/>
      <c r="G45" s="1096"/>
      <c r="H45" s="1096"/>
      <c r="I45" s="1096"/>
      <c r="J45" s="77"/>
    </row>
    <row r="46" spans="1:10" ht="16.5" customHeight="1">
      <c r="A46" s="305"/>
      <c r="B46" s="307"/>
      <c r="C46" s="307"/>
      <c r="D46" s="307"/>
      <c r="E46" s="307"/>
      <c r="F46" s="305"/>
      <c r="G46" s="307"/>
      <c r="H46" s="307"/>
      <c r="I46" s="307"/>
      <c r="J46" s="77"/>
    </row>
    <row r="47" spans="1:10" ht="21" customHeight="1">
      <c r="A47" s="984" t="s">
        <v>423</v>
      </c>
      <c r="B47" s="984"/>
      <c r="C47" s="984"/>
      <c r="D47" s="984"/>
      <c r="E47" s="1103" t="s">
        <v>423</v>
      </c>
      <c r="F47" s="1103"/>
      <c r="G47" s="1103"/>
      <c r="H47" s="1103"/>
      <c r="I47" s="1103"/>
      <c r="J47" s="77"/>
    </row>
    <row r="48" spans="1:10" ht="33" customHeight="1">
      <c r="A48" s="1104" t="s">
        <v>489</v>
      </c>
      <c r="B48" s="1104"/>
      <c r="C48" s="1104"/>
      <c r="D48" s="1104"/>
      <c r="E48" s="1105" t="str">
        <f>"(For &amp; On behalf of "&amp;'Attach-3 (QR)'!A8</f>
        <v xml:space="preserve">(For &amp; On behalf of </v>
      </c>
      <c r="F48" s="1105"/>
      <c r="G48" s="1105"/>
      <c r="H48" s="1105"/>
      <c r="I48" s="1105"/>
      <c r="J48" s="77"/>
    </row>
    <row r="49" spans="1:10" ht="31.5" customHeight="1">
      <c r="A49" s="308" t="s">
        <v>425</v>
      </c>
      <c r="B49" s="309"/>
      <c r="C49" s="309"/>
      <c r="D49" s="309"/>
      <c r="E49" s="309"/>
      <c r="F49" s="309"/>
      <c r="G49" s="309"/>
      <c r="H49" s="309"/>
      <c r="I49" s="310" t="s">
        <v>426</v>
      </c>
      <c r="J49" s="77"/>
    </row>
    <row r="50" spans="1:10" ht="130.5" customHeight="1">
      <c r="A50" s="1096" t="str">
        <f>Basic!B1&amp;" Package and Specification Number "&amp;Basic!B3</f>
        <v>Transmission line Tower Package TL01 for 400 KV D/C RIL (Oil Refinery) (GIS) – Jamkhambaliya (GIS) (Twin HTLS) line associated with Transmission Project–Jamnagar Oil Refinery of RIL to connect with Jamkhambaliya ISTS PS Package and Specification Number 5002002334/TOWER/DOM/A00 - CC CS -1</v>
      </c>
      <c r="B50" s="1096"/>
      <c r="C50" s="1096"/>
      <c r="D50" s="1096"/>
      <c r="E50" s="1096"/>
      <c r="F50" s="1096"/>
      <c r="G50" s="1096"/>
      <c r="H50" s="1096"/>
      <c r="I50" s="1096"/>
    </row>
    <row r="51" spans="1:10" ht="20.25" customHeight="1">
      <c r="A51" s="306"/>
      <c r="B51" s="306"/>
      <c r="C51" s="306"/>
      <c r="D51" s="306"/>
      <c r="E51" s="306"/>
      <c r="F51" s="306"/>
      <c r="G51" s="306"/>
      <c r="H51" s="306"/>
      <c r="I51" s="306"/>
    </row>
    <row r="52" spans="1:10" ht="57.75" customHeight="1">
      <c r="A52" s="1102" t="s">
        <v>649</v>
      </c>
      <c r="B52" s="1096"/>
      <c r="C52" s="1096"/>
      <c r="D52" s="1096"/>
      <c r="E52" s="1096"/>
      <c r="F52" s="1096"/>
      <c r="G52" s="1096"/>
      <c r="H52" s="1096"/>
      <c r="I52" s="1096"/>
    </row>
    <row r="53" spans="1:10" ht="6.75" customHeight="1">
      <c r="A53" s="589"/>
      <c r="B53" s="589"/>
      <c r="C53" s="589"/>
      <c r="D53" s="589"/>
      <c r="E53" s="589"/>
      <c r="F53" s="589"/>
      <c r="G53" s="589"/>
      <c r="H53" s="589"/>
      <c r="I53" s="589"/>
    </row>
    <row r="54" spans="1:10" ht="35.25" customHeight="1">
      <c r="A54" s="1096" t="s">
        <v>427</v>
      </c>
      <c r="B54" s="1096"/>
      <c r="C54" s="1096"/>
      <c r="D54" s="1096"/>
      <c r="E54" s="1096"/>
      <c r="F54" s="1096"/>
      <c r="G54" s="1096"/>
      <c r="H54" s="1096"/>
      <c r="I54" s="1096"/>
    </row>
    <row r="55" spans="1:10" ht="8.1" customHeight="1">
      <c r="A55" s="312"/>
      <c r="B55" s="311"/>
      <c r="C55" s="311"/>
      <c r="D55" s="311"/>
      <c r="E55" s="311"/>
      <c r="F55" s="311"/>
      <c r="G55" s="311"/>
      <c r="H55" s="311"/>
      <c r="I55" s="311"/>
    </row>
    <row r="56" spans="1:10" ht="15.6">
      <c r="A56" s="1106" t="s">
        <v>599</v>
      </c>
      <c r="B56" s="1106"/>
      <c r="C56" s="1106"/>
      <c r="D56" s="1106"/>
      <c r="E56" s="1106"/>
      <c r="F56" s="1106"/>
      <c r="G56" s="1106"/>
      <c r="H56" s="1106"/>
      <c r="I56" s="1106"/>
    </row>
    <row r="57" spans="1:10" ht="8.1" customHeight="1">
      <c r="A57" s="312"/>
      <c r="B57" s="311"/>
      <c r="C57" s="311"/>
      <c r="D57" s="311"/>
      <c r="E57" s="311"/>
      <c r="F57" s="311"/>
      <c r="G57" s="311"/>
      <c r="H57" s="311"/>
      <c r="I57" s="311"/>
    </row>
    <row r="58" spans="1:10" ht="15.6">
      <c r="A58" s="1101" t="s">
        <v>428</v>
      </c>
      <c r="B58" s="1101"/>
      <c r="C58" s="1101"/>
      <c r="D58" s="1101"/>
      <c r="E58" s="1101"/>
      <c r="F58" s="1101"/>
      <c r="G58" s="1101"/>
      <c r="H58" s="1101"/>
      <c r="I58" s="1101"/>
    </row>
    <row r="59" spans="1:10" ht="8.1" customHeight="1">
      <c r="A59" s="313"/>
      <c r="B59" s="311"/>
      <c r="C59" s="311"/>
      <c r="D59" s="311"/>
      <c r="E59" s="311"/>
      <c r="F59" s="311"/>
      <c r="G59" s="311"/>
      <c r="H59" s="311"/>
      <c r="I59" s="311"/>
    </row>
    <row r="60" spans="1:10" ht="37.5" customHeight="1">
      <c r="A60" s="314" t="s">
        <v>429</v>
      </c>
      <c r="B60" s="1102" t="s">
        <v>600</v>
      </c>
      <c r="C60" s="1102"/>
      <c r="D60" s="1102"/>
      <c r="E60" s="1102"/>
      <c r="F60" s="1102"/>
      <c r="G60" s="1102"/>
      <c r="H60" s="1102"/>
      <c r="I60" s="1102"/>
    </row>
    <row r="61" spans="1:10" ht="8.1" customHeight="1">
      <c r="A61" s="312"/>
      <c r="B61" s="311"/>
      <c r="C61" s="311"/>
      <c r="D61" s="311"/>
      <c r="E61" s="311"/>
      <c r="F61" s="311"/>
      <c r="G61" s="311"/>
      <c r="H61" s="311"/>
      <c r="I61" s="311"/>
    </row>
    <row r="62" spans="1:10" ht="72" customHeight="1">
      <c r="A62" s="311"/>
      <c r="B62" s="314" t="s">
        <v>366</v>
      </c>
      <c r="C62" s="1102" t="s">
        <v>601</v>
      </c>
      <c r="D62" s="1102"/>
      <c r="E62" s="1102"/>
      <c r="F62" s="1102"/>
      <c r="G62" s="1102"/>
      <c r="H62" s="1102"/>
      <c r="I62" s="1102"/>
    </row>
    <row r="63" spans="1:10" ht="8.1" customHeight="1">
      <c r="A63" s="311"/>
      <c r="B63" s="314"/>
      <c r="C63" s="315"/>
      <c r="D63" s="315"/>
      <c r="E63" s="315"/>
      <c r="F63" s="315"/>
      <c r="G63" s="315"/>
      <c r="H63" s="315"/>
      <c r="I63" s="315"/>
    </row>
    <row r="64" spans="1:10" ht="96.75" customHeight="1">
      <c r="A64" s="311"/>
      <c r="B64" s="314" t="s">
        <v>367</v>
      </c>
      <c r="C64" s="1102" t="s">
        <v>602</v>
      </c>
      <c r="D64" s="1102"/>
      <c r="E64" s="1102"/>
      <c r="F64" s="1102"/>
      <c r="G64" s="1102"/>
      <c r="H64" s="1102"/>
      <c r="I64" s="1102"/>
    </row>
    <row r="65" spans="1:10" ht="8.1" customHeight="1">
      <c r="A65" s="311"/>
      <c r="B65" s="314"/>
      <c r="C65" s="315"/>
      <c r="D65" s="315"/>
      <c r="E65" s="315"/>
      <c r="F65" s="315"/>
      <c r="G65" s="315"/>
      <c r="H65" s="315"/>
      <c r="I65" s="315"/>
    </row>
    <row r="66" spans="1:10" ht="50.25" customHeight="1">
      <c r="A66" s="311"/>
      <c r="B66" s="314" t="s">
        <v>368</v>
      </c>
      <c r="C66" s="1102" t="s">
        <v>604</v>
      </c>
      <c r="D66" s="1102"/>
      <c r="E66" s="1102"/>
      <c r="F66" s="1102"/>
      <c r="G66" s="1102"/>
      <c r="H66" s="1102"/>
      <c r="I66" s="1102"/>
    </row>
    <row r="67" spans="1:10" ht="8.1" customHeight="1">
      <c r="A67" s="311"/>
      <c r="B67" s="314"/>
      <c r="C67" s="315"/>
      <c r="D67" s="315"/>
      <c r="E67" s="315"/>
      <c r="F67" s="315"/>
      <c r="G67" s="315"/>
      <c r="H67" s="315"/>
      <c r="I67" s="315"/>
    </row>
    <row r="68" spans="1:10" ht="82.5" customHeight="1">
      <c r="A68" s="314" t="s">
        <v>430</v>
      </c>
      <c r="B68" s="1102" t="s">
        <v>605</v>
      </c>
      <c r="C68" s="1102"/>
      <c r="D68" s="1102"/>
      <c r="E68" s="1102"/>
      <c r="F68" s="1102"/>
      <c r="G68" s="1102"/>
      <c r="H68" s="1102"/>
      <c r="I68" s="1102"/>
    </row>
    <row r="69" spans="1:10" ht="8.1" customHeight="1">
      <c r="A69" s="311"/>
      <c r="B69" s="314"/>
      <c r="C69" s="315"/>
      <c r="D69" s="315"/>
      <c r="E69" s="315"/>
      <c r="F69" s="315"/>
      <c r="G69" s="315"/>
      <c r="H69" s="315"/>
      <c r="I69" s="315"/>
    </row>
    <row r="70" spans="1:10" ht="15.6">
      <c r="A70" s="1101" t="s">
        <v>431</v>
      </c>
      <c r="B70" s="1101"/>
      <c r="C70" s="1101"/>
      <c r="D70" s="1101"/>
      <c r="E70" s="1101"/>
      <c r="F70" s="1101"/>
      <c r="G70" s="1101"/>
      <c r="H70" s="1101"/>
      <c r="I70" s="1101"/>
    </row>
    <row r="71" spans="1:10" ht="8.1" customHeight="1">
      <c r="A71" s="311"/>
      <c r="B71" s="314"/>
      <c r="C71" s="315"/>
      <c r="D71" s="315"/>
      <c r="E71" s="315"/>
      <c r="F71" s="315"/>
      <c r="G71" s="315"/>
      <c r="H71" s="315"/>
      <c r="I71" s="315"/>
    </row>
    <row r="72" spans="1:10" ht="49.5" customHeight="1">
      <c r="A72" s="314" t="s">
        <v>429</v>
      </c>
      <c r="B72" s="1102" t="s">
        <v>606</v>
      </c>
      <c r="C72" s="1102"/>
      <c r="D72" s="1102"/>
      <c r="E72" s="1102"/>
      <c r="F72" s="1102"/>
      <c r="G72" s="1102"/>
      <c r="H72" s="1102"/>
      <c r="I72" s="1102"/>
    </row>
    <row r="73" spans="1:10" ht="41.25" customHeight="1">
      <c r="A73" s="305"/>
      <c r="B73" s="309"/>
      <c r="C73" s="309"/>
      <c r="D73" s="309"/>
      <c r="E73" s="309"/>
      <c r="F73" s="305"/>
      <c r="G73" s="309"/>
      <c r="H73" s="309"/>
      <c r="I73" s="309"/>
      <c r="J73" s="77"/>
    </row>
    <row r="74" spans="1:10" ht="21" customHeight="1">
      <c r="A74" s="984" t="s">
        <v>423</v>
      </c>
      <c r="B74" s="984"/>
      <c r="C74" s="984"/>
      <c r="D74" s="984"/>
      <c r="E74" s="1103" t="s">
        <v>423</v>
      </c>
      <c r="F74" s="1103"/>
      <c r="G74" s="1103"/>
      <c r="H74" s="1103"/>
      <c r="I74" s="1103"/>
      <c r="J74" s="77"/>
    </row>
    <row r="75" spans="1:10" ht="33" customHeight="1">
      <c r="A75" s="1104" t="s">
        <v>424</v>
      </c>
      <c r="B75" s="1104"/>
      <c r="C75" s="1104"/>
      <c r="D75" s="1104"/>
      <c r="E75" s="1105" t="str">
        <f>E48</f>
        <v xml:space="preserve">(For &amp; On behalf of </v>
      </c>
      <c r="F75" s="1105"/>
      <c r="G75" s="1105"/>
      <c r="H75" s="1105"/>
      <c r="I75" s="1105"/>
      <c r="J75" s="77"/>
    </row>
    <row r="76" spans="1:10" ht="15.6">
      <c r="A76" s="308" t="s">
        <v>425</v>
      </c>
      <c r="B76" s="309"/>
      <c r="C76" s="309"/>
      <c r="D76" s="309"/>
      <c r="E76" s="309"/>
      <c r="F76" s="309"/>
      <c r="G76" s="309"/>
      <c r="H76" s="309"/>
      <c r="I76" s="310" t="s">
        <v>432</v>
      </c>
      <c r="J76" s="77"/>
    </row>
    <row r="77" spans="1:10" ht="120.75" customHeight="1">
      <c r="A77" s="311"/>
      <c r="B77" s="314" t="s">
        <v>366</v>
      </c>
      <c r="C77" s="1102" t="s">
        <v>607</v>
      </c>
      <c r="D77" s="1102"/>
      <c r="E77" s="1102"/>
      <c r="F77" s="1102"/>
      <c r="G77" s="1102"/>
      <c r="H77" s="1102"/>
      <c r="I77" s="1102"/>
    </row>
    <row r="78" spans="1:10" ht="9.9" customHeight="1">
      <c r="A78" s="311"/>
      <c r="B78" s="316"/>
      <c r="C78" s="312"/>
      <c r="D78" s="312"/>
      <c r="E78" s="312"/>
      <c r="F78" s="312"/>
      <c r="G78" s="312"/>
      <c r="H78" s="312"/>
      <c r="I78" s="312"/>
    </row>
    <row r="79" spans="1:10" ht="101.25" customHeight="1">
      <c r="A79" s="311"/>
      <c r="B79" s="314" t="s">
        <v>367</v>
      </c>
      <c r="C79" s="1102" t="s">
        <v>608</v>
      </c>
      <c r="D79" s="1102"/>
      <c r="E79" s="1102"/>
      <c r="F79" s="1102"/>
      <c r="G79" s="1102"/>
      <c r="H79" s="1102"/>
      <c r="I79" s="1102"/>
    </row>
    <row r="80" spans="1:10" ht="9.9" customHeight="1">
      <c r="A80" s="311"/>
      <c r="B80" s="314"/>
      <c r="C80" s="317"/>
      <c r="D80" s="317"/>
      <c r="E80" s="317"/>
      <c r="F80" s="317"/>
      <c r="G80" s="317"/>
      <c r="H80" s="317"/>
      <c r="I80" s="317"/>
    </row>
    <row r="81" spans="1:10" ht="69" customHeight="1">
      <c r="A81" s="311"/>
      <c r="B81" s="314" t="s">
        <v>603</v>
      </c>
      <c r="C81" s="1102" t="s">
        <v>609</v>
      </c>
      <c r="D81" s="1102"/>
      <c r="E81" s="1102"/>
      <c r="F81" s="1102"/>
      <c r="G81" s="1102"/>
      <c r="H81" s="1102"/>
      <c r="I81" s="1102"/>
    </row>
    <row r="82" spans="1:10" ht="9.9" customHeight="1">
      <c r="A82" s="311"/>
      <c r="B82" s="314"/>
      <c r="C82" s="317"/>
      <c r="D82" s="317"/>
      <c r="E82" s="317"/>
      <c r="F82" s="317"/>
      <c r="G82" s="317"/>
      <c r="H82" s="317"/>
      <c r="I82" s="317"/>
    </row>
    <row r="83" spans="1:10" ht="100.5" customHeight="1">
      <c r="A83" s="311"/>
      <c r="B83" s="314" t="s">
        <v>369</v>
      </c>
      <c r="C83" s="1102" t="s">
        <v>433</v>
      </c>
      <c r="D83" s="1102"/>
      <c r="E83" s="1102"/>
      <c r="F83" s="1102"/>
      <c r="G83" s="1102"/>
      <c r="H83" s="1102"/>
      <c r="I83" s="1102"/>
    </row>
    <row r="84" spans="1:10" ht="9.9" customHeight="1">
      <c r="A84" s="311"/>
      <c r="B84" s="314"/>
      <c r="C84" s="317"/>
      <c r="D84" s="317"/>
      <c r="E84" s="317"/>
      <c r="F84" s="317"/>
      <c r="G84" s="317"/>
      <c r="H84" s="317"/>
      <c r="I84" s="317"/>
    </row>
    <row r="85" spans="1:10" ht="80.25" customHeight="1">
      <c r="A85" s="311"/>
      <c r="B85" s="314" t="s">
        <v>610</v>
      </c>
      <c r="C85" s="1102" t="s">
        <v>611</v>
      </c>
      <c r="D85" s="1102"/>
      <c r="E85" s="1102"/>
      <c r="F85" s="1102"/>
      <c r="G85" s="1102"/>
      <c r="H85" s="1102"/>
      <c r="I85" s="1102"/>
    </row>
    <row r="86" spans="1:10" ht="9.9" customHeight="1">
      <c r="A86" s="311"/>
      <c r="B86" s="314"/>
      <c r="C86" s="317"/>
      <c r="D86" s="317"/>
      <c r="E86" s="317"/>
      <c r="F86" s="317"/>
      <c r="G86" s="317"/>
      <c r="H86" s="317"/>
      <c r="I86" s="317"/>
    </row>
    <row r="87" spans="1:10" ht="64.5" customHeight="1">
      <c r="A87" s="311"/>
      <c r="B87" s="314" t="s">
        <v>81</v>
      </c>
      <c r="C87" s="1102" t="s">
        <v>612</v>
      </c>
      <c r="D87" s="1102"/>
      <c r="E87" s="1102"/>
      <c r="F87" s="1102"/>
      <c r="G87" s="1102"/>
      <c r="H87" s="1102"/>
      <c r="I87" s="1102"/>
    </row>
    <row r="88" spans="1:10" ht="8.1" customHeight="1">
      <c r="A88" s="311"/>
      <c r="B88" s="317"/>
      <c r="C88" s="317"/>
      <c r="D88" s="317"/>
      <c r="E88" s="317"/>
      <c r="F88" s="317"/>
      <c r="G88" s="317"/>
      <c r="H88" s="317"/>
      <c r="I88" s="317"/>
    </row>
    <row r="89" spans="1:10" ht="53.25" customHeight="1">
      <c r="A89" s="314"/>
      <c r="B89" s="314" t="s">
        <v>84</v>
      </c>
      <c r="C89" s="1102" t="s">
        <v>613</v>
      </c>
      <c r="D89" s="1102"/>
      <c r="E89" s="1102"/>
      <c r="F89" s="1102"/>
      <c r="G89" s="1102"/>
      <c r="H89" s="1102"/>
      <c r="I89" s="1102"/>
    </row>
    <row r="90" spans="1:10" ht="45.75" customHeight="1">
      <c r="A90" s="588" t="s">
        <v>430</v>
      </c>
      <c r="B90" s="1107" t="s">
        <v>614</v>
      </c>
      <c r="C90" s="1107"/>
      <c r="D90" s="1107"/>
      <c r="E90" s="1107"/>
      <c r="F90" s="1107"/>
      <c r="G90" s="1107"/>
      <c r="H90" s="1107"/>
      <c r="I90" s="1107"/>
      <c r="J90" s="77"/>
    </row>
    <row r="91" spans="1:10" ht="21" customHeight="1">
      <c r="A91" s="984" t="s">
        <v>423</v>
      </c>
      <c r="B91" s="984"/>
      <c r="C91" s="984"/>
      <c r="D91" s="984"/>
      <c r="E91" s="1103" t="s">
        <v>423</v>
      </c>
      <c r="F91" s="1103"/>
      <c r="G91" s="1103"/>
      <c r="H91" s="1103"/>
      <c r="I91" s="1103"/>
      <c r="J91" s="77"/>
    </row>
    <row r="92" spans="1:10" ht="33" customHeight="1">
      <c r="A92" s="1104" t="s">
        <v>424</v>
      </c>
      <c r="B92" s="1104"/>
      <c r="C92" s="1104"/>
      <c r="D92" s="1104"/>
      <c r="E92" s="1105" t="str">
        <f>E48</f>
        <v xml:space="preserve">(For &amp; On behalf of </v>
      </c>
      <c r="F92" s="1105"/>
      <c r="G92" s="1105"/>
      <c r="H92" s="1105"/>
      <c r="I92" s="1105"/>
      <c r="J92" s="77"/>
    </row>
    <row r="93" spans="1:10" ht="19.5" customHeight="1">
      <c r="A93" s="308" t="s">
        <v>425</v>
      </c>
      <c r="B93" s="309"/>
      <c r="C93" s="309"/>
      <c r="D93" s="309"/>
      <c r="E93" s="309"/>
      <c r="F93" s="309"/>
      <c r="G93" s="309"/>
      <c r="H93" s="309"/>
      <c r="I93" s="310" t="s">
        <v>434</v>
      </c>
      <c r="J93" s="77"/>
    </row>
    <row r="94" spans="1:10" ht="2.25" customHeight="1">
      <c r="A94" s="308"/>
      <c r="B94" s="309"/>
      <c r="C94" s="309"/>
      <c r="D94" s="309"/>
      <c r="E94" s="309"/>
      <c r="F94" s="309"/>
      <c r="G94" s="309"/>
      <c r="H94" s="309"/>
      <c r="I94" s="310"/>
      <c r="J94" s="77"/>
    </row>
    <row r="95" spans="1:10" ht="15.6">
      <c r="A95" s="1101" t="s">
        <v>435</v>
      </c>
      <c r="B95" s="1101"/>
      <c r="C95" s="1101"/>
      <c r="D95" s="1101"/>
      <c r="E95" s="1101"/>
      <c r="F95" s="1101"/>
      <c r="G95" s="1101"/>
      <c r="H95" s="1101"/>
      <c r="I95" s="1101"/>
    </row>
    <row r="96" spans="1:10" ht="8.1" customHeight="1">
      <c r="A96" s="311"/>
      <c r="B96" s="317"/>
      <c r="C96" s="317"/>
      <c r="D96" s="317"/>
      <c r="E96" s="317"/>
      <c r="F96" s="317"/>
      <c r="G96" s="317"/>
      <c r="H96" s="317"/>
      <c r="I96" s="317"/>
    </row>
    <row r="97" spans="1:9" ht="80.25" customHeight="1">
      <c r="A97" s="314" t="s">
        <v>429</v>
      </c>
      <c r="B97" s="1102" t="s">
        <v>615</v>
      </c>
      <c r="C97" s="1102"/>
      <c r="D97" s="1102"/>
      <c r="E97" s="1102"/>
      <c r="F97" s="1102"/>
      <c r="G97" s="1102"/>
      <c r="H97" s="1102"/>
      <c r="I97" s="1102"/>
    </row>
    <row r="98" spans="1:9" ht="8.1" customHeight="1">
      <c r="A98" s="311"/>
      <c r="B98" s="317"/>
      <c r="C98" s="317"/>
      <c r="D98" s="317"/>
      <c r="E98" s="317"/>
      <c r="F98" s="317"/>
      <c r="G98" s="317"/>
      <c r="H98" s="317"/>
      <c r="I98" s="317"/>
    </row>
    <row r="99" spans="1:9" ht="160.5" customHeight="1">
      <c r="A99" s="314" t="s">
        <v>430</v>
      </c>
      <c r="B99" s="1102" t="s">
        <v>616</v>
      </c>
      <c r="C99" s="1102"/>
      <c r="D99" s="1102"/>
      <c r="E99" s="1102"/>
      <c r="F99" s="1102"/>
      <c r="G99" s="1102"/>
      <c r="H99" s="1102"/>
      <c r="I99" s="1102"/>
    </row>
    <row r="100" spans="1:9" ht="8.1" customHeight="1">
      <c r="A100" s="311"/>
      <c r="B100" s="317"/>
      <c r="C100" s="317"/>
      <c r="D100" s="317"/>
      <c r="E100" s="317"/>
      <c r="F100" s="317"/>
      <c r="G100" s="317"/>
      <c r="H100" s="317"/>
      <c r="I100" s="317"/>
    </row>
    <row r="101" spans="1:9" ht="51.75" customHeight="1">
      <c r="A101" s="314" t="s">
        <v>436</v>
      </c>
      <c r="B101" s="1102" t="s">
        <v>617</v>
      </c>
      <c r="C101" s="1102"/>
      <c r="D101" s="1102"/>
      <c r="E101" s="1102"/>
      <c r="F101" s="1102"/>
      <c r="G101" s="1102"/>
      <c r="H101" s="1102"/>
      <c r="I101" s="1102"/>
    </row>
    <row r="102" spans="1:9" ht="15" customHeight="1">
      <c r="A102" s="312"/>
      <c r="B102" s="311"/>
      <c r="C102" s="311"/>
      <c r="D102" s="311"/>
      <c r="E102" s="311"/>
      <c r="F102" s="311"/>
      <c r="G102" s="311"/>
      <c r="H102" s="311"/>
      <c r="I102" s="311"/>
    </row>
    <row r="103" spans="1:9" ht="15.6">
      <c r="A103" s="1101" t="s">
        <v>437</v>
      </c>
      <c r="B103" s="1101"/>
      <c r="C103" s="1101"/>
      <c r="D103" s="1101"/>
      <c r="E103" s="1101"/>
      <c r="F103" s="1101"/>
      <c r="G103" s="1101"/>
      <c r="H103" s="1101"/>
      <c r="I103" s="1101"/>
    </row>
    <row r="104" spans="1:9" ht="8.1" customHeight="1">
      <c r="A104" s="311"/>
      <c r="B104" s="317"/>
      <c r="C104" s="317"/>
      <c r="D104" s="317"/>
      <c r="E104" s="317"/>
      <c r="F104" s="317"/>
      <c r="G104" s="317"/>
      <c r="H104" s="317"/>
      <c r="I104" s="317"/>
    </row>
    <row r="105" spans="1:9" ht="60" customHeight="1">
      <c r="A105" s="314" t="s">
        <v>429</v>
      </c>
      <c r="B105" s="1096" t="s">
        <v>618</v>
      </c>
      <c r="C105" s="1096"/>
      <c r="D105" s="1096"/>
      <c r="E105" s="1096"/>
      <c r="F105" s="1096"/>
      <c r="G105" s="1096"/>
      <c r="H105" s="1096"/>
      <c r="I105" s="1096"/>
    </row>
    <row r="106" spans="1:9" ht="8.1" customHeight="1">
      <c r="A106" s="311"/>
      <c r="B106" s="317"/>
      <c r="C106" s="317"/>
      <c r="D106" s="317"/>
      <c r="E106" s="317"/>
      <c r="F106" s="317"/>
      <c r="G106" s="317"/>
      <c r="H106" s="317"/>
      <c r="I106" s="317"/>
    </row>
    <row r="107" spans="1:9" ht="79.5" customHeight="1">
      <c r="A107" s="314" t="s">
        <v>430</v>
      </c>
      <c r="B107" s="1096" t="s">
        <v>619</v>
      </c>
      <c r="C107" s="1096"/>
      <c r="D107" s="1096"/>
      <c r="E107" s="1096"/>
      <c r="F107" s="1096"/>
      <c r="G107" s="1096"/>
      <c r="H107" s="1096"/>
      <c r="I107" s="1096"/>
    </row>
    <row r="108" spans="1:9" ht="8.1" customHeight="1">
      <c r="A108" s="311"/>
      <c r="B108" s="317"/>
      <c r="C108" s="317"/>
      <c r="D108" s="317"/>
      <c r="E108" s="317"/>
      <c r="F108" s="317"/>
      <c r="G108" s="317"/>
      <c r="H108" s="317"/>
      <c r="I108" s="317"/>
    </row>
    <row r="109" spans="1:9" ht="15.6">
      <c r="A109" s="1101" t="s">
        <v>438</v>
      </c>
      <c r="B109" s="1101"/>
      <c r="C109" s="1101"/>
      <c r="D109" s="1101"/>
      <c r="E109" s="1101"/>
      <c r="F109" s="1101"/>
      <c r="G109" s="1101"/>
      <c r="H109" s="1101"/>
      <c r="I109" s="1101"/>
    </row>
    <row r="110" spans="1:9" ht="15" customHeight="1">
      <c r="A110" s="313"/>
      <c r="B110" s="311"/>
      <c r="C110" s="311"/>
      <c r="D110" s="311"/>
      <c r="E110" s="311"/>
      <c r="F110" s="311"/>
      <c r="G110" s="311"/>
      <c r="H110" s="311"/>
      <c r="I110" s="311"/>
    </row>
    <row r="111" spans="1:9" ht="61.5" customHeight="1">
      <c r="A111" s="314" t="s">
        <v>429</v>
      </c>
      <c r="B111" s="1096" t="s">
        <v>620</v>
      </c>
      <c r="C111" s="1096"/>
      <c r="D111" s="1096"/>
      <c r="E111" s="1096"/>
      <c r="F111" s="1096"/>
      <c r="G111" s="1096"/>
      <c r="H111" s="1096"/>
      <c r="I111" s="1096"/>
    </row>
    <row r="112" spans="1:9" ht="58.5" customHeight="1">
      <c r="A112" s="314" t="s">
        <v>430</v>
      </c>
      <c r="B112" s="1096" t="s">
        <v>621</v>
      </c>
      <c r="C112" s="1096"/>
      <c r="D112" s="1096"/>
      <c r="E112" s="1096"/>
      <c r="F112" s="1096"/>
      <c r="G112" s="1096"/>
      <c r="H112" s="1096"/>
      <c r="I112" s="1096"/>
    </row>
    <row r="113" spans="1:10" ht="26.25" customHeight="1">
      <c r="A113" s="311"/>
      <c r="B113" s="311"/>
      <c r="C113" s="311"/>
      <c r="D113" s="311"/>
      <c r="E113" s="311"/>
      <c r="F113" s="311"/>
      <c r="G113" s="311"/>
      <c r="H113" s="311"/>
      <c r="I113" s="311"/>
      <c r="J113" s="77"/>
    </row>
    <row r="114" spans="1:10" ht="21" customHeight="1">
      <c r="A114" s="984" t="s">
        <v>423</v>
      </c>
      <c r="B114" s="984"/>
      <c r="C114" s="984"/>
      <c r="D114" s="984"/>
      <c r="E114" s="1103" t="s">
        <v>423</v>
      </c>
      <c r="F114" s="1103"/>
      <c r="G114" s="1103"/>
      <c r="H114" s="1103"/>
      <c r="I114" s="1103"/>
      <c r="J114" s="77"/>
    </row>
    <row r="115" spans="1:10" ht="33" customHeight="1">
      <c r="A115" s="1104" t="s">
        <v>424</v>
      </c>
      <c r="B115" s="1104"/>
      <c r="C115" s="1104"/>
      <c r="D115" s="1104"/>
      <c r="E115" s="1105" t="str">
        <f>E48</f>
        <v xml:space="preserve">(For &amp; On behalf of </v>
      </c>
      <c r="F115" s="1105"/>
      <c r="G115" s="1105"/>
      <c r="H115" s="1105"/>
      <c r="I115" s="1105"/>
      <c r="J115" s="77"/>
    </row>
    <row r="116" spans="1:10" ht="17.25" customHeight="1">
      <c r="A116" s="308" t="s">
        <v>425</v>
      </c>
      <c r="B116" s="309"/>
      <c r="C116" s="309"/>
      <c r="D116" s="309"/>
      <c r="E116" s="309"/>
      <c r="F116" s="309"/>
      <c r="G116" s="309"/>
      <c r="H116" s="309"/>
      <c r="I116" s="310" t="s">
        <v>439</v>
      </c>
      <c r="J116" s="77"/>
    </row>
    <row r="117" spans="1:10" ht="5.25" customHeight="1">
      <c r="A117" s="312"/>
      <c r="B117" s="311"/>
      <c r="C117" s="311"/>
      <c r="D117" s="311"/>
      <c r="E117" s="311"/>
      <c r="F117" s="311"/>
      <c r="G117" s="311"/>
      <c r="H117" s="311"/>
      <c r="I117" s="311"/>
    </row>
    <row r="118" spans="1:10" ht="18.75" customHeight="1">
      <c r="A118" s="314"/>
      <c r="B118" s="1096"/>
      <c r="C118" s="1096"/>
      <c r="D118" s="1096"/>
      <c r="E118" s="1096"/>
      <c r="F118" s="1096"/>
      <c r="G118" s="1096"/>
      <c r="H118" s="1096"/>
      <c r="I118" s="1096"/>
    </row>
    <row r="119" spans="1:10" ht="12" customHeight="1">
      <c r="A119" s="312"/>
      <c r="B119" s="311"/>
      <c r="C119" s="311"/>
      <c r="D119" s="311"/>
      <c r="E119" s="311"/>
      <c r="F119" s="311"/>
      <c r="G119" s="311"/>
      <c r="H119" s="311"/>
      <c r="I119" s="311"/>
    </row>
    <row r="120" spans="1:10" ht="15.6">
      <c r="A120" s="1101" t="s">
        <v>440</v>
      </c>
      <c r="B120" s="1101"/>
      <c r="C120" s="1101"/>
      <c r="D120" s="1101"/>
      <c r="E120" s="1101"/>
      <c r="F120" s="1101"/>
      <c r="G120" s="1101"/>
      <c r="H120" s="1101"/>
      <c r="I120" s="1101"/>
    </row>
    <row r="121" spans="1:10" ht="15.9" customHeight="1">
      <c r="A121" s="312"/>
      <c r="B121" s="311"/>
      <c r="C121" s="311"/>
      <c r="D121" s="311"/>
      <c r="E121" s="311"/>
      <c r="F121" s="311"/>
      <c r="G121" s="311"/>
      <c r="H121" s="311"/>
      <c r="I121" s="311"/>
    </row>
    <row r="122" spans="1:10" ht="46.5" customHeight="1">
      <c r="A122" s="314" t="s">
        <v>429</v>
      </c>
      <c r="B122" s="1096" t="s">
        <v>441</v>
      </c>
      <c r="C122" s="1096"/>
      <c r="D122" s="1096"/>
      <c r="E122" s="1096"/>
      <c r="F122" s="1096"/>
      <c r="G122" s="1096"/>
      <c r="H122" s="1096"/>
      <c r="I122" s="1096"/>
    </row>
    <row r="123" spans="1:10" ht="8.1" customHeight="1">
      <c r="B123" s="317"/>
      <c r="C123" s="317"/>
      <c r="D123" s="317"/>
      <c r="E123" s="317"/>
      <c r="F123" s="317"/>
      <c r="G123" s="317"/>
      <c r="H123" s="317"/>
      <c r="I123" s="317"/>
    </row>
    <row r="124" spans="1:10" ht="50.25" customHeight="1">
      <c r="A124" s="314" t="s">
        <v>430</v>
      </c>
      <c r="B124" s="1096" t="s">
        <v>442</v>
      </c>
      <c r="C124" s="1096"/>
      <c r="D124" s="1096"/>
      <c r="E124" s="1096"/>
      <c r="F124" s="1096"/>
      <c r="G124" s="1096"/>
      <c r="H124" s="1096"/>
      <c r="I124" s="1096"/>
    </row>
    <row r="125" spans="1:10" ht="12" customHeight="1">
      <c r="A125" s="312"/>
      <c r="B125" s="311"/>
      <c r="C125" s="311"/>
      <c r="D125" s="311"/>
      <c r="E125" s="311"/>
      <c r="F125" s="311"/>
      <c r="G125" s="311"/>
      <c r="H125" s="311"/>
      <c r="I125" s="311"/>
    </row>
    <row r="126" spans="1:10" ht="25.5" customHeight="1">
      <c r="A126" s="1101" t="s">
        <v>443</v>
      </c>
      <c r="B126" s="1101"/>
      <c r="C126" s="1101"/>
      <c r="D126" s="1101"/>
      <c r="E126" s="1101"/>
      <c r="F126" s="1101"/>
      <c r="G126" s="1101"/>
      <c r="H126" s="1101"/>
      <c r="I126" s="1101"/>
    </row>
    <row r="127" spans="1:10" ht="15.9" customHeight="1">
      <c r="A127" s="312"/>
      <c r="B127" s="311"/>
      <c r="C127" s="311"/>
      <c r="D127" s="311"/>
      <c r="E127" s="311"/>
      <c r="F127" s="311"/>
      <c r="G127" s="311"/>
      <c r="H127" s="311"/>
      <c r="I127" s="311"/>
    </row>
    <row r="128" spans="1:10" ht="82.5" customHeight="1">
      <c r="A128" s="1096" t="s">
        <v>622</v>
      </c>
      <c r="B128" s="1096"/>
      <c r="C128" s="1096"/>
      <c r="D128" s="1096"/>
      <c r="E128" s="1096"/>
      <c r="F128" s="1096"/>
      <c r="G128" s="1096"/>
      <c r="H128" s="1096"/>
      <c r="I128" s="1096"/>
    </row>
    <row r="129" spans="1:10" ht="12" customHeight="1">
      <c r="A129" s="312"/>
      <c r="B129" s="311"/>
      <c r="C129" s="311"/>
      <c r="D129" s="311"/>
      <c r="E129" s="311"/>
      <c r="F129" s="311"/>
      <c r="G129" s="311"/>
      <c r="H129" s="311"/>
      <c r="I129" s="311"/>
    </row>
    <row r="130" spans="1:10" ht="21.75" customHeight="1">
      <c r="A130" s="1101" t="s">
        <v>444</v>
      </c>
      <c r="B130" s="1101"/>
      <c r="C130" s="1101"/>
      <c r="D130" s="1101"/>
      <c r="E130" s="1101"/>
      <c r="F130" s="1101"/>
      <c r="G130" s="1101"/>
      <c r="H130" s="1101"/>
      <c r="I130" s="1101"/>
    </row>
    <row r="131" spans="1:10" ht="15.9" customHeight="1">
      <c r="A131" s="313"/>
      <c r="B131" s="311"/>
      <c r="C131" s="311"/>
      <c r="D131" s="311"/>
      <c r="E131" s="311"/>
      <c r="F131" s="311"/>
      <c r="G131" s="311"/>
      <c r="H131" s="311"/>
      <c r="I131" s="311"/>
    </row>
    <row r="132" spans="1:10" ht="69" customHeight="1">
      <c r="A132" s="314" t="s">
        <v>429</v>
      </c>
      <c r="B132" s="1096" t="s">
        <v>624</v>
      </c>
      <c r="C132" s="1096"/>
      <c r="D132" s="1096"/>
      <c r="E132" s="1096"/>
      <c r="F132" s="1096"/>
      <c r="G132" s="1096"/>
      <c r="H132" s="1096"/>
      <c r="I132" s="1096"/>
    </row>
    <row r="133" spans="1:10" ht="8.1" customHeight="1">
      <c r="A133" s="311"/>
      <c r="B133" s="317"/>
      <c r="C133" s="317"/>
      <c r="D133" s="317"/>
      <c r="E133" s="317"/>
      <c r="F133" s="317"/>
      <c r="G133" s="317"/>
      <c r="H133" s="317"/>
      <c r="I133" s="317"/>
    </row>
    <row r="134" spans="1:10" ht="134.25" customHeight="1">
      <c r="A134" s="314" t="s">
        <v>430</v>
      </c>
      <c r="B134" s="1096" t="s">
        <v>625</v>
      </c>
      <c r="C134" s="1096"/>
      <c r="D134" s="1096"/>
      <c r="E134" s="1096"/>
      <c r="F134" s="1096"/>
      <c r="G134" s="1096"/>
      <c r="H134" s="1096"/>
      <c r="I134" s="1096"/>
    </row>
    <row r="135" spans="1:10" ht="28.5" customHeight="1">
      <c r="A135" s="314"/>
      <c r="B135" s="306"/>
      <c r="C135" s="306"/>
      <c r="D135" s="306"/>
      <c r="E135" s="306"/>
      <c r="F135" s="306"/>
      <c r="G135" s="306"/>
      <c r="H135" s="306"/>
      <c r="I135" s="306"/>
    </row>
    <row r="136" spans="1:10" ht="24.9" customHeight="1">
      <c r="A136" s="314"/>
      <c r="B136" s="306"/>
      <c r="C136" s="306"/>
      <c r="D136" s="306"/>
      <c r="E136" s="306"/>
      <c r="F136" s="306"/>
      <c r="G136" s="306"/>
      <c r="H136" s="306"/>
      <c r="I136" s="306"/>
    </row>
    <row r="137" spans="1:10" ht="21" customHeight="1">
      <c r="A137" s="984" t="s">
        <v>423</v>
      </c>
      <c r="B137" s="984"/>
      <c r="C137" s="984"/>
      <c r="D137" s="984"/>
      <c r="E137" s="1103" t="s">
        <v>423</v>
      </c>
      <c r="F137" s="1103"/>
      <c r="G137" s="1103"/>
      <c r="H137" s="1103"/>
      <c r="I137" s="1103"/>
      <c r="J137" s="77"/>
    </row>
    <row r="138" spans="1:10" ht="33" customHeight="1">
      <c r="A138" s="1104" t="s">
        <v>424</v>
      </c>
      <c r="B138" s="1104"/>
      <c r="C138" s="1104"/>
      <c r="D138" s="1104"/>
      <c r="E138" s="1105" t="str">
        <f>E48</f>
        <v xml:space="preserve">(For &amp; On behalf of </v>
      </c>
      <c r="F138" s="1105"/>
      <c r="G138" s="1105"/>
      <c r="H138" s="1105"/>
      <c r="I138" s="1105"/>
      <c r="J138" s="77"/>
    </row>
    <row r="139" spans="1:10" ht="15.6">
      <c r="A139" s="308" t="s">
        <v>425</v>
      </c>
      <c r="B139" s="309"/>
      <c r="C139" s="309"/>
      <c r="D139" s="309"/>
      <c r="E139" s="309"/>
      <c r="F139" s="309"/>
      <c r="G139" s="309"/>
      <c r="H139" s="309"/>
      <c r="I139" s="310" t="s">
        <v>445</v>
      </c>
      <c r="J139" s="77"/>
    </row>
    <row r="140" spans="1:10" ht="6" customHeight="1">
      <c r="A140" s="308"/>
      <c r="B140" s="309"/>
      <c r="C140" s="309"/>
      <c r="D140" s="309"/>
      <c r="E140" s="309"/>
      <c r="F140" s="309"/>
      <c r="G140" s="309"/>
      <c r="H140" s="309"/>
      <c r="I140" s="310"/>
      <c r="J140" s="77"/>
    </row>
    <row r="141" spans="1:10" ht="8.25" customHeight="1">
      <c r="A141" s="308"/>
      <c r="B141" s="309"/>
      <c r="C141" s="309"/>
      <c r="D141" s="309"/>
      <c r="E141" s="309"/>
      <c r="F141" s="309"/>
      <c r="G141" s="309"/>
      <c r="H141" s="309"/>
      <c r="I141" s="310"/>
      <c r="J141" s="77"/>
    </row>
    <row r="142" spans="1:10" ht="63" customHeight="1">
      <c r="A142" s="314" t="s">
        <v>436</v>
      </c>
      <c r="B142" s="1096" t="s">
        <v>626</v>
      </c>
      <c r="C142" s="1096"/>
      <c r="D142" s="1096"/>
      <c r="E142" s="1096"/>
      <c r="F142" s="1096"/>
      <c r="G142" s="1096"/>
      <c r="H142" s="1096"/>
      <c r="I142" s="1096"/>
    </row>
    <row r="143" spans="1:10" ht="12" customHeight="1">
      <c r="A143" s="314"/>
      <c r="B143" s="1096"/>
      <c r="C143" s="1096"/>
      <c r="D143" s="1096"/>
      <c r="E143" s="1096"/>
      <c r="F143" s="1096"/>
      <c r="G143" s="1096"/>
      <c r="H143" s="1096"/>
      <c r="I143" s="1096"/>
    </row>
    <row r="144" spans="1:10" ht="124.5" customHeight="1">
      <c r="A144" s="314" t="s">
        <v>446</v>
      </c>
      <c r="B144" s="1096" t="s">
        <v>627</v>
      </c>
      <c r="C144" s="1096"/>
      <c r="D144" s="1096"/>
      <c r="E144" s="1096"/>
      <c r="F144" s="1096"/>
      <c r="G144" s="1096"/>
      <c r="H144" s="1096"/>
      <c r="I144" s="1096"/>
    </row>
    <row r="145" spans="1:10" ht="12" customHeight="1">
      <c r="A145" s="314"/>
      <c r="B145" s="1096"/>
      <c r="C145" s="1096"/>
      <c r="D145" s="1096"/>
      <c r="E145" s="1096"/>
      <c r="F145" s="1096"/>
      <c r="G145" s="1096"/>
      <c r="H145" s="1096"/>
      <c r="I145" s="1096"/>
    </row>
    <row r="146" spans="1:10" ht="121.5" customHeight="1">
      <c r="A146" s="314" t="s">
        <v>447</v>
      </c>
      <c r="B146" s="1096" t="s">
        <v>628</v>
      </c>
      <c r="C146" s="1096"/>
      <c r="D146" s="1096"/>
      <c r="E146" s="1096"/>
      <c r="F146" s="1096"/>
      <c r="G146" s="1096"/>
      <c r="H146" s="1096"/>
      <c r="I146" s="1096"/>
    </row>
    <row r="147" spans="1:10" ht="12" customHeight="1">
      <c r="A147" s="314"/>
      <c r="B147" s="1096"/>
      <c r="C147" s="1096"/>
      <c r="D147" s="1096"/>
      <c r="E147" s="1096"/>
      <c r="F147" s="1096"/>
      <c r="G147" s="1096"/>
      <c r="H147" s="1096"/>
      <c r="I147" s="1096"/>
    </row>
    <row r="148" spans="1:10" ht="155.25" customHeight="1">
      <c r="A148" s="314" t="s">
        <v>448</v>
      </c>
      <c r="B148" s="1096" t="s">
        <v>629</v>
      </c>
      <c r="C148" s="1096"/>
      <c r="D148" s="1096"/>
      <c r="E148" s="1096"/>
      <c r="F148" s="1096"/>
      <c r="G148" s="1096"/>
      <c r="H148" s="1096"/>
      <c r="I148" s="1096"/>
    </row>
    <row r="149" spans="1:10" ht="12" customHeight="1">
      <c r="A149" s="314"/>
      <c r="B149" s="1096"/>
      <c r="C149" s="1096"/>
      <c r="D149" s="1096"/>
      <c r="E149" s="1096"/>
      <c r="F149" s="1096"/>
      <c r="G149" s="1096"/>
      <c r="H149" s="1096"/>
      <c r="I149" s="1096"/>
    </row>
    <row r="150" spans="1:10" ht="78" customHeight="1">
      <c r="A150" s="314" t="s">
        <v>449</v>
      </c>
      <c r="B150" s="1096" t="s">
        <v>630</v>
      </c>
      <c r="C150" s="1096"/>
      <c r="D150" s="1096"/>
      <c r="E150" s="1096"/>
      <c r="F150" s="1096"/>
      <c r="G150" s="1096"/>
      <c r="H150" s="1096"/>
      <c r="I150" s="1096"/>
    </row>
    <row r="151" spans="1:10" ht="12" customHeight="1">
      <c r="A151" s="314"/>
      <c r="B151" s="1096"/>
      <c r="C151" s="1096"/>
      <c r="D151" s="1096"/>
      <c r="E151" s="1096"/>
      <c r="F151" s="1096"/>
      <c r="G151" s="1096"/>
      <c r="H151" s="1096"/>
      <c r="I151" s="1096"/>
    </row>
    <row r="152" spans="1:10" ht="93.75" customHeight="1">
      <c r="A152" s="314" t="s">
        <v>450</v>
      </c>
      <c r="B152" s="1096" t="s">
        <v>631</v>
      </c>
      <c r="C152" s="1096"/>
      <c r="D152" s="1096"/>
      <c r="E152" s="1096"/>
      <c r="F152" s="1096"/>
      <c r="G152" s="1096"/>
      <c r="H152" s="1096"/>
      <c r="I152" s="1096"/>
    </row>
    <row r="153" spans="1:10" ht="51" customHeight="1">
      <c r="A153" s="314"/>
      <c r="B153" s="306"/>
      <c r="C153" s="306"/>
      <c r="D153" s="306"/>
      <c r="E153" s="306"/>
      <c r="F153" s="306"/>
      <c r="G153" s="306"/>
      <c r="H153" s="306"/>
      <c r="I153" s="306"/>
    </row>
    <row r="154" spans="1:10" ht="24.9" customHeight="1">
      <c r="A154" s="314"/>
      <c r="B154" s="306"/>
      <c r="C154" s="306"/>
      <c r="D154" s="306"/>
      <c r="E154" s="306"/>
      <c r="F154" s="306"/>
      <c r="G154" s="306"/>
      <c r="H154" s="306"/>
      <c r="I154" s="306"/>
    </row>
    <row r="155" spans="1:10" ht="21" customHeight="1">
      <c r="A155" s="984" t="s">
        <v>423</v>
      </c>
      <c r="B155" s="984"/>
      <c r="C155" s="984"/>
      <c r="D155" s="984"/>
      <c r="E155" s="1103" t="s">
        <v>423</v>
      </c>
      <c r="F155" s="1103"/>
      <c r="G155" s="1103"/>
      <c r="H155" s="1103"/>
      <c r="I155" s="1103"/>
      <c r="J155" s="77"/>
    </row>
    <row r="156" spans="1:10" ht="33" customHeight="1">
      <c r="A156" s="1104" t="s">
        <v>424</v>
      </c>
      <c r="B156" s="1104"/>
      <c r="C156" s="1104"/>
      <c r="D156" s="1104"/>
      <c r="E156" s="1105" t="str">
        <f>E48</f>
        <v xml:space="preserve">(For &amp; On behalf of </v>
      </c>
      <c r="F156" s="1105"/>
      <c r="G156" s="1105"/>
      <c r="H156" s="1105"/>
      <c r="I156" s="1105"/>
      <c r="J156" s="77"/>
    </row>
    <row r="157" spans="1:10" ht="16.5" customHeight="1">
      <c r="A157" s="308" t="s">
        <v>425</v>
      </c>
      <c r="B157" s="309"/>
      <c r="C157" s="309"/>
      <c r="D157" s="309"/>
      <c r="E157" s="309"/>
      <c r="F157" s="309"/>
      <c r="G157" s="309"/>
      <c r="H157" s="309"/>
      <c r="I157" s="310" t="s">
        <v>451</v>
      </c>
      <c r="J157" s="77"/>
    </row>
    <row r="158" spans="1:10" ht="5.25" customHeight="1">
      <c r="A158" s="308"/>
      <c r="B158" s="309"/>
      <c r="C158" s="309"/>
      <c r="D158" s="309"/>
      <c r="E158" s="309"/>
      <c r="F158" s="309"/>
      <c r="G158" s="309"/>
      <c r="H158" s="309"/>
      <c r="I158" s="310"/>
      <c r="J158" s="77"/>
    </row>
    <row r="159" spans="1:10" ht="21" customHeight="1">
      <c r="A159" s="314"/>
      <c r="B159" s="1096"/>
      <c r="C159" s="1096"/>
      <c r="D159" s="1096"/>
      <c r="E159" s="1096"/>
      <c r="F159" s="1096"/>
      <c r="G159" s="1096"/>
      <c r="H159" s="1096"/>
      <c r="I159" s="1096"/>
    </row>
    <row r="160" spans="1:10" ht="8.1" customHeight="1">
      <c r="A160" s="314"/>
      <c r="B160" s="311"/>
      <c r="C160" s="311"/>
      <c r="D160" s="311"/>
      <c r="E160" s="311"/>
      <c r="F160" s="311"/>
      <c r="G160" s="311"/>
      <c r="H160" s="311"/>
      <c r="I160" s="311"/>
    </row>
    <row r="161" spans="1:9" ht="64.5" customHeight="1">
      <c r="A161" s="314" t="s">
        <v>452</v>
      </c>
      <c r="B161" s="1096" t="s">
        <v>632</v>
      </c>
      <c r="C161" s="1096"/>
      <c r="D161" s="1096"/>
      <c r="E161" s="1096"/>
      <c r="F161" s="1096"/>
      <c r="G161" s="1096"/>
      <c r="H161" s="1096"/>
      <c r="I161" s="1096"/>
    </row>
    <row r="162" spans="1:9" ht="7.5" customHeight="1">
      <c r="A162" s="314"/>
      <c r="B162" s="306"/>
      <c r="C162" s="306"/>
      <c r="D162" s="306"/>
      <c r="E162" s="306"/>
      <c r="F162" s="306"/>
      <c r="G162" s="306"/>
      <c r="H162" s="306"/>
      <c r="I162" s="306"/>
    </row>
    <row r="163" spans="1:9" ht="29.25" customHeight="1">
      <c r="A163" s="314" t="s">
        <v>623</v>
      </c>
      <c r="B163" s="1096" t="s">
        <v>633</v>
      </c>
      <c r="C163" s="1096"/>
      <c r="D163" s="1096"/>
      <c r="E163" s="1096"/>
      <c r="F163" s="1096"/>
      <c r="G163" s="1096"/>
      <c r="H163" s="1096"/>
      <c r="I163" s="1096"/>
    </row>
    <row r="164" spans="1:9" ht="58.5" customHeight="1">
      <c r="A164" s="314" t="s">
        <v>453</v>
      </c>
      <c r="B164" s="1096" t="s">
        <v>634</v>
      </c>
      <c r="C164" s="1096"/>
      <c r="D164" s="1096"/>
      <c r="E164" s="1096"/>
      <c r="F164" s="1096"/>
      <c r="G164" s="1096"/>
      <c r="H164" s="1096"/>
      <c r="I164" s="1096"/>
    </row>
    <row r="165" spans="1:9" ht="8.1" customHeight="1">
      <c r="A165" s="312"/>
      <c r="B165" s="311"/>
      <c r="C165" s="311"/>
      <c r="D165" s="311"/>
      <c r="E165" s="311"/>
      <c r="F165" s="311"/>
      <c r="G165" s="311"/>
      <c r="H165" s="311"/>
      <c r="I165" s="311"/>
    </row>
    <row r="166" spans="1:9" ht="15.6">
      <c r="A166" s="1101" t="s">
        <v>454</v>
      </c>
      <c r="B166" s="1101"/>
      <c r="C166" s="1101"/>
      <c r="D166" s="1101"/>
      <c r="E166" s="1101"/>
      <c r="F166" s="1101"/>
      <c r="G166" s="1101"/>
      <c r="H166" s="1101"/>
      <c r="I166" s="1101"/>
    </row>
    <row r="167" spans="1:9" ht="8.1" customHeight="1">
      <c r="A167" s="312"/>
      <c r="B167" s="311"/>
      <c r="C167" s="311"/>
      <c r="D167" s="311"/>
      <c r="E167" s="311"/>
      <c r="F167" s="311"/>
      <c r="G167" s="311"/>
      <c r="H167" s="311"/>
      <c r="I167" s="311"/>
    </row>
    <row r="168" spans="1:9" ht="54.75" customHeight="1">
      <c r="A168" s="1096" t="s">
        <v>455</v>
      </c>
      <c r="B168" s="1096"/>
      <c r="C168" s="1096"/>
      <c r="D168" s="1096"/>
      <c r="E168" s="1096"/>
      <c r="F168" s="1096"/>
      <c r="G168" s="1096"/>
      <c r="H168" s="1096"/>
      <c r="I168" s="1096"/>
    </row>
    <row r="169" spans="1:9" ht="8.1" customHeight="1">
      <c r="A169" s="313"/>
      <c r="B169" s="311"/>
      <c r="C169" s="311"/>
      <c r="D169" s="311"/>
      <c r="E169" s="311"/>
      <c r="F169" s="311"/>
      <c r="G169" s="311"/>
      <c r="H169" s="311"/>
      <c r="I169" s="311"/>
    </row>
    <row r="170" spans="1:9" ht="15.6">
      <c r="A170" s="1101" t="s">
        <v>456</v>
      </c>
      <c r="B170" s="1101"/>
      <c r="C170" s="1101"/>
      <c r="D170" s="1101"/>
      <c r="E170" s="1101"/>
      <c r="F170" s="1101"/>
      <c r="G170" s="1101"/>
      <c r="H170" s="1101"/>
      <c r="I170" s="1101"/>
    </row>
    <row r="171" spans="1:9" ht="8.1" customHeight="1">
      <c r="A171" s="312"/>
      <c r="B171" s="311"/>
      <c r="C171" s="311"/>
      <c r="D171" s="311"/>
      <c r="E171" s="311"/>
      <c r="F171" s="311"/>
      <c r="G171" s="311"/>
      <c r="H171" s="311"/>
      <c r="I171" s="311"/>
    </row>
    <row r="172" spans="1:9" ht="75.75" customHeight="1">
      <c r="A172" s="314" t="s">
        <v>429</v>
      </c>
      <c r="B172" s="1096" t="s">
        <v>635</v>
      </c>
      <c r="C172" s="1096"/>
      <c r="D172" s="1096"/>
      <c r="E172" s="1096"/>
      <c r="F172" s="1096"/>
      <c r="G172" s="1096"/>
      <c r="H172" s="1096"/>
      <c r="I172" s="1096"/>
    </row>
    <row r="173" spans="1:9" ht="8.1" customHeight="1">
      <c r="A173" s="316"/>
      <c r="B173" s="311"/>
      <c r="C173" s="311"/>
      <c r="D173" s="311"/>
      <c r="E173" s="311"/>
      <c r="F173" s="311"/>
      <c r="G173" s="311"/>
      <c r="H173" s="311"/>
      <c r="I173" s="311"/>
    </row>
    <row r="174" spans="1:9" ht="42.75" customHeight="1">
      <c r="A174" s="314" t="s">
        <v>430</v>
      </c>
      <c r="B174" s="1096" t="s">
        <v>636</v>
      </c>
      <c r="C174" s="1096"/>
      <c r="D174" s="1096"/>
      <c r="E174" s="1096"/>
      <c r="F174" s="1096"/>
      <c r="G174" s="1096"/>
      <c r="H174" s="1096"/>
      <c r="I174" s="1096"/>
    </row>
    <row r="175" spans="1:9" ht="8.1" customHeight="1">
      <c r="A175" s="316"/>
      <c r="B175" s="311"/>
      <c r="C175" s="311"/>
      <c r="D175" s="311"/>
      <c r="E175" s="311"/>
      <c r="F175" s="311"/>
      <c r="G175" s="311"/>
      <c r="H175" s="311"/>
      <c r="I175" s="311"/>
    </row>
    <row r="176" spans="1:9" ht="60.75" customHeight="1">
      <c r="A176" s="314" t="s">
        <v>436</v>
      </c>
      <c r="B176" s="1096" t="s">
        <v>457</v>
      </c>
      <c r="C176" s="1096"/>
      <c r="D176" s="1096"/>
      <c r="E176" s="1096"/>
      <c r="F176" s="1096"/>
      <c r="G176" s="1096"/>
      <c r="H176" s="1096"/>
      <c r="I176" s="1096"/>
    </row>
    <row r="177" spans="1:10" ht="8.1" customHeight="1">
      <c r="A177" s="314"/>
      <c r="B177" s="311"/>
      <c r="C177" s="311"/>
      <c r="D177" s="311"/>
      <c r="E177" s="311"/>
      <c r="F177" s="311"/>
      <c r="G177" s="311"/>
      <c r="H177" s="311"/>
      <c r="I177" s="311"/>
    </row>
    <row r="178" spans="1:10" ht="43.5" customHeight="1">
      <c r="A178" s="314" t="s">
        <v>446</v>
      </c>
      <c r="B178" s="1096" t="s">
        <v>458</v>
      </c>
      <c r="C178" s="1096"/>
      <c r="D178" s="1096"/>
      <c r="E178" s="1096"/>
      <c r="F178" s="1096"/>
      <c r="G178" s="1096"/>
      <c r="H178" s="1096"/>
      <c r="I178" s="1096"/>
    </row>
    <row r="179" spans="1:10" ht="8.1" customHeight="1">
      <c r="A179" s="314"/>
      <c r="B179" s="311"/>
      <c r="C179" s="311"/>
      <c r="D179" s="311"/>
      <c r="E179" s="311"/>
      <c r="F179" s="311"/>
      <c r="G179" s="311"/>
      <c r="H179" s="311"/>
      <c r="I179" s="311"/>
    </row>
    <row r="180" spans="1:10" ht="24" customHeight="1">
      <c r="A180" s="314" t="s">
        <v>447</v>
      </c>
      <c r="B180" s="1096" t="s">
        <v>637</v>
      </c>
      <c r="C180" s="1096"/>
      <c r="D180" s="1096"/>
      <c r="E180" s="1096"/>
      <c r="F180" s="1096"/>
      <c r="G180" s="1096"/>
      <c r="H180" s="1096"/>
      <c r="I180" s="1096"/>
    </row>
    <row r="181" spans="1:10" ht="8.1" customHeight="1">
      <c r="A181" s="314"/>
      <c r="B181" s="311"/>
      <c r="C181" s="311"/>
      <c r="D181" s="311"/>
      <c r="E181" s="311"/>
      <c r="F181" s="311"/>
      <c r="G181" s="311"/>
      <c r="H181" s="311"/>
      <c r="I181" s="311"/>
    </row>
    <row r="182" spans="1:10" ht="90" customHeight="1">
      <c r="A182" s="314" t="s">
        <v>448</v>
      </c>
      <c r="B182" s="1096" t="s">
        <v>638</v>
      </c>
      <c r="C182" s="1096"/>
      <c r="D182" s="1096"/>
      <c r="E182" s="1096"/>
      <c r="F182" s="1096"/>
      <c r="G182" s="1096"/>
      <c r="H182" s="1096"/>
      <c r="I182" s="1096"/>
    </row>
    <row r="183" spans="1:10" ht="55.5" customHeight="1">
      <c r="A183" s="314" t="s">
        <v>459</v>
      </c>
      <c r="B183" s="1108" t="s">
        <v>460</v>
      </c>
      <c r="C183" s="1108"/>
      <c r="D183" s="1108"/>
      <c r="E183" s="1108"/>
      <c r="F183" s="1108"/>
      <c r="G183" s="1108"/>
      <c r="H183" s="1108"/>
      <c r="I183" s="1108"/>
    </row>
    <row r="184" spans="1:10" ht="31.5" customHeight="1">
      <c r="A184" s="314"/>
      <c r="B184" s="306"/>
      <c r="C184" s="306"/>
      <c r="D184" s="306"/>
      <c r="E184" s="306"/>
      <c r="F184" s="306"/>
      <c r="G184" s="306"/>
      <c r="H184" s="306"/>
      <c r="I184" s="306"/>
    </row>
    <row r="185" spans="1:10" ht="21" customHeight="1">
      <c r="A185" s="984" t="s">
        <v>423</v>
      </c>
      <c r="B185" s="984"/>
      <c r="C185" s="984"/>
      <c r="D185" s="984"/>
      <c r="E185" s="1103" t="s">
        <v>423</v>
      </c>
      <c r="F185" s="1103"/>
      <c r="G185" s="1103"/>
      <c r="H185" s="1103"/>
      <c r="I185" s="1103"/>
      <c r="J185" s="77"/>
    </row>
    <row r="186" spans="1:10" ht="33" customHeight="1">
      <c r="A186" s="1104" t="s">
        <v>424</v>
      </c>
      <c r="B186" s="1104"/>
      <c r="C186" s="1104"/>
      <c r="D186" s="1104"/>
      <c r="E186" s="1105" t="str">
        <f>E48</f>
        <v xml:space="preserve">(For &amp; On behalf of </v>
      </c>
      <c r="F186" s="1105"/>
      <c r="G186" s="1105"/>
      <c r="H186" s="1105"/>
      <c r="I186" s="1105"/>
      <c r="J186" s="77"/>
    </row>
    <row r="187" spans="1:10" ht="18.75" customHeight="1">
      <c r="A187" s="308" t="s">
        <v>425</v>
      </c>
      <c r="B187" s="309"/>
      <c r="C187" s="309"/>
      <c r="D187" s="309"/>
      <c r="E187" s="309"/>
      <c r="F187" s="309"/>
      <c r="G187" s="309"/>
      <c r="H187" s="309"/>
      <c r="I187" s="310" t="s">
        <v>461</v>
      </c>
      <c r="J187" s="77"/>
    </row>
    <row r="188" spans="1:10" ht="15.6">
      <c r="A188" s="308"/>
      <c r="B188" s="309"/>
      <c r="C188" s="309"/>
      <c r="D188" s="309"/>
      <c r="E188" s="309"/>
      <c r="F188" s="309"/>
      <c r="G188" s="309"/>
      <c r="H188" s="309"/>
      <c r="I188" s="310"/>
      <c r="J188" s="77"/>
    </row>
    <row r="189" spans="1:10" ht="53.25" customHeight="1">
      <c r="A189" s="314" t="s">
        <v>449</v>
      </c>
      <c r="B189" s="1096" t="s">
        <v>462</v>
      </c>
      <c r="C189" s="1096"/>
      <c r="D189" s="1096"/>
      <c r="E189" s="1096"/>
      <c r="F189" s="1096"/>
      <c r="G189" s="1096"/>
      <c r="H189" s="1096"/>
      <c r="I189" s="1096"/>
    </row>
    <row r="190" spans="1:10" ht="15.6">
      <c r="A190" s="312"/>
      <c r="B190" s="311"/>
      <c r="C190" s="311"/>
      <c r="D190" s="311"/>
      <c r="E190" s="311"/>
      <c r="F190" s="311"/>
      <c r="G190" s="311"/>
      <c r="H190" s="311"/>
      <c r="I190" s="311"/>
    </row>
    <row r="191" spans="1:10" ht="21.9" customHeight="1">
      <c r="A191" s="311"/>
      <c r="B191" s="305"/>
      <c r="C191" s="318"/>
      <c r="D191" s="318"/>
      <c r="E191" s="318"/>
      <c r="F191" s="305"/>
      <c r="G191" s="318"/>
      <c r="H191" s="318"/>
      <c r="I191" s="318"/>
    </row>
    <row r="192" spans="1:10" ht="21.9" customHeight="1">
      <c r="A192" s="311"/>
      <c r="B192" s="319" t="s">
        <v>463</v>
      </c>
      <c r="C192" s="319"/>
      <c r="D192" s="319"/>
      <c r="E192" s="319"/>
      <c r="F192" s="319" t="s">
        <v>463</v>
      </c>
      <c r="G192" s="319"/>
      <c r="H192" s="319"/>
      <c r="I192" s="319"/>
    </row>
    <row r="193" spans="1:9" ht="35.25" customHeight="1">
      <c r="A193" s="311"/>
      <c r="B193" s="1109" t="s">
        <v>424</v>
      </c>
      <c r="C193" s="1109"/>
      <c r="D193" s="1109"/>
      <c r="E193" s="1109"/>
      <c r="F193" s="1109" t="str">
        <f>E48</f>
        <v xml:space="preserve">(For &amp; On behalf of </v>
      </c>
      <c r="G193" s="1109"/>
      <c r="H193" s="1109"/>
      <c r="I193" s="1109"/>
    </row>
    <row r="194" spans="1:9" ht="21.9" customHeight="1">
      <c r="A194" s="311"/>
      <c r="B194" s="320"/>
      <c r="C194" s="321"/>
      <c r="D194" s="321"/>
      <c r="E194" s="321"/>
      <c r="F194" s="322"/>
      <c r="G194" s="322"/>
      <c r="H194" s="322"/>
      <c r="I194" s="322"/>
    </row>
    <row r="195" spans="1:9" ht="21.9" customHeight="1">
      <c r="A195" s="311"/>
      <c r="B195" s="984" t="s">
        <v>464</v>
      </c>
      <c r="C195" s="984"/>
      <c r="D195" s="984"/>
      <c r="E195" s="984"/>
      <c r="F195" s="984" t="s">
        <v>464</v>
      </c>
      <c r="G195" s="984"/>
      <c r="H195" s="984"/>
      <c r="I195" s="984"/>
    </row>
    <row r="196" spans="1:9" ht="21.9" customHeight="1">
      <c r="A196" s="311"/>
      <c r="B196" s="305"/>
      <c r="C196" s="321"/>
      <c r="D196" s="321"/>
      <c r="E196" s="321"/>
      <c r="F196" s="305"/>
      <c r="G196" s="321"/>
      <c r="H196" s="321"/>
      <c r="I196" s="321"/>
    </row>
    <row r="197" spans="1:9" ht="21.9" customHeight="1">
      <c r="A197" s="311"/>
      <c r="B197" s="305"/>
      <c r="C197" s="321"/>
      <c r="D197" s="321"/>
      <c r="E197" s="321"/>
      <c r="F197" s="305"/>
      <c r="G197" s="321"/>
      <c r="H197" s="321"/>
      <c r="I197" s="321"/>
    </row>
    <row r="198" spans="1:9" ht="24.75" customHeight="1">
      <c r="A198" s="311"/>
      <c r="B198" s="309" t="s">
        <v>465</v>
      </c>
      <c r="C198" s="323"/>
      <c r="D198" s="309"/>
      <c r="E198" s="309"/>
      <c r="F198" s="1110" t="str">
        <f>"Name : "&amp; 'Names of Bidder'!D32</f>
        <v xml:space="preserve">Name : </v>
      </c>
      <c r="G198" s="1111"/>
      <c r="H198" s="1111"/>
      <c r="I198" s="1111"/>
    </row>
    <row r="199" spans="1:9" ht="21.9" customHeight="1">
      <c r="A199" s="311"/>
      <c r="B199" s="309" t="s">
        <v>5</v>
      </c>
      <c r="C199" s="323"/>
      <c r="D199" s="309"/>
      <c r="E199" s="309"/>
      <c r="F199" s="1110" t="str">
        <f>"Designation : " &amp; 'Names of Bidder'!D33</f>
        <v xml:space="preserve">Designation : </v>
      </c>
      <c r="G199" s="1111"/>
      <c r="H199" s="1111"/>
      <c r="I199" s="1111"/>
    </row>
    <row r="200" spans="1:9" ht="21.9" customHeight="1">
      <c r="A200" s="311"/>
      <c r="B200" s="319"/>
      <c r="C200" s="321"/>
      <c r="D200" s="321"/>
      <c r="E200" s="321"/>
      <c r="F200" s="319"/>
      <c r="G200" s="321"/>
      <c r="H200" s="321"/>
      <c r="I200" s="321"/>
    </row>
    <row r="201" spans="1:9" ht="21.9" customHeight="1">
      <c r="A201" s="311"/>
      <c r="B201" s="984" t="s">
        <v>466</v>
      </c>
      <c r="C201" s="984"/>
      <c r="D201" s="984"/>
      <c r="E201" s="984"/>
      <c r="F201" s="984" t="s">
        <v>466</v>
      </c>
      <c r="G201" s="984"/>
      <c r="H201" s="984"/>
      <c r="I201" s="984"/>
    </row>
    <row r="202" spans="1:9" ht="21.9" customHeight="1">
      <c r="A202" s="311"/>
      <c r="B202" s="309" t="s">
        <v>465</v>
      </c>
      <c r="C202" s="309"/>
      <c r="D202" s="309"/>
      <c r="E202" s="309"/>
      <c r="F202" s="309" t="s">
        <v>465</v>
      </c>
      <c r="G202" s="319"/>
      <c r="H202" s="319"/>
      <c r="I202" s="319"/>
    </row>
    <row r="203" spans="1:9" ht="21.9" customHeight="1">
      <c r="A203" s="311"/>
      <c r="B203" s="309" t="s">
        <v>5</v>
      </c>
      <c r="C203" s="309"/>
      <c r="D203" s="309"/>
      <c r="E203" s="309"/>
      <c r="F203" s="309" t="s">
        <v>5</v>
      </c>
      <c r="G203" s="311"/>
      <c r="H203" s="311"/>
      <c r="I203" s="311"/>
    </row>
    <row r="204" spans="1:9" ht="21.9" customHeight="1">
      <c r="A204" s="311"/>
      <c r="B204" s="311"/>
      <c r="C204" s="311"/>
      <c r="D204" s="311"/>
      <c r="E204" s="311"/>
      <c r="F204" s="311"/>
      <c r="G204" s="311"/>
      <c r="H204" s="311"/>
      <c r="I204" s="311"/>
    </row>
    <row r="205" spans="1:9" ht="21.9" customHeight="1">
      <c r="A205" s="311"/>
      <c r="B205" s="984" t="s">
        <v>466</v>
      </c>
      <c r="C205" s="984"/>
      <c r="D205" s="984"/>
      <c r="E205" s="984"/>
      <c r="F205" s="984" t="s">
        <v>466</v>
      </c>
      <c r="G205" s="984"/>
      <c r="H205" s="984"/>
      <c r="I205" s="984"/>
    </row>
    <row r="206" spans="1:9" ht="21.9" customHeight="1">
      <c r="A206" s="311"/>
      <c r="B206" s="309" t="s">
        <v>465</v>
      </c>
      <c r="C206" s="309"/>
      <c r="D206" s="309"/>
      <c r="E206" s="309"/>
      <c r="F206" s="309" t="s">
        <v>465</v>
      </c>
      <c r="G206" s="319"/>
      <c r="H206" s="319"/>
      <c r="I206" s="319"/>
    </row>
    <row r="207" spans="1:9" ht="21.9" customHeight="1">
      <c r="A207" s="311"/>
      <c r="B207" s="309" t="s">
        <v>5</v>
      </c>
      <c r="C207" s="309"/>
      <c r="D207" s="309"/>
      <c r="E207" s="309"/>
      <c r="F207" s="309" t="s">
        <v>5</v>
      </c>
      <c r="G207" s="311"/>
      <c r="H207" s="311"/>
      <c r="I207" s="311"/>
    </row>
    <row r="208" spans="1:9" ht="21.9" customHeight="1">
      <c r="A208" s="311"/>
      <c r="B208" s="309"/>
      <c r="C208" s="309"/>
      <c r="D208" s="309"/>
      <c r="E208" s="309"/>
      <c r="F208" s="309"/>
      <c r="G208" s="311"/>
      <c r="H208" s="311"/>
      <c r="I208" s="311"/>
    </row>
    <row r="209" spans="1:9" ht="21.9" customHeight="1">
      <c r="A209" s="311"/>
      <c r="B209" s="309"/>
      <c r="C209" s="309"/>
      <c r="D209" s="309"/>
      <c r="E209" s="309"/>
      <c r="F209" s="309"/>
      <c r="G209" s="311"/>
      <c r="H209" s="311"/>
      <c r="I209" s="311"/>
    </row>
    <row r="210" spans="1:9" ht="21.9" customHeight="1">
      <c r="A210" s="311"/>
      <c r="B210" s="309"/>
      <c r="C210" s="309"/>
      <c r="D210" s="309"/>
      <c r="E210" s="309"/>
      <c r="F210" s="309"/>
      <c r="G210" s="311"/>
      <c r="H210" s="311"/>
      <c r="I210" s="311"/>
    </row>
    <row r="211" spans="1:9" ht="21.9" customHeight="1">
      <c r="A211" s="311"/>
      <c r="B211" s="309"/>
      <c r="C211" s="309"/>
      <c r="D211" s="309"/>
      <c r="E211" s="309"/>
      <c r="F211" s="309"/>
      <c r="G211" s="311"/>
      <c r="H211" s="311"/>
      <c r="I211" s="311"/>
    </row>
    <row r="212" spans="1:9" ht="21.9" customHeight="1">
      <c r="A212" s="311"/>
      <c r="B212" s="309"/>
      <c r="C212" s="309"/>
      <c r="D212" s="309"/>
      <c r="E212" s="309"/>
      <c r="F212" s="309"/>
      <c r="G212" s="311"/>
      <c r="H212" s="311"/>
      <c r="I212" s="311"/>
    </row>
    <row r="213" spans="1:9" ht="21.9" customHeight="1">
      <c r="A213" s="311"/>
      <c r="B213" s="309"/>
      <c r="C213" s="309"/>
      <c r="D213" s="309"/>
      <c r="E213" s="309"/>
      <c r="F213" s="309"/>
      <c r="G213" s="311"/>
      <c r="H213" s="311"/>
      <c r="I213" s="311"/>
    </row>
    <row r="214" spans="1:9" ht="21.9" customHeight="1">
      <c r="A214" s="311"/>
      <c r="B214" s="309"/>
      <c r="C214" s="309"/>
      <c r="D214" s="309"/>
      <c r="E214" s="309"/>
      <c r="F214" s="309"/>
      <c r="G214" s="311"/>
      <c r="H214" s="311"/>
      <c r="I214" s="311"/>
    </row>
    <row r="215" spans="1:9" ht="21.9" customHeight="1">
      <c r="A215" s="311"/>
      <c r="B215" s="309"/>
      <c r="C215" s="309"/>
      <c r="D215" s="309"/>
      <c r="E215" s="309"/>
      <c r="F215" s="309"/>
      <c r="G215" s="311"/>
      <c r="H215" s="311"/>
      <c r="I215" s="311"/>
    </row>
    <row r="216" spans="1:9" ht="21.9" customHeight="1">
      <c r="A216" s="311"/>
      <c r="B216" s="309"/>
      <c r="C216" s="309"/>
      <c r="D216" s="309"/>
      <c r="E216" s="309"/>
      <c r="F216" s="309"/>
      <c r="G216" s="311"/>
      <c r="H216" s="311"/>
      <c r="I216" s="311"/>
    </row>
    <row r="217" spans="1:9" ht="21.9" customHeight="1">
      <c r="A217" s="311"/>
      <c r="B217" s="309"/>
      <c r="C217" s="309"/>
      <c r="D217" s="309"/>
      <c r="E217" s="309"/>
      <c r="F217" s="309"/>
      <c r="G217" s="311"/>
      <c r="H217" s="311"/>
      <c r="I217" s="311"/>
    </row>
    <row r="218" spans="1:9" ht="21.9" customHeight="1">
      <c r="A218" s="311"/>
      <c r="B218" s="309"/>
      <c r="C218" s="309"/>
      <c r="D218" s="309"/>
      <c r="E218" s="309"/>
      <c r="F218" s="309"/>
      <c r="G218" s="311"/>
      <c r="H218" s="311"/>
      <c r="I218" s="311"/>
    </row>
    <row r="219" spans="1:9" ht="21.9" customHeight="1">
      <c r="A219" s="311"/>
      <c r="B219" s="309"/>
      <c r="C219" s="309"/>
      <c r="D219" s="309"/>
      <c r="E219" s="309"/>
      <c r="F219" s="309"/>
      <c r="G219" s="311"/>
      <c r="H219" s="311"/>
      <c r="I219" s="311"/>
    </row>
    <row r="220" spans="1:9" ht="15.75" customHeight="1">
      <c r="A220" s="311"/>
      <c r="B220" s="309"/>
      <c r="C220" s="309"/>
      <c r="D220" s="309"/>
      <c r="E220" s="309"/>
      <c r="F220" s="309"/>
      <c r="G220" s="311"/>
      <c r="H220" s="311"/>
      <c r="I220" s="311"/>
    </row>
    <row r="221" spans="1:9" ht="15.6">
      <c r="A221" s="324"/>
      <c r="B221" s="324"/>
      <c r="C221" s="324"/>
      <c r="D221" s="324"/>
      <c r="E221" s="324"/>
      <c r="F221" s="324"/>
      <c r="G221" s="324"/>
      <c r="H221" s="324"/>
      <c r="I221" s="324"/>
    </row>
    <row r="222" spans="1:9" ht="15.6">
      <c r="A222" s="308" t="s">
        <v>425</v>
      </c>
      <c r="B222" s="309"/>
      <c r="C222" s="309"/>
      <c r="D222" s="309"/>
      <c r="E222" s="309"/>
      <c r="F222" s="309"/>
      <c r="G222" s="309"/>
      <c r="H222" s="309"/>
      <c r="I222" s="310" t="s">
        <v>467</v>
      </c>
    </row>
    <row r="223" spans="1:9" ht="15.6">
      <c r="A223" s="311"/>
      <c r="B223" s="311"/>
      <c r="C223" s="311"/>
      <c r="D223" s="311"/>
      <c r="E223" s="311"/>
      <c r="F223" s="311"/>
      <c r="G223" s="311"/>
      <c r="H223" s="311"/>
      <c r="I223" s="311"/>
    </row>
    <row r="224" spans="1:9" ht="15.6">
      <c r="A224" s="311"/>
      <c r="B224" s="311"/>
      <c r="C224" s="311"/>
      <c r="D224" s="311"/>
      <c r="E224" s="311"/>
      <c r="F224" s="311"/>
      <c r="G224" s="311"/>
      <c r="H224" s="311"/>
      <c r="I224" s="311"/>
    </row>
    <row r="225" spans="1:9" ht="15.6">
      <c r="A225" s="311"/>
      <c r="B225" s="311"/>
      <c r="C225" s="311"/>
      <c r="D225" s="311"/>
      <c r="E225" s="311"/>
      <c r="F225" s="311"/>
      <c r="G225" s="311"/>
      <c r="H225" s="311"/>
      <c r="I225" s="311"/>
    </row>
    <row r="226" spans="1:9" ht="15.6">
      <c r="A226" s="311"/>
      <c r="B226" s="311"/>
      <c r="C226" s="311"/>
      <c r="D226" s="311"/>
      <c r="E226" s="311"/>
      <c r="F226" s="311"/>
      <c r="G226" s="311"/>
      <c r="H226" s="311"/>
      <c r="I226" s="311"/>
    </row>
    <row r="227" spans="1:9" ht="15.6">
      <c r="A227" s="311"/>
      <c r="B227" s="311"/>
      <c r="C227" s="311"/>
      <c r="D227" s="311"/>
      <c r="E227" s="311"/>
      <c r="F227" s="311"/>
      <c r="G227" s="311"/>
      <c r="H227" s="311"/>
      <c r="I227" s="311"/>
    </row>
    <row r="228" spans="1:9" ht="15.6">
      <c r="A228" s="311"/>
      <c r="B228" s="311"/>
      <c r="C228" s="311"/>
      <c r="D228" s="311"/>
      <c r="E228" s="311"/>
      <c r="F228" s="311"/>
      <c r="G228" s="311"/>
      <c r="H228" s="311"/>
      <c r="I228" s="311"/>
    </row>
    <row r="229" spans="1:9" ht="15.6">
      <c r="A229" s="311"/>
      <c r="B229" s="311"/>
      <c r="C229" s="311"/>
      <c r="D229" s="311"/>
      <c r="E229" s="311"/>
      <c r="F229" s="311"/>
      <c r="G229" s="311"/>
      <c r="H229" s="311"/>
      <c r="I229" s="311"/>
    </row>
    <row r="230" spans="1:9" ht="15.6">
      <c r="A230" s="311"/>
      <c r="B230" s="311"/>
      <c r="C230" s="311"/>
      <c r="D230" s="311"/>
      <c r="E230" s="311"/>
      <c r="F230" s="311"/>
      <c r="G230" s="311"/>
      <c r="H230" s="311"/>
      <c r="I230" s="311"/>
    </row>
    <row r="231" spans="1:9" ht="15.6">
      <c r="A231" s="311"/>
      <c r="B231" s="311"/>
      <c r="C231" s="311"/>
      <c r="D231" s="311"/>
      <c r="E231" s="311"/>
      <c r="F231" s="311"/>
      <c r="G231" s="311"/>
      <c r="H231" s="311"/>
      <c r="I231" s="311"/>
    </row>
    <row r="232" spans="1:9" ht="15.6">
      <c r="A232" s="311"/>
      <c r="B232" s="311"/>
      <c r="C232" s="311"/>
      <c r="D232" s="311"/>
      <c r="E232" s="311"/>
      <c r="F232" s="311"/>
      <c r="G232" s="311"/>
      <c r="H232" s="311"/>
      <c r="I232" s="311"/>
    </row>
    <row r="233" spans="1:9" ht="15.6">
      <c r="A233" s="311"/>
      <c r="B233" s="311"/>
      <c r="C233" s="311"/>
      <c r="D233" s="311"/>
      <c r="E233" s="311"/>
      <c r="F233" s="311"/>
      <c r="G233" s="311"/>
      <c r="H233" s="311"/>
      <c r="I233" s="311"/>
    </row>
    <row r="234" spans="1:9" ht="15.6">
      <c r="A234" s="311"/>
      <c r="B234" s="311"/>
      <c r="C234" s="311"/>
      <c r="D234" s="311"/>
      <c r="E234" s="311"/>
      <c r="F234" s="311"/>
      <c r="G234" s="311"/>
      <c r="H234" s="311"/>
      <c r="I234" s="311"/>
    </row>
    <row r="235" spans="1:9" ht="15.6">
      <c r="A235" s="311"/>
      <c r="B235" s="311"/>
      <c r="C235" s="311"/>
      <c r="D235" s="311"/>
      <c r="E235" s="311"/>
      <c r="F235" s="311"/>
      <c r="G235" s="311"/>
      <c r="H235" s="311"/>
      <c r="I235" s="311"/>
    </row>
  </sheetData>
  <sheetProtection password="CC6F" sheet="1" formatColumns="0" formatRows="0" selectLockedCells="1"/>
  <customSheetViews>
    <customSheetView guid="{07C7ABE5-DC68-4C19-A0E6-84EB4B5844E6}" scale="120" showPageBreaks="1" showGridLines="0" printArea="1" view="pageBreakPreview" topLeftCell="A22">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1"/>
      <headerFooter alignWithMargins="0">
        <oddFooter>&amp;C&amp;A</oddFooter>
      </headerFooter>
    </customSheetView>
    <customSheetView guid="{35C772BD-8F05-4A18-BEC8-6AF744E22539}" scale="120" showPageBreaks="1" showGridLines="0" printArea="1" view="pageBreakPreview" topLeftCell="A40">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
      <headerFooter alignWithMargins="0">
        <oddFooter>&amp;C&amp;A</oddFooter>
      </headerFooter>
    </customSheetView>
    <customSheetView guid="{FC200EB0-6614-47DB-96CE-7610471486D9}" scale="120" showPageBreaks="1" showGridLines="0" printArea="1" view="pageBreakPreview" topLeftCell="A163">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
      <headerFooter alignWithMargins="0">
        <oddFooter>&amp;C&amp;A</oddFooter>
      </headerFooter>
    </customSheetView>
    <customSheetView guid="{010B040B-83D1-42E5-9354-A9BE9113BDA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4"/>
      <headerFooter alignWithMargins="0">
        <oddFooter>&amp;C&amp;A</oddFooter>
      </headerFooter>
    </customSheetView>
    <customSheetView guid="{77353208-2D17-4D2E-ADE3-4F168F350B73}" scale="120" showPageBreaks="1" showGridLines="0" printArea="1" view="pageBreakPreview">
      <selection activeCell="L6" sqref="L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5"/>
      <headerFooter alignWithMargins="0">
        <oddFooter>&amp;C&amp;A</oddFooter>
      </headerFooter>
    </customSheetView>
    <customSheetView guid="{1F125E51-1799-42D0-B41E-DC039BB17D59}" scale="120" showPageBreaks="1" showGridLines="0" printArea="1" view="pageBreakPreview" topLeftCell="A145">
      <selection activeCell="M46" sqref="M4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6"/>
      <headerFooter alignWithMargins="0">
        <oddFooter>&amp;C&amp;A</oddFooter>
      </headerFooter>
    </customSheetView>
    <customSheetView guid="{14C32814-5A59-4863-9FB1-822FBB75D7D1}" showPageBreaks="1" showGridLines="0" printArea="1" view="pageBreakPreview" topLeftCell="A16">
      <selection activeCell="C79" sqref="C79:I79"/>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AA750348-930C-43DE-ADD0-8D60980F5013}"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CFBF18EC-8277-4311-991B-395AF21BB33B}"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82C64B11-1F50-45B5-B7BB-9F1DC733C833}" showPageBreaks="1" printArea="1" view="pageBreakPreview" topLeftCell="A46">
      <selection activeCell="B75" sqref="B75:C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2"/>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5"/>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82E8A0F5-0020-4355-95CF-28601763A783}" showPageBreaks="1" printArea="1" view="pageBreakPreview" topLeftCell="A163">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44C1C443-3199-4288-884A-D16AF7B2CD69}"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CB7CD015-9A92-451A-BEF4-2BC98E3768DD}"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7A88FC7A-7690-48AB-B789-172043AFADC8}" showPageBreaks="1" printArea="1" view="pageBreakPreview" topLeftCell="A172">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1E2D7167-D6B7-4690-9A83-BF768C4223A4}"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13A93EBF-985A-49FD-9FE0-DC75D238EC8C}" scale="120" showPageBreaks="1" showGridLines="0" printArea="1" view="pageBreakPreview" topLeftCell="A130">
      <selection activeCell="J68" sqref="J68"/>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2"/>
      <headerFooter alignWithMargins="0">
        <oddFooter>&amp;C&amp;A</oddFooter>
      </headerFooter>
    </customSheetView>
    <customSheetView guid="{BE615921-12B2-47E1-81BB-292B559B4C46}" scale="120" showPageBreaks="1" showGridLines="0" printArea="1" view="pageBreakPreview" topLeftCell="A49">
      <selection activeCell="A56" sqref="A56:I5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3"/>
      <headerFooter alignWithMargins="0">
        <oddFooter>&amp;C&amp;A</oddFooter>
      </headerFooter>
    </customSheetView>
    <customSheetView guid="{D05C69EC-C4A6-4AED-AFBA-A3044FD4B3FB}" scale="120" showPageBreaks="1" showGridLines="0" printArea="1" view="pageBreakPreview" topLeftCell="A19">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4"/>
      <headerFooter alignWithMargins="0">
        <oddFooter>&amp;C&amp;A</oddFooter>
      </headerFooter>
    </customSheetView>
    <customSheetView guid="{8CF338B0-8CA3-4AF4-816D-CB7A6D8E33BC}" scale="120" showPageBreaks="1" showGridLines="0" printArea="1" view="pageBreakPreview" topLeftCell="A58">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5"/>
      <headerFooter alignWithMargins="0">
        <oddFooter>&amp;C&amp;A</oddFooter>
      </headerFooter>
    </customSheetView>
    <customSheetView guid="{B07CB001-8FAF-40AD-8AD5-A65A64B33B35}" scale="120" showPageBreaks="1" showGridLines="0" printArea="1" view="pageBreakPreview">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6"/>
      <headerFooter alignWithMargins="0">
        <oddFooter>&amp;C&amp;A</oddFooter>
      </headerFooter>
    </customSheetView>
    <customSheetView guid="{4D67A8FB-66CE-4EFD-8932-C754BE25ED43}" scale="120" showPageBreaks="1" showGridLines="0" printArea="1" view="pageBreakPreview" topLeftCell="A10">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7"/>
      <headerFooter alignWithMargins="0">
        <oddFooter>&amp;C&amp;A</oddFooter>
      </headerFooter>
    </customSheetView>
    <customSheetView guid="{0D490C87-B003-4943-9825-ACE0B8E7CC06}" scale="120" showPageBreaks="1" showGridLines="0" printArea="1" view="pageBreakPreview" topLeftCell="A46">
      <selection activeCell="A50" sqref="A50:I50"/>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8"/>
      <headerFooter alignWithMargins="0">
        <oddFooter>&amp;C&amp;A</oddFooter>
      </headerFooter>
    </customSheetView>
    <customSheetView guid="{012A8702-091E-4FD1-8E26-12B65B8B3B8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9"/>
      <headerFooter alignWithMargins="0">
        <oddFooter>&amp;C&amp;A</oddFooter>
      </headerFooter>
    </customSheetView>
    <customSheetView guid="{B98EDF94-17A9-401E-AE8C-378939C838E5}" scale="120" showPageBreaks="1" showGridLines="0" printArea="1" view="pageBreakPreview" topLeftCell="A64">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0"/>
      <headerFooter alignWithMargins="0">
        <oddFooter>&amp;C&amp;A</oddFooter>
      </headerFooter>
    </customSheetView>
  </customSheetViews>
  <mergeCells count="124">
    <mergeCell ref="B201:E201"/>
    <mergeCell ref="F201:I201"/>
    <mergeCell ref="B205:E205"/>
    <mergeCell ref="F205:I205"/>
    <mergeCell ref="A186:D186"/>
    <mergeCell ref="E186:I186"/>
    <mergeCell ref="B189:I189"/>
    <mergeCell ref="B182:I182"/>
    <mergeCell ref="F193:I193"/>
    <mergeCell ref="B195:E195"/>
    <mergeCell ref="F198:I198"/>
    <mergeCell ref="F199:I199"/>
    <mergeCell ref="F195:I195"/>
    <mergeCell ref="B193:E193"/>
    <mergeCell ref="B161:I161"/>
    <mergeCell ref="A166:I166"/>
    <mergeCell ref="A168:I168"/>
    <mergeCell ref="A170:I170"/>
    <mergeCell ref="A185:D185"/>
    <mergeCell ref="E185:I185"/>
    <mergeCell ref="B180:I180"/>
    <mergeCell ref="B183:I183"/>
    <mergeCell ref="B163:I163"/>
    <mergeCell ref="B164:I164"/>
    <mergeCell ref="B172:I172"/>
    <mergeCell ref="B174:I174"/>
    <mergeCell ref="B176:I176"/>
    <mergeCell ref="B178:I178"/>
    <mergeCell ref="B159:I159"/>
    <mergeCell ref="B142:I142"/>
    <mergeCell ref="B143:I143"/>
    <mergeCell ref="B144:I144"/>
    <mergeCell ref="B145:I145"/>
    <mergeCell ref="B146:I146"/>
    <mergeCell ref="B148:I148"/>
    <mergeCell ref="B147:I147"/>
    <mergeCell ref="B149:I149"/>
    <mergeCell ref="B150:I150"/>
    <mergeCell ref="B152:I152"/>
    <mergeCell ref="A155:D155"/>
    <mergeCell ref="E155:I155"/>
    <mergeCell ref="A156:D156"/>
    <mergeCell ref="E156:I156"/>
    <mergeCell ref="B151:I151"/>
    <mergeCell ref="A126:I126"/>
    <mergeCell ref="A128:I128"/>
    <mergeCell ref="A130:I130"/>
    <mergeCell ref="B132:I132"/>
    <mergeCell ref="B134:I134"/>
    <mergeCell ref="A137:D137"/>
    <mergeCell ref="E137:I137"/>
    <mergeCell ref="A138:D138"/>
    <mergeCell ref="E138:I138"/>
    <mergeCell ref="A114:D114"/>
    <mergeCell ref="E114:I114"/>
    <mergeCell ref="A115:D115"/>
    <mergeCell ref="E115:I115"/>
    <mergeCell ref="B112:I112"/>
    <mergeCell ref="B118:I118"/>
    <mergeCell ref="A120:I120"/>
    <mergeCell ref="B122:I122"/>
    <mergeCell ref="B124:I124"/>
    <mergeCell ref="A95:I95"/>
    <mergeCell ref="B97:I97"/>
    <mergeCell ref="B99:I99"/>
    <mergeCell ref="B101:I101"/>
    <mergeCell ref="A103:I103"/>
    <mergeCell ref="B105:I105"/>
    <mergeCell ref="B107:I107"/>
    <mergeCell ref="A109:I109"/>
    <mergeCell ref="B111:I111"/>
    <mergeCell ref="C81:I81"/>
    <mergeCell ref="C83:I83"/>
    <mergeCell ref="C85:I85"/>
    <mergeCell ref="C87:I87"/>
    <mergeCell ref="A91:D91"/>
    <mergeCell ref="E91:I91"/>
    <mergeCell ref="A92:D92"/>
    <mergeCell ref="E92:I92"/>
    <mergeCell ref="C89:I89"/>
    <mergeCell ref="B90:I90"/>
    <mergeCell ref="B68:I68"/>
    <mergeCell ref="A70:I70"/>
    <mergeCell ref="B72:I72"/>
    <mergeCell ref="A74:D74"/>
    <mergeCell ref="E74:I74"/>
    <mergeCell ref="A75:D75"/>
    <mergeCell ref="E75:I75"/>
    <mergeCell ref="C77:I77"/>
    <mergeCell ref="C79:I79"/>
    <mergeCell ref="A58:I58"/>
    <mergeCell ref="B60:I60"/>
    <mergeCell ref="C62:I62"/>
    <mergeCell ref="C64:I64"/>
    <mergeCell ref="E47:I47"/>
    <mergeCell ref="A48:D48"/>
    <mergeCell ref="E48:I48"/>
    <mergeCell ref="A47:D47"/>
    <mergeCell ref="C66:I66"/>
    <mergeCell ref="A52:I52"/>
    <mergeCell ref="A56:I56"/>
    <mergeCell ref="A1:I1"/>
    <mergeCell ref="B2:I2"/>
    <mergeCell ref="B3:I3"/>
    <mergeCell ref="B4:I4"/>
    <mergeCell ref="B5:I5"/>
    <mergeCell ref="B6:I6"/>
    <mergeCell ref="A37:I37"/>
    <mergeCell ref="A50:I50"/>
    <mergeCell ref="A54:I54"/>
    <mergeCell ref="A40:I40"/>
    <mergeCell ref="A41:I41"/>
    <mergeCell ref="A42:I42"/>
    <mergeCell ref="A43:I43"/>
    <mergeCell ref="A44:I44"/>
    <mergeCell ref="A45:I45"/>
    <mergeCell ref="A31:I31"/>
    <mergeCell ref="A32:I32"/>
    <mergeCell ref="A33:I33"/>
    <mergeCell ref="A34:I34"/>
    <mergeCell ref="A35:I35"/>
    <mergeCell ref="A36:I36"/>
    <mergeCell ref="A38:I38"/>
    <mergeCell ref="A39:I39"/>
  </mergeCells>
  <printOptions horizontalCentered="1"/>
  <pageMargins left="0.75" right="0.75" top="0.68" bottom="0.19" header="0.5" footer="0.15"/>
  <pageSetup paperSize="9" scale="91" orientation="portrait" r:id="rId31"/>
  <headerFooter alignWithMargins="0">
    <oddFooter>&amp;C&amp;A</oddFooter>
  </headerFooter>
  <rowBreaks count="7" manualBreakCount="7">
    <brk id="49" max="8" man="1"/>
    <brk id="76" max="8" man="1"/>
    <brk id="94" max="8" man="1"/>
    <brk id="117" max="8" man="1"/>
    <brk id="140" max="8" man="1"/>
    <brk id="158" max="8" man="1"/>
    <brk id="187" max="8" man="1"/>
  </rowBreaks>
  <drawing r:id="rId3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indexed="24"/>
  </sheetPr>
  <dimension ref="A1:AE116"/>
  <sheetViews>
    <sheetView showGridLines="0" view="pageBreakPreview" topLeftCell="A32" zoomScaleNormal="100" zoomScaleSheetLayoutView="100" workbookViewId="0">
      <selection activeCell="E21" sqref="E21"/>
    </sheetView>
  </sheetViews>
  <sheetFormatPr defaultColWidth="9.109375" defaultRowHeight="14.4"/>
  <cols>
    <col min="1" max="1" width="12.109375" style="31" customWidth="1"/>
    <col min="2" max="2" width="20.5546875" style="31" customWidth="1"/>
    <col min="3" max="3" width="11.44140625" style="31" customWidth="1"/>
    <col min="4" max="4" width="14" style="31" customWidth="1"/>
    <col min="5" max="5" width="39.33203125" style="43" customWidth="1"/>
    <col min="6" max="6" width="0" style="261" hidden="1" customWidth="1"/>
    <col min="7" max="7" width="9.109375" style="261"/>
    <col min="8" max="8" width="0" style="261" hidden="1" customWidth="1"/>
    <col min="9" max="31" width="9.109375" style="261"/>
    <col min="32" max="16384" width="9.109375" style="27"/>
  </cols>
  <sheetData>
    <row r="1" spans="1:31">
      <c r="A1" s="23" t="str">
        <f>Basic!A3&amp;Basic!B3</f>
        <v>Specification No. :5002002334/TOWER/DOM/A00 - CC CS -1</v>
      </c>
      <c r="B1" s="24"/>
      <c r="C1" s="24"/>
      <c r="D1" s="24"/>
      <c r="E1" s="25" t="str">
        <f>"Attachment-15 "</f>
        <v xml:space="preserve">Attachment-15 </v>
      </c>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row>
    <row r="2" spans="1:31" ht="12" customHeight="1"/>
    <row r="3" spans="1:31" ht="90.75" customHeight="1">
      <c r="A3" s="746" t="str">
        <f>Basic!B1</f>
        <v>Transmission line Tower Package TL01 for 400 KV D/C RIL (Oil Refinery) (GIS) – Jamkhambaliya (GIS) (Twin HTLS) line associated with Transmission Project–Jamnagar Oil Refinery of RIL to connect with Jamkhambaliya ISTS PS</v>
      </c>
      <c r="B3" s="746"/>
      <c r="C3" s="746"/>
      <c r="D3" s="746"/>
      <c r="E3" s="746"/>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row>
    <row r="4" spans="1:31" ht="15.75" customHeight="1">
      <c r="A4" s="3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row>
    <row r="5" spans="1:31" ht="47.25" customHeight="1">
      <c r="A5" s="1149" t="s">
        <v>765</v>
      </c>
      <c r="B5" s="1149"/>
      <c r="C5" s="1149"/>
      <c r="D5" s="1149"/>
      <c r="E5" s="1149"/>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row>
    <row r="6" spans="1:31" ht="15" customHeight="1">
      <c r="A6" s="34"/>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row>
    <row r="7" spans="1:31" ht="20.100000000000001" customHeight="1">
      <c r="A7" s="35"/>
      <c r="E7" s="15" t="str">
        <f>'Attach 3(JV)'!E7</f>
        <v>To:</v>
      </c>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row>
    <row r="8" spans="1:31" ht="36" customHeight="1">
      <c r="A8" s="745" t="str">
        <f>'Attach 3(JV)'!A7</f>
        <v>Bidder’s Name and Address :</v>
      </c>
      <c r="B8" s="745"/>
      <c r="C8" s="745"/>
      <c r="D8" s="745"/>
      <c r="E8" s="86" t="str">
        <f>'Attach 3(JV)'!E8</f>
        <v>Contract Services</v>
      </c>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row>
    <row r="9" spans="1:31" ht="20.100000000000001" customHeight="1">
      <c r="A9" s="13" t="s">
        <v>356</v>
      </c>
      <c r="B9" s="1150" t="str">
        <f>'Attach 3(JV)'!B9:D9</f>
        <v/>
      </c>
      <c r="C9" s="1150"/>
      <c r="D9" s="1150"/>
      <c r="E9" s="86" t="str">
        <f>'Attach 3(JV)'!E9</f>
        <v>Power Grid Corporation of India Ltd.,</v>
      </c>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row>
    <row r="10" spans="1:31" ht="20.100000000000001" customHeight="1">
      <c r="A10" s="13" t="s">
        <v>358</v>
      </c>
      <c r="B10" s="983" t="str">
        <f>'Attach 3(JV)'!B10:D10</f>
        <v/>
      </c>
      <c r="C10" s="983"/>
      <c r="D10" s="983"/>
      <c r="E10" s="86" t="str">
        <f>'Attach 3(JV)'!E10</f>
        <v>"Saudamini", Plot No. 2, Sector 29</v>
      </c>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row>
    <row r="11" spans="1:31" ht="17.25" customHeight="1">
      <c r="B11" s="983" t="str">
        <f>'Attach 3(JV)'!B11:D11</f>
        <v/>
      </c>
      <c r="C11" s="983"/>
      <c r="D11" s="983"/>
      <c r="E11" s="86" t="str">
        <f>'Attach 3(JV)'!E11</f>
        <v>Gurgaon (Haryana) - 122001</v>
      </c>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row>
    <row r="12" spans="1:31" ht="17.25" customHeight="1">
      <c r="A12" s="34"/>
      <c r="B12" s="983" t="str">
        <f>'Attach 3(JV)'!B12</f>
        <v/>
      </c>
      <c r="C12" s="983"/>
      <c r="D12" s="983"/>
      <c r="E12" s="86"/>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row>
    <row r="13" spans="1:31" ht="13.5" customHeight="1">
      <c r="A13" s="34"/>
      <c r="B13" s="983"/>
      <c r="C13" s="983"/>
      <c r="D13" s="983"/>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row>
    <row r="14" spans="1:31" ht="17.25" customHeight="1">
      <c r="A14" s="31" t="s">
        <v>350</v>
      </c>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row>
    <row r="15" spans="1:31" ht="8.25" hidden="1" customHeight="1">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row>
    <row r="16" spans="1:31" ht="56.25" customHeight="1">
      <c r="A16" s="262" t="s">
        <v>409</v>
      </c>
      <c r="B16" s="1143" t="s">
        <v>410</v>
      </c>
      <c r="C16" s="1143"/>
      <c r="D16" s="1143"/>
      <c r="E16" s="1143"/>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row>
    <row r="17" spans="1:31" ht="16.5" customHeight="1">
      <c r="A17" s="263"/>
      <c r="B17" s="1144" t="s">
        <v>768</v>
      </c>
      <c r="C17" s="1144"/>
      <c r="D17" s="1144"/>
      <c r="E17" s="1144"/>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row>
    <row r="18" spans="1:31" ht="15.6">
      <c r="A18" s="680"/>
      <c r="B18" s="1115" t="s">
        <v>746</v>
      </c>
      <c r="C18" s="1116"/>
      <c r="D18" s="1117"/>
      <c r="E18" s="705"/>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row>
    <row r="19" spans="1:31" ht="18" customHeight="1">
      <c r="A19" s="679"/>
      <c r="B19" s="1146" t="s">
        <v>766</v>
      </c>
      <c r="C19" s="1147"/>
      <c r="D19" s="1148"/>
      <c r="E19" s="169"/>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row>
    <row r="20" spans="1:31" ht="18" customHeight="1">
      <c r="A20" s="679"/>
      <c r="B20" s="685" t="s">
        <v>762</v>
      </c>
      <c r="C20" s="355"/>
      <c r="D20" s="356"/>
      <c r="E20" s="169"/>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row>
    <row r="21" spans="1:31" ht="35.25" customHeight="1">
      <c r="A21" s="686"/>
      <c r="B21" s="1115" t="s">
        <v>767</v>
      </c>
      <c r="C21" s="1116"/>
      <c r="D21" s="1117"/>
      <c r="E21" s="169"/>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row>
    <row r="22" spans="1:31">
      <c r="B22" s="1145"/>
      <c r="C22" s="1145"/>
      <c r="D22" s="1145"/>
      <c r="E22" s="1145"/>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row>
    <row r="23" spans="1:31" ht="35.25" customHeight="1">
      <c r="A23" s="262" t="s">
        <v>411</v>
      </c>
      <c r="B23" s="1143" t="s">
        <v>133</v>
      </c>
      <c r="C23" s="1143"/>
      <c r="D23" s="1143"/>
      <c r="E23" s="1143"/>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row>
    <row r="24" spans="1:31" ht="36" customHeight="1">
      <c r="A24" s="244" t="s">
        <v>157</v>
      </c>
      <c r="B24" s="1128" t="s">
        <v>134</v>
      </c>
      <c r="C24" s="1128"/>
      <c r="D24" s="1128"/>
      <c r="E24" s="224" t="str">
        <f>B9</f>
        <v/>
      </c>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row>
    <row r="25" spans="1:31" ht="18.899999999999999" customHeight="1">
      <c r="A25" s="245" t="s">
        <v>158</v>
      </c>
      <c r="B25" s="1119" t="s">
        <v>135</v>
      </c>
      <c r="C25" s="1119"/>
      <c r="D25" s="1119"/>
      <c r="E25" s="157"/>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row>
    <row r="26" spans="1:31" ht="18.899999999999999" customHeight="1">
      <c r="A26" s="246"/>
      <c r="B26" s="1119" t="s">
        <v>136</v>
      </c>
      <c r="C26" s="1119"/>
      <c r="D26" s="1119"/>
      <c r="E26" s="239"/>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row>
    <row r="27" spans="1:31" ht="18.899999999999999" customHeight="1">
      <c r="A27" s="246"/>
      <c r="B27" s="1119"/>
      <c r="C27" s="1119"/>
      <c r="D27" s="1119"/>
      <c r="E27" s="239"/>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row>
    <row r="28" spans="1:31" ht="18.899999999999999" customHeight="1">
      <c r="A28" s="246"/>
      <c r="B28" s="1119"/>
      <c r="C28" s="1119"/>
      <c r="D28" s="1119"/>
      <c r="E28" s="239"/>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row>
    <row r="29" spans="1:31" ht="18.899999999999999" customHeight="1">
      <c r="A29" s="246"/>
      <c r="B29" s="1119" t="s">
        <v>137</v>
      </c>
      <c r="C29" s="1119"/>
      <c r="D29" s="1119"/>
      <c r="E29" s="239"/>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row>
    <row r="30" spans="1:31" ht="18.899999999999999" customHeight="1">
      <c r="A30" s="246"/>
      <c r="B30" s="1119"/>
      <c r="C30" s="1119"/>
      <c r="D30" s="1119"/>
      <c r="E30" s="335"/>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row>
    <row r="31" spans="1:31" ht="18.899999999999999" customHeight="1">
      <c r="A31" s="246"/>
      <c r="B31" s="1119"/>
      <c r="C31" s="1119"/>
      <c r="D31" s="1119"/>
      <c r="E31" s="335"/>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row>
    <row r="32" spans="1:31" ht="18.899999999999999" customHeight="1">
      <c r="A32" s="246"/>
      <c r="B32" s="1119" t="s">
        <v>138</v>
      </c>
      <c r="C32" s="1119"/>
      <c r="D32" s="1119"/>
      <c r="E32" s="335"/>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row>
    <row r="33" spans="1:31" ht="18.899999999999999" customHeight="1">
      <c r="A33" s="246"/>
      <c r="B33" s="1119"/>
      <c r="C33" s="1119"/>
      <c r="D33" s="1119"/>
      <c r="E33" s="239"/>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row>
    <row r="34" spans="1:31" ht="18.899999999999999" customHeight="1">
      <c r="A34" s="264"/>
      <c r="B34" s="1124"/>
      <c r="C34" s="1124"/>
      <c r="D34" s="1124"/>
      <c r="E34" s="24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row>
    <row r="35" spans="1:31" ht="18.899999999999999" customHeight="1">
      <c r="A35" s="245" t="s">
        <v>566</v>
      </c>
      <c r="B35" s="1142" t="s">
        <v>139</v>
      </c>
      <c r="C35" s="1142"/>
      <c r="D35" s="1142"/>
      <c r="E35" s="1137"/>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row>
    <row r="36" spans="1:31" ht="60.75" customHeight="1">
      <c r="A36" s="246"/>
      <c r="B36" s="1139" t="s">
        <v>140</v>
      </c>
      <c r="C36" s="1140"/>
      <c r="D36" s="1141"/>
      <c r="E36" s="1138"/>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row>
    <row r="37" spans="1:31" ht="96.75" customHeight="1">
      <c r="A37" s="243" t="s">
        <v>567</v>
      </c>
      <c r="B37" s="1114" t="s">
        <v>565</v>
      </c>
      <c r="C37" s="1114"/>
      <c r="D37" s="1114"/>
      <c r="E37" s="169"/>
      <c r="F37" s="260">
        <f>IF(E37="Yes",1,0)</f>
        <v>0</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row>
    <row r="38" spans="1:31" ht="69" customHeight="1">
      <c r="A38" s="243" t="s">
        <v>569</v>
      </c>
      <c r="B38" s="1115" t="s">
        <v>570</v>
      </c>
      <c r="C38" s="1116"/>
      <c r="D38" s="1117"/>
      <c r="E38" s="442"/>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row>
    <row r="39" spans="1:31" ht="126.75" customHeight="1">
      <c r="A39" s="243" t="s">
        <v>588</v>
      </c>
      <c r="B39" s="1115" t="s">
        <v>587</v>
      </c>
      <c r="C39" s="1116"/>
      <c r="D39" s="1117"/>
      <c r="E39" s="169"/>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row>
    <row r="40" spans="1:31" ht="17.100000000000001" customHeight="1">
      <c r="A40" s="243" t="s">
        <v>159</v>
      </c>
      <c r="B40" s="744" t="s">
        <v>141</v>
      </c>
      <c r="C40" s="744"/>
      <c r="D40" s="744"/>
      <c r="E40" s="443"/>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row>
    <row r="41" spans="1:31" ht="17.100000000000001" customHeight="1">
      <c r="A41" s="243" t="s">
        <v>160</v>
      </c>
      <c r="B41" s="1134" t="s">
        <v>544</v>
      </c>
      <c r="C41" s="1135"/>
      <c r="D41" s="1136"/>
      <c r="E41" s="114"/>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row>
    <row r="42" spans="1:31" ht="37.5" customHeight="1">
      <c r="A42" s="243" t="s">
        <v>540</v>
      </c>
      <c r="B42" s="1070" t="s">
        <v>545</v>
      </c>
      <c r="C42" s="1071"/>
      <c r="D42" s="1078"/>
      <c r="E42" s="114"/>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row>
    <row r="43" spans="1:31" ht="16.5" customHeight="1">
      <c r="A43" s="243"/>
      <c r="B43" s="1129" t="s">
        <v>546</v>
      </c>
      <c r="C43" s="1130"/>
      <c r="D43" s="1131"/>
      <c r="E43" s="435" t="s">
        <v>547</v>
      </c>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row>
    <row r="44" spans="1:31" ht="16.5" customHeight="1">
      <c r="A44" s="243" t="s">
        <v>23</v>
      </c>
      <c r="B44" s="1024"/>
      <c r="C44" s="1123"/>
      <c r="D44" s="1025"/>
      <c r="E44" s="114"/>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row>
    <row r="45" spans="1:31" ht="16.5" customHeight="1">
      <c r="A45" s="243" t="s">
        <v>32</v>
      </c>
      <c r="B45" s="1024"/>
      <c r="C45" s="1123"/>
      <c r="D45" s="1025"/>
      <c r="E45" s="114"/>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row>
    <row r="46" spans="1:31" ht="16.5" customHeight="1">
      <c r="A46" s="243" t="s">
        <v>519</v>
      </c>
      <c r="B46" s="1024"/>
      <c r="C46" s="1123"/>
      <c r="D46" s="1025"/>
      <c r="E46" s="114"/>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row>
    <row r="47" spans="1:31" ht="53.25" customHeight="1">
      <c r="A47" s="243" t="s">
        <v>548</v>
      </c>
      <c r="B47" s="1070" t="s">
        <v>549</v>
      </c>
      <c r="C47" s="1071"/>
      <c r="D47" s="1078"/>
      <c r="E47" s="114"/>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row>
    <row r="48" spans="1:31" ht="16.5" customHeight="1">
      <c r="A48" s="243"/>
      <c r="B48" s="1129" t="s">
        <v>546</v>
      </c>
      <c r="C48" s="1130"/>
      <c r="D48" s="1131"/>
      <c r="E48" s="435" t="s">
        <v>547</v>
      </c>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row>
    <row r="49" spans="1:31" ht="16.5" customHeight="1">
      <c r="A49" s="243" t="s">
        <v>23</v>
      </c>
      <c r="B49" s="1024"/>
      <c r="C49" s="1123"/>
      <c r="D49" s="1025"/>
      <c r="E49" s="114"/>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row>
    <row r="50" spans="1:31" ht="16.5" customHeight="1">
      <c r="A50" s="243" t="s">
        <v>32</v>
      </c>
      <c r="B50" s="1024"/>
      <c r="C50" s="1123"/>
      <c r="D50" s="1025"/>
      <c r="E50" s="114"/>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row>
    <row r="51" spans="1:31" ht="17.100000000000001" customHeight="1">
      <c r="A51" s="243" t="s">
        <v>519</v>
      </c>
      <c r="B51" s="1024"/>
      <c r="C51" s="1123"/>
      <c r="D51" s="1025"/>
      <c r="E51" s="114"/>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row>
    <row r="52" spans="1:31" ht="17.100000000000001" customHeight="1">
      <c r="A52" s="243" t="s">
        <v>571</v>
      </c>
      <c r="B52" s="1024"/>
      <c r="C52" s="1123"/>
      <c r="D52" s="1025"/>
      <c r="E52" s="114"/>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row>
    <row r="53" spans="1:31" ht="17.100000000000001" customHeight="1">
      <c r="A53" s="243" t="s">
        <v>572</v>
      </c>
      <c r="B53" s="1024"/>
      <c r="C53" s="1123"/>
      <c r="D53" s="1025"/>
      <c r="E53" s="114"/>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row>
    <row r="54" spans="1:31" ht="17.100000000000001" customHeight="1">
      <c r="A54" s="243" t="s">
        <v>161</v>
      </c>
      <c r="B54" s="744" t="s">
        <v>142</v>
      </c>
      <c r="C54" s="744"/>
      <c r="D54" s="744"/>
      <c r="E54" s="114"/>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row>
    <row r="55" spans="1:31" ht="17.100000000000001" customHeight="1">
      <c r="A55" s="54" t="s">
        <v>550</v>
      </c>
      <c r="B55" s="1119" t="s">
        <v>143</v>
      </c>
      <c r="C55" s="1119"/>
      <c r="D55" s="1119"/>
      <c r="E55" s="114"/>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row>
    <row r="56" spans="1:31" ht="17.100000000000001" customHeight="1">
      <c r="A56" s="156"/>
      <c r="B56" s="1119"/>
      <c r="C56" s="1119"/>
      <c r="D56" s="1119"/>
      <c r="E56" s="239"/>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row>
    <row r="57" spans="1:31" ht="17.100000000000001" customHeight="1">
      <c r="A57" s="149"/>
      <c r="B57" s="1124"/>
      <c r="C57" s="1124"/>
      <c r="D57" s="1124"/>
      <c r="E57" s="24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row>
    <row r="58" spans="1:31" ht="17.100000000000001" customHeight="1">
      <c r="A58" s="156" t="s">
        <v>551</v>
      </c>
      <c r="B58" s="1133" t="s">
        <v>144</v>
      </c>
      <c r="C58" s="1133"/>
      <c r="D58" s="1133"/>
      <c r="E58" s="241"/>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row>
    <row r="59" spans="1:31" ht="17.100000000000001" customHeight="1">
      <c r="A59" s="156"/>
      <c r="B59" s="1119" t="s">
        <v>174</v>
      </c>
      <c r="C59" s="1119"/>
      <c r="D59" s="1119"/>
      <c r="E59" s="239"/>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row>
    <row r="60" spans="1:31" ht="17.100000000000001" customHeight="1">
      <c r="A60" s="54" t="s">
        <v>552</v>
      </c>
      <c r="B60" s="1120" t="s">
        <v>154</v>
      </c>
      <c r="C60" s="1121"/>
      <c r="D60" s="1122"/>
      <c r="E60" s="242"/>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row>
    <row r="61" spans="1:31" ht="17.100000000000001" customHeight="1">
      <c r="A61" s="156"/>
      <c r="B61" s="1119" t="s">
        <v>145</v>
      </c>
      <c r="C61" s="1119"/>
      <c r="D61" s="1119"/>
      <c r="E61" s="239"/>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row>
    <row r="62" spans="1:31" ht="17.100000000000001" customHeight="1">
      <c r="A62" s="156"/>
      <c r="B62" s="1119" t="s">
        <v>146</v>
      </c>
      <c r="C62" s="1119"/>
      <c r="D62" s="1119"/>
      <c r="E62" s="239"/>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row>
    <row r="63" spans="1:31" ht="17.100000000000001" customHeight="1">
      <c r="A63" s="149"/>
      <c r="B63" s="1124" t="s">
        <v>147</v>
      </c>
      <c r="C63" s="1124"/>
      <c r="D63" s="1124"/>
      <c r="E63" s="24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row>
    <row r="64" spans="1:31" ht="17.100000000000001" customHeight="1">
      <c r="A64" s="54" t="s">
        <v>162</v>
      </c>
      <c r="B64" s="1132" t="s">
        <v>148</v>
      </c>
      <c r="C64" s="1132"/>
      <c r="D64" s="1132"/>
      <c r="E64" s="242"/>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row>
    <row r="65" spans="1:31" ht="17.100000000000001" customHeight="1">
      <c r="A65" s="156"/>
      <c r="B65" s="1119" t="s">
        <v>149</v>
      </c>
      <c r="C65" s="1119"/>
      <c r="D65" s="1119"/>
      <c r="E65" s="239"/>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row>
    <row r="66" spans="1:31" ht="17.100000000000001" customHeight="1">
      <c r="A66" s="156"/>
      <c r="B66" s="1119" t="s">
        <v>150</v>
      </c>
      <c r="C66" s="1119"/>
      <c r="D66" s="1119"/>
      <c r="E66" s="239"/>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row>
    <row r="67" spans="1:31" ht="17.100000000000001" customHeight="1">
      <c r="A67" s="156"/>
      <c r="B67" s="1119"/>
      <c r="C67" s="1119"/>
      <c r="D67" s="1119"/>
      <c r="E67" s="239"/>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row>
    <row r="68" spans="1:31" ht="17.100000000000001" customHeight="1">
      <c r="A68" s="156"/>
      <c r="B68" s="1119"/>
      <c r="C68" s="1119"/>
      <c r="D68" s="1119"/>
      <c r="E68" s="239"/>
      <c r="F68" s="260"/>
      <c r="G68" s="260"/>
      <c r="H68" s="265">
        <v>2</v>
      </c>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row>
    <row r="69" spans="1:31" ht="17.100000000000001" customHeight="1">
      <c r="A69" s="156"/>
      <c r="B69" s="1119" t="s">
        <v>151</v>
      </c>
      <c r="C69" s="1119"/>
      <c r="D69" s="1119"/>
      <c r="E69" s="239"/>
      <c r="F69" s="260"/>
      <c r="G69" s="260"/>
      <c r="H69" s="260"/>
      <c r="I69" s="260"/>
      <c r="J69" s="260"/>
      <c r="K69" s="260"/>
      <c r="L69" s="260"/>
      <c r="M69" s="260"/>
      <c r="N69" s="260"/>
      <c r="O69" s="260"/>
      <c r="P69" s="260"/>
      <c r="Q69" s="260"/>
      <c r="R69" s="260"/>
      <c r="S69" s="260"/>
      <c r="T69" s="260"/>
      <c r="U69" s="260"/>
      <c r="V69" s="260"/>
      <c r="W69" s="260"/>
      <c r="X69" s="260"/>
      <c r="Y69" s="260"/>
      <c r="Z69" s="130"/>
      <c r="AA69" s="130"/>
      <c r="AB69" s="130"/>
    </row>
    <row r="70" spans="1:31" ht="17.100000000000001" customHeight="1">
      <c r="A70" s="156"/>
      <c r="B70" s="1119" t="s">
        <v>152</v>
      </c>
      <c r="C70" s="1119"/>
      <c r="D70" s="1119"/>
      <c r="E70" s="239"/>
      <c r="Z70" s="130"/>
      <c r="AA70" s="130"/>
      <c r="AB70" s="130"/>
    </row>
    <row r="71" spans="1:31" ht="18.899999999999999" customHeight="1">
      <c r="A71" s="156"/>
      <c r="B71" s="1125" t="s">
        <v>152</v>
      </c>
      <c r="C71" s="1126"/>
      <c r="D71" s="1127"/>
      <c r="E71" s="253" t="str">
        <f>IF(H68=1,"Saving Account","Current Account")</f>
        <v>Current Account</v>
      </c>
      <c r="Z71" s="130"/>
      <c r="AA71" s="130"/>
      <c r="AB71" s="130"/>
    </row>
    <row r="72" spans="1:31" ht="33" customHeight="1">
      <c r="A72" s="122" t="s">
        <v>163</v>
      </c>
      <c r="B72" s="1128" t="s">
        <v>153</v>
      </c>
      <c r="C72" s="1128"/>
      <c r="D72" s="1128"/>
      <c r="E72" s="114"/>
    </row>
    <row r="73" spans="1:31" ht="48" customHeight="1">
      <c r="A73" s="122" t="s">
        <v>164</v>
      </c>
      <c r="B73" s="1128" t="s">
        <v>166</v>
      </c>
      <c r="C73" s="1128"/>
      <c r="D73" s="1128"/>
      <c r="E73" s="114"/>
    </row>
    <row r="74" spans="1:31" ht="46.5" customHeight="1">
      <c r="A74" s="1053" t="s">
        <v>165</v>
      </c>
      <c r="B74" s="1053"/>
      <c r="C74" s="1053"/>
      <c r="D74" s="1053"/>
      <c r="E74" s="1053"/>
    </row>
    <row r="75" spans="1:31">
      <c r="A75" s="441"/>
      <c r="B75" s="441"/>
      <c r="C75" s="441"/>
      <c r="D75" s="441"/>
      <c r="E75" s="441"/>
    </row>
    <row r="76" spans="1:31" ht="23.25" customHeight="1">
      <c r="A76" s="444" t="s">
        <v>573</v>
      </c>
      <c r="B76"/>
      <c r="C76" s="441"/>
      <c r="D76" s="441"/>
      <c r="E76" s="441"/>
    </row>
    <row r="77" spans="1:31" ht="18.75" customHeight="1">
      <c r="A77" s="1118" t="s">
        <v>574</v>
      </c>
      <c r="B77" s="1118"/>
      <c r="C77" s="1118"/>
      <c r="D77" s="1118"/>
      <c r="E77" s="1118"/>
    </row>
    <row r="78" spans="1:31" ht="34.5" customHeight="1">
      <c r="A78" s="5" t="s">
        <v>575</v>
      </c>
      <c r="B78" s="1118" t="s">
        <v>576</v>
      </c>
      <c r="C78" s="1118"/>
      <c r="D78" s="1118"/>
      <c r="E78" s="1118"/>
    </row>
    <row r="79" spans="1:31" ht="36.75" customHeight="1">
      <c r="A79" s="5" t="s">
        <v>542</v>
      </c>
      <c r="B79" s="1112" t="s">
        <v>577</v>
      </c>
      <c r="C79" s="1112"/>
      <c r="D79" s="1112"/>
      <c r="E79" s="1112"/>
    </row>
    <row r="80" spans="1:31" ht="36" customHeight="1">
      <c r="A80" s="5" t="s">
        <v>578</v>
      </c>
      <c r="B80" s="1112" t="s">
        <v>579</v>
      </c>
      <c r="C80" s="1112"/>
      <c r="D80" s="1112"/>
      <c r="E80" s="1112"/>
    </row>
    <row r="81" spans="1:5" ht="6.75" customHeight="1">
      <c r="A81" s="445"/>
      <c r="B81"/>
      <c r="C81" s="441"/>
      <c r="D81" s="441"/>
      <c r="E81" s="441"/>
    </row>
    <row r="82" spans="1:5" ht="50.25" customHeight="1">
      <c r="A82" s="1113" t="s">
        <v>580</v>
      </c>
      <c r="B82" s="1113"/>
      <c r="C82" s="1113"/>
      <c r="D82" s="1113"/>
      <c r="E82" s="1113"/>
    </row>
    <row r="83" spans="1:5" ht="24.9" customHeight="1">
      <c r="A83" s="38" t="s">
        <v>6</v>
      </c>
      <c r="B83" s="136" t="str">
        <f>'Attach 3(JV)'!B24</f>
        <v/>
      </c>
      <c r="D83" s="69" t="s">
        <v>4</v>
      </c>
      <c r="E83" s="326" t="str">
        <f>'Attach 3(JV)'!E24</f>
        <v/>
      </c>
    </row>
    <row r="84" spans="1:5" ht="34.5" customHeight="1">
      <c r="A84" s="38" t="s">
        <v>7</v>
      </c>
      <c r="B84" s="326" t="str">
        <f>'Attach 3(JV)'!B25</f>
        <v/>
      </c>
      <c r="D84" s="69" t="s">
        <v>5</v>
      </c>
      <c r="E84" s="326" t="str">
        <f>'Attach 3(JV)'!E25</f>
        <v/>
      </c>
    </row>
    <row r="85" spans="1:5" ht="24.9" customHeight="1">
      <c r="D85" s="69"/>
      <c r="E85" s="95"/>
    </row>
    <row r="86" spans="1:5" ht="48" customHeight="1">
      <c r="A86" s="40"/>
    </row>
    <row r="87" spans="1:5" ht="96" customHeight="1"/>
    <row r="88" spans="1:5" ht="20.100000000000001" customHeight="1">
      <c r="A88" s="40"/>
    </row>
    <row r="89" spans="1:5" ht="46.5" customHeight="1"/>
    <row r="90" spans="1:5" ht="20.100000000000001" customHeight="1">
      <c r="A90" s="40"/>
    </row>
    <row r="91" spans="1:5" ht="20.100000000000001" customHeight="1"/>
    <row r="92" spans="1:5" ht="20.100000000000001" customHeight="1">
      <c r="A92" s="40"/>
    </row>
    <row r="93" spans="1:5" ht="20.100000000000001" customHeight="1"/>
    <row r="94" spans="1:5" ht="20.100000000000001" customHeight="1"/>
    <row r="95" spans="1:5" ht="20.100000000000001" customHeight="1"/>
    <row r="96" spans="1:5" ht="20.100000000000001" customHeight="1"/>
    <row r="112" ht="62.25" customHeight="1"/>
    <row r="114" ht="57" customHeight="1"/>
    <row r="116" ht="40.5" customHeight="1"/>
  </sheetData>
  <sheetProtection password="CC6F" sheet="1" formatColumns="0" formatRows="0" selectLockedCells="1"/>
  <customSheetViews>
    <customSheetView guid="{07C7ABE5-DC68-4C19-A0E6-84EB4B5844E6}" showPageBreaks="1" showGridLines="0" printArea="1" hiddenRows="1" hiddenColumns="1" view="pageBreakPreview" topLeftCell="A16">
      <selection activeCell="E20" sqref="E20"/>
      <pageMargins left="0.75" right="0.63" top="0.57999999999999996" bottom="0.6" header="0.34" footer="0.35"/>
      <pageSetup orientation="portrait" r:id="rId1"/>
      <headerFooter alignWithMargins="0">
        <oddFooter>&amp;R&amp;"Book Antiqua,Bold"&amp;8 Page &amp;P of &amp;N</oddFooter>
      </headerFooter>
    </customSheetView>
    <customSheetView guid="{35C772BD-8F05-4A18-BEC8-6AF744E22539}" showPageBreaks="1" showGridLines="0" printArea="1" hiddenRows="1" hiddenColumns="1" view="pageBreakPreview" topLeftCell="A16">
      <selection activeCell="E20" sqref="E20"/>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printArea="1" hiddenRows="1" hiddenColumns="1" view="pageBreakPreview">
      <selection activeCell="E19" sqref="E19"/>
      <pageMargins left="0.75" right="0.63" top="0.57999999999999996" bottom="0.6" header="0.34" footer="0.35"/>
      <pageSetup orientation="portrait" r:id="rId3"/>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4"/>
      <headerFooter alignWithMargins="0">
        <oddFooter>&amp;R&amp;"Book Antiqua,Bold"&amp;8 Page &amp;P of &amp;N</oddFooter>
      </headerFooter>
    </customSheetView>
    <customSheetView guid="{77353208-2D17-4D2E-ADE3-4F168F350B73}"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1F125E51-1799-42D0-B41E-DC039BB17D59}" showPageBreaks="1" showGridLines="0" printArea="1" hiddenRows="1" hiddenColumns="1" view="pageBreakPreview">
      <selection activeCell="E25" sqref="E25"/>
      <rowBreaks count="3" manualBreakCount="3">
        <brk id="30" max="4" man="1"/>
        <brk id="31" max="4" man="1"/>
        <brk id="5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14C32814-5A59-4863-9FB1-822FBB75D7D1}" showPageBreaks="1" showGridLines="0" printArea="1" hiddenRows="1" hiddenColumns="1" view="pageBreakPreview">
      <selection activeCell="E19" sqref="E19"/>
      <rowBreaks count="1" manualBreakCount="1">
        <brk id="31"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0">
      <selection activeCell="B75" sqref="B75:C75"/>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4"/>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7"/>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37">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44C1C443-3199-4288-884A-D16AF7B2CD6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CB7CD015-9A92-451A-BEF4-2BC98E3768D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53">
      <selection activeCell="E71" sqref="E71"/>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E38" sqref="E38"/>
      <rowBreaks count="2" manualBreakCount="2">
        <brk id="31" max="4" man="1"/>
        <brk id="5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38">
      <selection activeCell="E62" sqref="E62"/>
      <rowBreaks count="2" manualBreakCount="2">
        <brk id="31" max="4" man="1"/>
        <brk id="5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61">
      <selection activeCell="E62" sqref="E62"/>
      <rowBreaks count="3" manualBreakCount="3">
        <brk id="30" max="4" man="1"/>
        <brk id="31" max="4" man="1"/>
        <brk id="5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82">
      <selection activeCell="E25" sqref="E25"/>
      <rowBreaks count="3" manualBreakCount="3">
        <brk id="30" max="4" man="1"/>
        <brk id="31" max="4" man="1"/>
        <brk id="53"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B07CB001-8FAF-40AD-8AD5-A65A64B33B35}"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7">
      <selection activeCell="E19" sqref="E19"/>
      <rowBreaks count="2" manualBreakCount="2">
        <brk id="31" max="4" man="1"/>
        <brk id="54" max="4" man="1"/>
      </rowBreaks>
      <pageMargins left="0.75" right="0.63" top="0.57999999999999996" bottom="0.6" header="0.34" footer="0.35"/>
      <pageSetup scale="99" orientation="portrait" r:id="rId29"/>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9">
      <selection activeCell="E33" sqref="E33"/>
      <rowBreaks count="3" manualBreakCount="3">
        <brk id="30" max="4" man="1"/>
        <brk id="31" max="4" man="1"/>
        <brk id="53" max="4" man="1"/>
      </rowBreaks>
      <pageMargins left="0.75" right="0.63" top="0.57999999999999996" bottom="0.6" header="0.34" footer="0.35"/>
      <pageSetup scale="99" orientation="portrait" r:id="rId30"/>
      <headerFooter alignWithMargins="0">
        <oddFooter>&amp;R&amp;"Book Antiqua,Bold"&amp;8 Page &amp;P of &amp;N</oddFooter>
      </headerFooter>
    </customSheetView>
    <customSheetView guid="{012A8702-091E-4FD1-8E26-12B65B8B3B8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31"/>
      <headerFooter alignWithMargins="0">
        <oddFooter>&amp;R&amp;"Book Antiqua,Bold"&amp;8 Page &amp;P of &amp;N</oddFooter>
      </headerFooter>
    </customSheetView>
    <customSheetView guid="{B98EDF94-17A9-401E-AE8C-378939C838E5}" showPageBreaks="1" showGridLines="0" printArea="1" hiddenRows="1" hiddenColumns="1" view="pageBreakPreview" topLeftCell="A8">
      <selection activeCell="E21" sqref="E21"/>
      <pageMargins left="0.75" right="0.63" top="0.57999999999999996" bottom="0.6" header="0.34" footer="0.35"/>
      <pageSetup orientation="portrait" r:id="rId32"/>
      <headerFooter alignWithMargins="0">
        <oddFooter>&amp;R&amp;"Book Antiqua,Bold"&amp;8 Page &amp;P of &amp;N</oddFooter>
      </headerFooter>
    </customSheetView>
  </customSheetViews>
  <mergeCells count="72">
    <mergeCell ref="B18:D18"/>
    <mergeCell ref="B19:D19"/>
    <mergeCell ref="B21:D21"/>
    <mergeCell ref="A3:E3"/>
    <mergeCell ref="A5:E5"/>
    <mergeCell ref="A8:D8"/>
    <mergeCell ref="B9:D9"/>
    <mergeCell ref="B10:D10"/>
    <mergeCell ref="E35:E36"/>
    <mergeCell ref="B36:D36"/>
    <mergeCell ref="B35:D35"/>
    <mergeCell ref="B44:D44"/>
    <mergeCell ref="B11:D11"/>
    <mergeCell ref="B27:D27"/>
    <mergeCell ref="B12:D12"/>
    <mergeCell ref="B16:E16"/>
    <mergeCell ref="B17:E17"/>
    <mergeCell ref="B13:D13"/>
    <mergeCell ref="B23:E23"/>
    <mergeCell ref="B22:E22"/>
    <mergeCell ref="B24:D24"/>
    <mergeCell ref="B25:D25"/>
    <mergeCell ref="B26:D26"/>
    <mergeCell ref="B28:D28"/>
    <mergeCell ref="B29:D29"/>
    <mergeCell ref="B30:D30"/>
    <mergeCell ref="B41:D41"/>
    <mergeCell ref="B40:D40"/>
    <mergeCell ref="B31:D31"/>
    <mergeCell ref="B32:D32"/>
    <mergeCell ref="B33:D33"/>
    <mergeCell ref="B34:D34"/>
    <mergeCell ref="B39:D39"/>
    <mergeCell ref="B64:D64"/>
    <mergeCell ref="B57:D57"/>
    <mergeCell ref="B53:D53"/>
    <mergeCell ref="B58:D58"/>
    <mergeCell ref="B62:D62"/>
    <mergeCell ref="B61:D61"/>
    <mergeCell ref="B52:D52"/>
    <mergeCell ref="B54:D54"/>
    <mergeCell ref="B55:D55"/>
    <mergeCell ref="B56:D56"/>
    <mergeCell ref="B51:D51"/>
    <mergeCell ref="B42:D42"/>
    <mergeCell ref="B43:D43"/>
    <mergeCell ref="B48:D48"/>
    <mergeCell ref="B49:D49"/>
    <mergeCell ref="B45:D45"/>
    <mergeCell ref="B46:D46"/>
    <mergeCell ref="B47:D47"/>
    <mergeCell ref="B67:D67"/>
    <mergeCell ref="B68:D68"/>
    <mergeCell ref="B69:D69"/>
    <mergeCell ref="B65:D65"/>
    <mergeCell ref="B66:D66"/>
    <mergeCell ref="B79:E79"/>
    <mergeCell ref="B80:E80"/>
    <mergeCell ref="A82:E82"/>
    <mergeCell ref="B37:D37"/>
    <mergeCell ref="B38:D38"/>
    <mergeCell ref="A77:E77"/>
    <mergeCell ref="B78:E78"/>
    <mergeCell ref="B59:D59"/>
    <mergeCell ref="B60:D60"/>
    <mergeCell ref="B50:D50"/>
    <mergeCell ref="A74:E74"/>
    <mergeCell ref="B63:D63"/>
    <mergeCell ref="B70:D70"/>
    <mergeCell ref="B71:D71"/>
    <mergeCell ref="B72:D72"/>
    <mergeCell ref="B73:D73"/>
  </mergeCells>
  <conditionalFormatting sqref="F38:IV38 A38:D38">
    <cfRule type="expression" dxfId="9" priority="1" stopIfTrue="1">
      <formula>$F$37=0</formula>
    </cfRule>
  </conditionalFormatting>
  <dataValidations count="3">
    <dataValidation type="list" allowBlank="1" showInputMessage="1" showErrorMessage="1" sqref="E19:E21 E37" xr:uid="{00000000-0002-0000-1400-000000000000}">
      <formula1>"Yes, No"</formula1>
    </dataValidation>
    <dataValidation type="list" allowBlank="1" showInputMessage="1" showErrorMessage="1" sqref="E70" xr:uid="{00000000-0002-0000-1400-000001000000}">
      <formula1>$Z$69:$Z$70</formula1>
    </dataValidation>
    <dataValidation type="list" allowBlank="1" showInputMessage="1" showErrorMessage="1" sqref="E39" xr:uid="{00000000-0002-0000-1400-000002000000}">
      <formula1>"Yes (Documentary evidence attached), No"</formula1>
    </dataValidation>
  </dataValidations>
  <pageMargins left="0.75" right="0.63" top="0.57999999999999996" bottom="0.6" header="0.34" footer="0.35"/>
  <pageSetup orientation="portrait" r:id="rId33"/>
  <headerFooter alignWithMargins="0">
    <oddFooter>&amp;R&amp;"Book Antiqua,Bold"&amp;8 Page &amp;P of &amp;N</oddFooter>
  </headerFooter>
  <drawing r:id="rId34"/>
  <legacyDrawing r:id="rId35"/>
  <mc:AlternateContent xmlns:mc="http://schemas.openxmlformats.org/markup-compatibility/2006">
    <mc:Choice Requires="x14">
      <controls>
        <mc:AlternateContent xmlns:mc="http://schemas.openxmlformats.org/markup-compatibility/2006">
          <mc:Choice Requires="x14">
            <control shapeId="24577" r:id="rId36" name="Option Button 1">
              <controlPr defaultSize="0" autoFill="0" autoLine="0" autoPict="0">
                <anchor moveWithCells="1">
                  <from>
                    <xdr:col>1</xdr:col>
                    <xdr:colOff>1127760</xdr:colOff>
                    <xdr:row>70</xdr:row>
                    <xdr:rowOff>22860</xdr:rowOff>
                  </from>
                  <to>
                    <xdr:col>2</xdr:col>
                    <xdr:colOff>754380</xdr:colOff>
                    <xdr:row>71</xdr:row>
                    <xdr:rowOff>0</xdr:rowOff>
                  </to>
                </anchor>
              </controlPr>
            </control>
          </mc:Choice>
        </mc:AlternateContent>
        <mc:AlternateContent xmlns:mc="http://schemas.openxmlformats.org/markup-compatibility/2006">
          <mc:Choice Requires="x14">
            <control shapeId="24578" r:id="rId37" name="Option Button 2">
              <controlPr defaultSize="0" autoFill="0" autoLine="0" autoPict="0">
                <anchor moveWithCells="1">
                  <from>
                    <xdr:col>2</xdr:col>
                    <xdr:colOff>685800</xdr:colOff>
                    <xdr:row>70</xdr:row>
                    <xdr:rowOff>22860</xdr:rowOff>
                  </from>
                  <to>
                    <xdr:col>3</xdr:col>
                    <xdr:colOff>922020</xdr:colOff>
                    <xdr:row>71</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indexed="10"/>
  </sheetPr>
  <dimension ref="A1:BB94"/>
  <sheetViews>
    <sheetView showGridLines="0" showZeros="0" view="pageBreakPreview" topLeftCell="A19" zoomScaleNormal="100" zoomScaleSheetLayoutView="100" workbookViewId="0">
      <selection activeCell="D33" sqref="D33:L33"/>
    </sheetView>
  </sheetViews>
  <sheetFormatPr defaultColWidth="9.109375" defaultRowHeight="14.4"/>
  <cols>
    <col min="1" max="1" width="12.109375" style="31" customWidth="1"/>
    <col min="2" max="2" width="18.109375" style="31" customWidth="1"/>
    <col min="3" max="5" width="7.44140625" style="31" customWidth="1"/>
    <col min="6" max="8" width="7.44140625" style="26" customWidth="1"/>
    <col min="9" max="9" width="9.6640625" style="27" customWidth="1"/>
    <col min="10" max="10" width="11.88671875" style="27" customWidth="1"/>
    <col min="11" max="11" width="11.33203125" style="27" customWidth="1"/>
    <col min="12" max="12" width="9.44140625" style="27" customWidth="1"/>
    <col min="13" max="54" width="9.109375" style="108"/>
    <col min="55" max="16384" width="9.109375" style="27"/>
  </cols>
  <sheetData>
    <row r="1" spans="1:26">
      <c r="A1" s="23" t="str">
        <f>Basic!A3&amp;Basic!B3</f>
        <v>Specification No. :5002002334/TOWER/DOM/A00 - CC CS -1</v>
      </c>
      <c r="B1" s="24"/>
      <c r="C1" s="24"/>
      <c r="D1" s="24"/>
      <c r="E1" s="24"/>
      <c r="F1" s="115"/>
      <c r="G1" s="115"/>
      <c r="H1" s="115"/>
      <c r="I1" s="116"/>
      <c r="J1" s="116"/>
      <c r="K1" s="116"/>
      <c r="L1" s="25" t="str">
        <f>"Attachment-16 "</f>
        <v xml:space="preserve">Attachment-16 </v>
      </c>
    </row>
    <row r="2" spans="1:26" ht="11.25" customHeight="1">
      <c r="Z2" s="200">
        <f>'Attach 3(JV)'!Z2</f>
        <v>0</v>
      </c>
    </row>
    <row r="3" spans="1:26" ht="100.5" customHeight="1">
      <c r="A3" s="746" t="str">
        <f>'Attach 3(JV)'!A3</f>
        <v>Transmission line Tower Package TL01 for 400 KV D/C RIL (Oil Refinery) (GIS) – Jamkhambaliya (GIS) (Twin HTLS) line associated with Transmission Project–Jamnagar Oil Refinery of RIL to connect with Jamkhambaliya ISTS PS</v>
      </c>
      <c r="B3" s="746"/>
      <c r="C3" s="746"/>
      <c r="D3" s="746"/>
      <c r="E3" s="746"/>
      <c r="F3" s="746"/>
      <c r="G3" s="746"/>
      <c r="H3" s="746"/>
      <c r="I3" s="746"/>
      <c r="J3" s="746"/>
      <c r="K3" s="746"/>
      <c r="L3" s="746"/>
    </row>
    <row r="4" spans="1:26" ht="15.9" customHeight="1">
      <c r="A4" s="30"/>
      <c r="H4" s="32"/>
      <c r="I4" s="10"/>
    </row>
    <row r="5" spans="1:26" ht="20.100000000000001" customHeight="1">
      <c r="A5" s="747" t="s">
        <v>8</v>
      </c>
      <c r="B5" s="747"/>
      <c r="C5" s="747"/>
      <c r="D5" s="747"/>
      <c r="E5" s="747"/>
      <c r="F5" s="747"/>
      <c r="G5" s="747"/>
      <c r="H5" s="747"/>
      <c r="I5" s="747"/>
      <c r="J5" s="747"/>
      <c r="K5" s="747"/>
      <c r="L5" s="747"/>
    </row>
    <row r="6" spans="1:26" ht="15.9" customHeight="1">
      <c r="A6" s="34"/>
      <c r="H6" s="32"/>
      <c r="I6" s="12"/>
    </row>
    <row r="7" spans="1:26" ht="20.100000000000001" customHeight="1">
      <c r="A7" s="35" t="str">
        <f>'Attach 3(JV)'!A7</f>
        <v>Bidder’s Name and Address :</v>
      </c>
      <c r="G7" s="15" t="str">
        <f>'Attach 3(JV)'!E7</f>
        <v>To:</v>
      </c>
      <c r="I7" s="12"/>
    </row>
    <row r="8" spans="1:26" ht="36" customHeight="1">
      <c r="A8" s="745" t="str">
        <f>'Attach 3(JV)'!A8</f>
        <v/>
      </c>
      <c r="B8" s="745"/>
      <c r="C8" s="745"/>
      <c r="D8" s="745"/>
      <c r="E8" s="745"/>
      <c r="F8" s="745"/>
      <c r="G8" s="11" t="str">
        <f>'Attach 3(JV)'!E8</f>
        <v>Contract Services</v>
      </c>
      <c r="I8" s="12"/>
    </row>
    <row r="9" spans="1:26" ht="20.100000000000001" customHeight="1">
      <c r="A9" s="13" t="s">
        <v>356</v>
      </c>
      <c r="B9" s="983" t="str">
        <f>'Attach 3(JV)'!B9</f>
        <v/>
      </c>
      <c r="C9" s="983"/>
      <c r="D9" s="983"/>
      <c r="E9" s="983"/>
      <c r="F9" s="983"/>
      <c r="G9" s="11" t="str">
        <f>'Attach 3(JV)'!E9</f>
        <v>Power Grid Corporation of India Ltd.,</v>
      </c>
      <c r="I9" s="12"/>
    </row>
    <row r="10" spans="1:26" ht="20.100000000000001" customHeight="1">
      <c r="A10" s="13" t="s">
        <v>358</v>
      </c>
      <c r="B10" s="983" t="str">
        <f>'Attach 3(JV)'!B10</f>
        <v/>
      </c>
      <c r="C10" s="983"/>
      <c r="D10" s="983"/>
      <c r="E10" s="983"/>
      <c r="F10" s="983"/>
      <c r="G10" s="11" t="str">
        <f>'Attach 3(JV)'!E10</f>
        <v>"Saudamini", Plot No. 2, Sector 29</v>
      </c>
      <c r="I10" s="12"/>
    </row>
    <row r="11" spans="1:26" ht="20.100000000000001" customHeight="1">
      <c r="B11" s="983" t="str">
        <f>'Attach 3(JV)'!B11</f>
        <v/>
      </c>
      <c r="C11" s="983"/>
      <c r="D11" s="983"/>
      <c r="E11" s="983"/>
      <c r="F11" s="983"/>
      <c r="G11" s="11" t="str">
        <f>'Attach 3(JV)'!E11</f>
        <v>Gurgaon (Haryana) - 122001</v>
      </c>
    </row>
    <row r="12" spans="1:26" ht="20.100000000000001" customHeight="1">
      <c r="A12" s="34"/>
      <c r="B12" s="983" t="str">
        <f>'Attach 3(JV)'!B12</f>
        <v/>
      </c>
      <c r="C12" s="983"/>
      <c r="D12" s="983"/>
      <c r="E12" s="983"/>
      <c r="F12" s="983"/>
      <c r="G12" s="11"/>
    </row>
    <row r="13" spans="1:26" ht="15.9" customHeight="1">
      <c r="A13" s="34"/>
      <c r="B13" s="165"/>
      <c r="C13" s="165"/>
      <c r="D13" s="165"/>
      <c r="E13" s="165"/>
      <c r="F13" s="165"/>
    </row>
    <row r="14" spans="1:26" ht="20.100000000000001" customHeight="1">
      <c r="A14" s="31" t="s">
        <v>350</v>
      </c>
    </row>
    <row r="15" spans="1:26" ht="20.100000000000001" customHeight="1">
      <c r="A15" s="34"/>
    </row>
    <row r="16" spans="1:26" ht="57.75" customHeight="1">
      <c r="A16" s="1053" t="s">
        <v>15</v>
      </c>
      <c r="B16" s="1053"/>
      <c r="C16" s="1053"/>
      <c r="D16" s="1053"/>
      <c r="E16" s="1053"/>
      <c r="F16" s="1053"/>
      <c r="G16" s="1053"/>
      <c r="H16" s="1053"/>
      <c r="I16" s="1053"/>
      <c r="J16" s="1053"/>
      <c r="K16" s="1053"/>
      <c r="L16" s="1053"/>
    </row>
    <row r="17" spans="1:12" ht="20.100000000000001" customHeight="1">
      <c r="A17" s="118">
        <v>1</v>
      </c>
      <c r="B17" s="119" t="s">
        <v>16</v>
      </c>
    </row>
    <row r="18" spans="1:12" ht="82.5" customHeight="1">
      <c r="A18" s="62"/>
      <c r="B18" s="1151" t="s">
        <v>17</v>
      </c>
      <c r="C18" s="1151"/>
      <c r="D18" s="1151"/>
      <c r="E18" s="1151"/>
      <c r="F18" s="1151"/>
      <c r="G18" s="1151"/>
      <c r="H18" s="1151"/>
      <c r="I18" s="1151"/>
      <c r="J18" s="1151"/>
      <c r="K18" s="1151"/>
      <c r="L18" s="1151"/>
    </row>
    <row r="19" spans="1:12" ht="60.75" customHeight="1">
      <c r="A19" s="63">
        <v>1.1000000000000001</v>
      </c>
      <c r="B19" s="1167" t="s">
        <v>18</v>
      </c>
      <c r="C19" s="1167"/>
      <c r="D19" s="1167"/>
      <c r="E19" s="1167"/>
      <c r="F19" s="1167"/>
      <c r="G19" s="1167"/>
      <c r="H19" s="1167"/>
      <c r="I19" s="1167"/>
      <c r="J19" s="1167"/>
      <c r="K19" s="1167"/>
      <c r="L19" s="1167"/>
    </row>
    <row r="20" spans="1:12" ht="33" customHeight="1">
      <c r="A20" s="62"/>
      <c r="B20" s="742" t="str">
        <f>IF('Names of Bidder'!D9="Sole Bidder","Name of the Bidder (Sole Bidder)", "Name of Bidder (Lead Partner)")</f>
        <v>Name of the Bidder (Sole Bidder)</v>
      </c>
      <c r="C20" s="742"/>
      <c r="D20" s="742"/>
      <c r="E20" s="742"/>
      <c r="F20" s="742"/>
      <c r="G20" s="742"/>
      <c r="H20" s="1169" t="str">
        <f>B9</f>
        <v/>
      </c>
      <c r="I20" s="1169"/>
      <c r="J20" s="1169"/>
      <c r="K20" s="1169"/>
      <c r="L20" s="1169"/>
    </row>
    <row r="21" spans="1:12" ht="33" customHeight="1">
      <c r="A21" s="37"/>
      <c r="B21" s="742" t="s">
        <v>19</v>
      </c>
      <c r="C21" s="742"/>
      <c r="D21" s="742"/>
      <c r="E21" s="742"/>
      <c r="F21" s="742"/>
      <c r="G21" s="742"/>
      <c r="H21" s="1165" t="s">
        <v>60</v>
      </c>
      <c r="I21" s="1165"/>
      <c r="J21" s="1165"/>
      <c r="K21" s="1165"/>
      <c r="L21" s="1165"/>
    </row>
    <row r="22" spans="1:12" ht="33" customHeight="1">
      <c r="A22" s="37"/>
      <c r="B22" s="742" t="s">
        <v>20</v>
      </c>
      <c r="C22" s="742"/>
      <c r="D22" s="742"/>
      <c r="E22" s="742"/>
      <c r="F22" s="742"/>
      <c r="G22" s="742"/>
      <c r="H22" s="1165"/>
      <c r="I22" s="1165"/>
      <c r="J22" s="1165"/>
      <c r="K22" s="1165"/>
      <c r="L22" s="1165"/>
    </row>
    <row r="23" spans="1:12" ht="33" customHeight="1">
      <c r="A23" s="37"/>
      <c r="B23" s="742" t="s">
        <v>21</v>
      </c>
      <c r="C23" s="742"/>
      <c r="D23" s="742"/>
      <c r="E23" s="742"/>
      <c r="F23" s="742"/>
      <c r="G23" s="742"/>
      <c r="H23" s="1165"/>
      <c r="I23" s="1165"/>
      <c r="J23" s="1165"/>
      <c r="K23" s="1165"/>
      <c r="L23" s="1165"/>
    </row>
    <row r="24" spans="1:12" ht="33" customHeight="1">
      <c r="A24" s="37"/>
      <c r="B24" s="742" t="s">
        <v>22</v>
      </c>
      <c r="C24" s="742"/>
      <c r="D24" s="742"/>
      <c r="E24" s="742"/>
      <c r="F24" s="742"/>
      <c r="G24" s="742"/>
      <c r="H24" s="1165"/>
      <c r="I24" s="1165"/>
      <c r="J24" s="1165"/>
      <c r="K24" s="1165"/>
      <c r="L24" s="1165"/>
    </row>
    <row r="25" spans="1:12" ht="6" customHeight="1">
      <c r="A25" s="37"/>
      <c r="B25" s="235"/>
      <c r="C25" s="235"/>
      <c r="D25" s="235"/>
      <c r="E25" s="235"/>
      <c r="F25" s="235"/>
      <c r="G25" s="235"/>
      <c r="H25" s="236"/>
      <c r="I25" s="236"/>
      <c r="J25" s="236"/>
      <c r="K25" s="236"/>
      <c r="L25" s="236"/>
    </row>
    <row r="26" spans="1:12" ht="18.899999999999999" customHeight="1">
      <c r="A26" s="63">
        <v>1.2</v>
      </c>
      <c r="B26" s="1166" t="s">
        <v>176</v>
      </c>
      <c r="C26" s="1166"/>
      <c r="D26" s="1166"/>
      <c r="E26" s="1166"/>
      <c r="F26" s="1166"/>
      <c r="G26" s="1166"/>
      <c r="H26" s="1166"/>
      <c r="I26" s="1166"/>
      <c r="J26" s="1166"/>
      <c r="K26" s="1166"/>
      <c r="L26" s="1166"/>
    </row>
    <row r="27" spans="1:12" ht="18.899999999999999" customHeight="1">
      <c r="A27" s="66" t="s">
        <v>23</v>
      </c>
      <c r="B27" s="117" t="s">
        <v>24</v>
      </c>
      <c r="C27" s="117"/>
      <c r="D27" s="120"/>
      <c r="E27" s="120"/>
    </row>
    <row r="28" spans="1:12" ht="18.899999999999999" customHeight="1">
      <c r="A28" s="37"/>
      <c r="B28" s="744" t="s">
        <v>25</v>
      </c>
      <c r="C28" s="744"/>
      <c r="D28" s="1054"/>
      <c r="E28" s="1054"/>
      <c r="F28" s="1054"/>
      <c r="G28" s="1054"/>
      <c r="H28" s="1054"/>
      <c r="I28" s="1054"/>
      <c r="J28" s="1054"/>
      <c r="K28" s="1054"/>
      <c r="L28" s="1054"/>
    </row>
    <row r="29" spans="1:12" ht="18.899999999999999" customHeight="1">
      <c r="A29" s="37"/>
      <c r="B29" s="1172" t="s">
        <v>26</v>
      </c>
      <c r="C29" s="1173"/>
      <c r="D29" s="1171"/>
      <c r="E29" s="1171"/>
      <c r="F29" s="1171"/>
      <c r="G29" s="1171"/>
      <c r="H29" s="1171"/>
      <c r="I29" s="1171"/>
      <c r="J29" s="1171"/>
      <c r="K29" s="1171"/>
      <c r="L29" s="1171"/>
    </row>
    <row r="30" spans="1:12" ht="18.899999999999999" customHeight="1">
      <c r="A30" s="37"/>
      <c r="B30" s="123"/>
      <c r="C30" s="64"/>
      <c r="D30" s="1170"/>
      <c r="E30" s="1170"/>
      <c r="F30" s="1170"/>
      <c r="G30" s="1170"/>
      <c r="H30" s="1170"/>
      <c r="I30" s="1170"/>
      <c r="J30" s="1170"/>
      <c r="K30" s="1170"/>
      <c r="L30" s="1170"/>
    </row>
    <row r="31" spans="1:12" ht="18.899999999999999" customHeight="1">
      <c r="A31" s="37"/>
      <c r="B31" s="123"/>
      <c r="C31" s="64"/>
      <c r="D31" s="1170"/>
      <c r="E31" s="1170"/>
      <c r="F31" s="1170"/>
      <c r="G31" s="1170"/>
      <c r="H31" s="1170"/>
      <c r="I31" s="1170"/>
      <c r="J31" s="1170"/>
      <c r="K31" s="1170"/>
      <c r="L31" s="1170"/>
    </row>
    <row r="32" spans="1:12" ht="18.899999999999999" customHeight="1">
      <c r="A32" s="37"/>
      <c r="B32" s="124"/>
      <c r="C32" s="65"/>
      <c r="D32" s="1168"/>
      <c r="E32" s="1168"/>
      <c r="F32" s="1168"/>
      <c r="G32" s="1168"/>
      <c r="H32" s="1168"/>
      <c r="I32" s="1168"/>
      <c r="J32" s="1168"/>
      <c r="K32" s="1168"/>
      <c r="L32" s="1168"/>
    </row>
    <row r="33" spans="1:54" ht="18.899999999999999" customHeight="1">
      <c r="A33" s="37"/>
      <c r="B33" s="744" t="s">
        <v>27</v>
      </c>
      <c r="C33" s="744"/>
      <c r="D33" s="1054"/>
      <c r="E33" s="1054"/>
      <c r="F33" s="1054"/>
      <c r="G33" s="1054"/>
      <c r="H33" s="1054"/>
      <c r="I33" s="1054"/>
      <c r="J33" s="1054"/>
      <c r="K33" s="1054"/>
      <c r="L33" s="1054"/>
    </row>
    <row r="34" spans="1:54" ht="18.899999999999999" customHeight="1">
      <c r="A34" s="37"/>
      <c r="B34" s="744" t="s">
        <v>28</v>
      </c>
      <c r="C34" s="744"/>
      <c r="D34" s="1054"/>
      <c r="E34" s="1054"/>
      <c r="F34" s="1054"/>
      <c r="G34" s="1054"/>
      <c r="H34" s="1054"/>
      <c r="I34" s="1054"/>
      <c r="J34" s="1054"/>
      <c r="K34" s="1054"/>
      <c r="L34" s="1054"/>
    </row>
    <row r="35" spans="1:54" ht="18.899999999999999" customHeight="1">
      <c r="A35" s="37"/>
      <c r="B35" s="744" t="s">
        <v>29</v>
      </c>
      <c r="C35" s="744"/>
      <c r="D35" s="1054"/>
      <c r="E35" s="1054"/>
      <c r="F35" s="1054"/>
      <c r="G35" s="1054"/>
      <c r="H35" s="1054"/>
      <c r="I35" s="1054"/>
      <c r="J35" s="1054"/>
      <c r="K35" s="1054"/>
      <c r="L35" s="1054"/>
    </row>
    <row r="36" spans="1:54" ht="18.899999999999999" customHeight="1">
      <c r="A36" s="37"/>
      <c r="B36" s="744" t="s">
        <v>30</v>
      </c>
      <c r="C36" s="744"/>
      <c r="D36" s="1054"/>
      <c r="E36" s="1054"/>
      <c r="F36" s="1054"/>
      <c r="G36" s="1054"/>
      <c r="H36" s="1054"/>
      <c r="I36" s="1054"/>
      <c r="J36" s="1054"/>
      <c r="K36" s="1054"/>
      <c r="L36" s="1054"/>
    </row>
    <row r="37" spans="1:54" ht="8.1" customHeight="1">
      <c r="A37" s="37"/>
      <c r="B37" s="125"/>
      <c r="C37" s="125"/>
      <c r="D37" s="126"/>
      <c r="E37" s="126"/>
      <c r="F37" s="126"/>
      <c r="G37" s="126"/>
      <c r="H37" s="126"/>
      <c r="I37" s="126"/>
      <c r="J37" s="126"/>
      <c r="K37" s="126"/>
      <c r="L37" s="126"/>
    </row>
    <row r="38" spans="1:54" ht="61.5" customHeight="1">
      <c r="A38" s="67" t="s">
        <v>32</v>
      </c>
      <c r="B38" s="1151" t="s">
        <v>31</v>
      </c>
      <c r="C38" s="1151"/>
      <c r="D38" s="1151"/>
      <c r="E38" s="1151"/>
      <c r="F38" s="1151"/>
      <c r="G38" s="1151"/>
      <c r="H38" s="1151"/>
      <c r="I38" s="1151"/>
      <c r="J38" s="1151"/>
      <c r="K38" s="1151"/>
      <c r="L38" s="1151"/>
    </row>
    <row r="39" spans="1:54" ht="33.75" customHeight="1">
      <c r="A39" s="37"/>
      <c r="B39" s="122" t="s">
        <v>354</v>
      </c>
      <c r="C39" s="1164" t="s">
        <v>33</v>
      </c>
      <c r="D39" s="1164"/>
      <c r="E39" s="1164"/>
      <c r="F39" s="1164"/>
      <c r="G39" s="1164" t="s">
        <v>34</v>
      </c>
      <c r="H39" s="1164"/>
      <c r="I39" s="1164" t="s">
        <v>35</v>
      </c>
      <c r="J39" s="1164"/>
      <c r="K39" s="1164"/>
      <c r="L39" s="1164"/>
    </row>
    <row r="40" spans="1:54" ht="38.1" customHeight="1">
      <c r="B40" s="133"/>
      <c r="C40" s="1054"/>
      <c r="D40" s="1054"/>
      <c r="E40" s="1054"/>
      <c r="F40" s="1054"/>
      <c r="G40" s="1157"/>
      <c r="H40" s="1157"/>
      <c r="I40" s="1054"/>
      <c r="J40" s="1054"/>
      <c r="K40" s="1054"/>
      <c r="L40" s="1054"/>
    </row>
    <row r="41" spans="1:54" ht="38.1" customHeight="1">
      <c r="A41" s="37"/>
      <c r="B41" s="133"/>
      <c r="C41" s="1054"/>
      <c r="D41" s="1054"/>
      <c r="E41" s="1054"/>
      <c r="F41" s="1054"/>
      <c r="G41" s="1157"/>
      <c r="H41" s="1157"/>
      <c r="I41" s="1054"/>
      <c r="J41" s="1054"/>
      <c r="K41" s="1054"/>
      <c r="L41" s="1054"/>
    </row>
    <row r="42" spans="1:54" ht="42" customHeight="1">
      <c r="A42" s="67" t="s">
        <v>519</v>
      </c>
      <c r="B42" s="1151" t="s">
        <v>520</v>
      </c>
      <c r="C42" s="1151"/>
      <c r="D42" s="1151"/>
      <c r="E42" s="1151"/>
      <c r="F42" s="1151"/>
      <c r="G42" s="1151"/>
      <c r="H42" s="1151"/>
      <c r="I42" s="1151"/>
      <c r="J42" s="1151"/>
      <c r="K42" s="1151"/>
      <c r="L42" s="1151"/>
    </row>
    <row r="43" spans="1:54" ht="52.5" customHeight="1">
      <c r="A43" s="37"/>
      <c r="B43" s="122" t="s">
        <v>354</v>
      </c>
      <c r="C43" s="1164" t="s">
        <v>521</v>
      </c>
      <c r="D43" s="1164"/>
      <c r="E43" s="1164"/>
      <c r="F43" s="1164"/>
      <c r="G43" s="1164" t="s">
        <v>522</v>
      </c>
      <c r="H43" s="1164"/>
      <c r="I43" s="1164" t="s">
        <v>523</v>
      </c>
      <c r="J43" s="1164"/>
      <c r="K43" s="1164"/>
      <c r="L43" s="1164"/>
    </row>
    <row r="44" spans="1:54" ht="38.1" customHeight="1">
      <c r="A44" s="37"/>
      <c r="B44" s="133"/>
      <c r="C44" s="1054"/>
      <c r="D44" s="1054"/>
      <c r="E44" s="1054"/>
      <c r="F44" s="1054"/>
      <c r="G44" s="1157"/>
      <c r="H44" s="1157"/>
      <c r="I44" s="1054"/>
      <c r="J44" s="1054"/>
      <c r="K44" s="1054"/>
      <c r="L44" s="1054"/>
    </row>
    <row r="45" spans="1:54" ht="38.1" customHeight="1">
      <c r="A45" s="37"/>
      <c r="B45" s="133"/>
      <c r="C45" s="1054"/>
      <c r="D45" s="1054"/>
      <c r="E45" s="1054"/>
      <c r="F45" s="1054"/>
      <c r="G45" s="1157"/>
      <c r="H45" s="1157"/>
      <c r="I45" s="1054"/>
      <c r="J45" s="1054"/>
      <c r="K45" s="1054"/>
      <c r="L45" s="1054"/>
    </row>
    <row r="46" spans="1:54" ht="20.100000000000001" customHeight="1">
      <c r="A46" s="118">
        <v>2</v>
      </c>
      <c r="B46" s="127" t="s">
        <v>36</v>
      </c>
    </row>
    <row r="47" spans="1:54" ht="78.75" customHeight="1">
      <c r="B47" s="1151" t="s">
        <v>37</v>
      </c>
      <c r="C47" s="1151"/>
      <c r="D47" s="1151"/>
      <c r="E47" s="1151"/>
      <c r="F47" s="1151"/>
      <c r="G47" s="1151"/>
      <c r="H47" s="1151"/>
      <c r="I47" s="1151"/>
      <c r="J47" s="1151"/>
      <c r="K47" s="1151"/>
      <c r="L47" s="1151"/>
    </row>
    <row r="48" spans="1:54" s="26" customFormat="1" ht="34.5" customHeight="1">
      <c r="A48" s="63">
        <v>2.1</v>
      </c>
      <c r="B48" s="1151" t="s">
        <v>38</v>
      </c>
      <c r="C48" s="1151"/>
      <c r="D48" s="1151"/>
      <c r="E48" s="1151"/>
      <c r="F48" s="1151"/>
      <c r="G48" s="1151"/>
      <c r="H48" s="1151"/>
      <c r="I48" s="1151"/>
      <c r="J48" s="1151"/>
      <c r="K48" s="1151"/>
      <c r="L48" s="1151"/>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row>
    <row r="49" spans="1:54" ht="51" customHeight="1">
      <c r="A49" s="37"/>
      <c r="B49" s="122" t="s">
        <v>39</v>
      </c>
      <c r="C49" s="1164" t="s">
        <v>40</v>
      </c>
      <c r="D49" s="1164"/>
      <c r="E49" s="1164"/>
      <c r="F49" s="1164"/>
      <c r="G49" s="1164" t="s">
        <v>41</v>
      </c>
      <c r="H49" s="1164"/>
      <c r="I49" s="1164" t="s">
        <v>118</v>
      </c>
      <c r="J49" s="1164"/>
      <c r="K49" s="1164" t="s">
        <v>119</v>
      </c>
      <c r="L49" s="1164"/>
    </row>
    <row r="50" spans="1:54" ht="27.9" customHeight="1">
      <c r="A50" s="37"/>
      <c r="B50" s="133">
        <v>1</v>
      </c>
      <c r="C50" s="1054"/>
      <c r="D50" s="1054"/>
      <c r="E50" s="1054"/>
      <c r="F50" s="1054"/>
      <c r="G50" s="1157"/>
      <c r="H50" s="1157"/>
      <c r="I50" s="1157"/>
      <c r="J50" s="1157"/>
      <c r="K50" s="1162"/>
      <c r="L50" s="1162"/>
    </row>
    <row r="51" spans="1:54" ht="27.9" customHeight="1">
      <c r="A51" s="37"/>
      <c r="B51" s="133">
        <v>2</v>
      </c>
      <c r="C51" s="1054"/>
      <c r="D51" s="1054"/>
      <c r="E51" s="1054"/>
      <c r="F51" s="1054"/>
      <c r="G51" s="1157"/>
      <c r="H51" s="1157"/>
      <c r="I51" s="1157"/>
      <c r="J51" s="1157"/>
      <c r="K51" s="1162"/>
      <c r="L51" s="1162"/>
    </row>
    <row r="52" spans="1:54" ht="27.9" customHeight="1">
      <c r="A52" s="37"/>
      <c r="B52" s="133">
        <v>3</v>
      </c>
      <c r="C52" s="1054"/>
      <c r="D52" s="1054"/>
      <c r="E52" s="1054"/>
      <c r="F52" s="1054"/>
      <c r="G52" s="1157"/>
      <c r="H52" s="1157"/>
      <c r="I52" s="1157"/>
      <c r="J52" s="1157"/>
      <c r="K52" s="1162"/>
      <c r="L52" s="1162"/>
    </row>
    <row r="53" spans="1:54" ht="27.9" customHeight="1">
      <c r="A53" s="37"/>
      <c r="B53" s="133">
        <v>4</v>
      </c>
      <c r="C53" s="1054"/>
      <c r="D53" s="1054"/>
      <c r="E53" s="1054"/>
      <c r="F53" s="1054"/>
      <c r="G53" s="1157"/>
      <c r="H53" s="1157"/>
      <c r="I53" s="1157"/>
      <c r="J53" s="1157"/>
      <c r="K53" s="1162"/>
      <c r="L53" s="1162"/>
    </row>
    <row r="54" spans="1:54" ht="27.9" customHeight="1">
      <c r="A54" s="37"/>
      <c r="B54" s="133">
        <v>5</v>
      </c>
      <c r="C54" s="1054"/>
      <c r="D54" s="1054"/>
      <c r="E54" s="1054"/>
      <c r="F54" s="1054"/>
      <c r="G54" s="1157"/>
      <c r="H54" s="1157"/>
      <c r="I54" s="1157"/>
      <c r="J54" s="1157"/>
      <c r="K54" s="1162"/>
      <c r="L54" s="1162"/>
    </row>
    <row r="55" spans="1:54" s="592" customFormat="1" ht="20.25" customHeight="1">
      <c r="A55" s="590"/>
      <c r="B55" s="607"/>
      <c r="C55" s="608"/>
      <c r="D55" s="608"/>
      <c r="E55" s="608"/>
      <c r="F55" s="608"/>
      <c r="G55" s="607"/>
      <c r="H55" s="607"/>
      <c r="I55" s="607"/>
      <c r="J55" s="607"/>
      <c r="K55" s="609"/>
      <c r="L55" s="609"/>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1"/>
      <c r="AL55" s="591"/>
      <c r="AM55" s="591"/>
      <c r="AN55" s="591"/>
      <c r="AO55" s="591"/>
      <c r="AP55" s="591"/>
      <c r="AQ55" s="591"/>
      <c r="AR55" s="591"/>
      <c r="AS55" s="591"/>
      <c r="AT55" s="591"/>
      <c r="AU55" s="591"/>
      <c r="AV55" s="591"/>
      <c r="AW55" s="591"/>
      <c r="AX55" s="591"/>
      <c r="AY55" s="591"/>
      <c r="AZ55" s="591"/>
      <c r="BA55" s="591"/>
      <c r="BB55" s="591"/>
    </row>
    <row r="56" spans="1:54" s="592" customFormat="1" ht="27.9" customHeight="1">
      <c r="A56" s="63">
        <v>3</v>
      </c>
      <c r="B56" s="1152" t="s">
        <v>639</v>
      </c>
      <c r="C56" s="1152"/>
      <c r="D56" s="1152"/>
      <c r="E56" s="1152"/>
      <c r="F56" s="1152"/>
      <c r="G56" s="1152"/>
      <c r="H56" s="1152"/>
      <c r="I56" s="1152"/>
      <c r="J56" s="1152"/>
      <c r="K56" s="1152"/>
      <c r="L56" s="1152"/>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1"/>
      <c r="AM56" s="591"/>
      <c r="AN56" s="591"/>
      <c r="AO56" s="591"/>
      <c r="AP56" s="591"/>
      <c r="AQ56" s="591"/>
      <c r="AR56" s="591"/>
      <c r="AS56" s="591"/>
      <c r="AT56" s="591"/>
      <c r="AU56" s="591"/>
      <c r="AV56" s="591"/>
      <c r="AW56" s="591"/>
      <c r="AX56" s="591"/>
      <c r="AY56" s="591"/>
      <c r="AZ56" s="591"/>
      <c r="BA56" s="591"/>
      <c r="BB56" s="591"/>
    </row>
    <row r="57" spans="1:54" s="592" customFormat="1" ht="49.5" customHeight="1">
      <c r="A57" s="63"/>
      <c r="B57" s="1152" t="s">
        <v>640</v>
      </c>
      <c r="C57" s="1152"/>
      <c r="D57" s="1152"/>
      <c r="E57" s="1152"/>
      <c r="F57" s="1152"/>
      <c r="G57" s="1152"/>
      <c r="H57" s="1152"/>
      <c r="I57" s="1152"/>
      <c r="J57" s="1152"/>
      <c r="K57" s="1152"/>
      <c r="L57" s="1152"/>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1"/>
      <c r="AL57" s="591"/>
      <c r="AM57" s="591"/>
      <c r="AN57" s="591"/>
      <c r="AO57" s="591"/>
      <c r="AP57" s="591"/>
      <c r="AQ57" s="591"/>
      <c r="AR57" s="591"/>
      <c r="AS57" s="591"/>
      <c r="AT57" s="591"/>
      <c r="AU57" s="591"/>
      <c r="AV57" s="591"/>
      <c r="AW57" s="591"/>
      <c r="AX57" s="591"/>
      <c r="AY57" s="591"/>
      <c r="AZ57" s="591"/>
      <c r="BA57" s="591"/>
      <c r="BB57" s="591"/>
    </row>
    <row r="58" spans="1:54" s="592" customFormat="1" ht="15" customHeight="1">
      <c r="A58" s="63"/>
      <c r="B58" s="607"/>
      <c r="C58" s="608"/>
      <c r="D58" s="608"/>
      <c r="E58" s="608"/>
      <c r="F58" s="608"/>
      <c r="G58" s="607"/>
      <c r="H58" s="607"/>
      <c r="I58" s="607"/>
      <c r="J58" s="607"/>
      <c r="K58" s="609"/>
      <c r="L58" s="609"/>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1"/>
      <c r="AL58" s="591"/>
      <c r="AM58" s="591"/>
      <c r="AN58" s="591"/>
      <c r="AO58" s="591"/>
      <c r="AP58" s="591"/>
      <c r="AQ58" s="591"/>
      <c r="AR58" s="591"/>
      <c r="AS58" s="591"/>
      <c r="AT58" s="591"/>
      <c r="AU58" s="591"/>
      <c r="AV58" s="591"/>
      <c r="AW58" s="591"/>
      <c r="AX58" s="591"/>
      <c r="AY58" s="591"/>
      <c r="AZ58" s="591"/>
      <c r="BA58" s="591"/>
      <c r="BB58" s="591"/>
    </row>
    <row r="59" spans="1:54" s="592" customFormat="1" ht="21.75" customHeight="1">
      <c r="A59" s="63">
        <v>3.1</v>
      </c>
      <c r="B59" s="1152" t="s">
        <v>641</v>
      </c>
      <c r="C59" s="1152"/>
      <c r="D59" s="1152"/>
      <c r="E59" s="1152"/>
      <c r="F59" s="1152"/>
      <c r="G59" s="1152"/>
      <c r="H59" s="1152"/>
      <c r="I59" s="1152"/>
      <c r="J59" s="1152"/>
      <c r="K59" s="1152"/>
      <c r="L59" s="1152"/>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591"/>
      <c r="AL59" s="591"/>
      <c r="AM59" s="591"/>
      <c r="AN59" s="591"/>
      <c r="AO59" s="591"/>
      <c r="AP59" s="591"/>
      <c r="AQ59" s="591"/>
      <c r="AR59" s="591"/>
      <c r="AS59" s="591"/>
      <c r="AT59" s="591"/>
      <c r="AU59" s="591"/>
      <c r="AV59" s="591"/>
      <c r="AW59" s="591"/>
      <c r="AX59" s="591"/>
      <c r="AY59" s="591"/>
      <c r="AZ59" s="591"/>
      <c r="BA59" s="591"/>
      <c r="BB59" s="591"/>
    </row>
    <row r="60" spans="1:54" s="592" customFormat="1" ht="15" customHeight="1">
      <c r="A60" s="590"/>
      <c r="B60" s="607"/>
      <c r="C60" s="608"/>
      <c r="D60" s="608"/>
      <c r="E60" s="608"/>
      <c r="F60" s="608"/>
      <c r="G60" s="607"/>
      <c r="H60" s="607"/>
      <c r="I60" s="607"/>
      <c r="J60" s="607"/>
      <c r="K60" s="609"/>
      <c r="L60" s="609"/>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1"/>
      <c r="AL60" s="591"/>
      <c r="AM60" s="591"/>
      <c r="AN60" s="591"/>
      <c r="AO60" s="591"/>
      <c r="AP60" s="591"/>
      <c r="AQ60" s="591"/>
      <c r="AR60" s="591"/>
      <c r="AS60" s="591"/>
      <c r="AT60" s="591"/>
      <c r="AU60" s="591"/>
      <c r="AV60" s="591"/>
      <c r="AW60" s="591"/>
      <c r="AX60" s="591"/>
      <c r="AY60" s="591"/>
      <c r="AZ60" s="591"/>
      <c r="BA60" s="591"/>
      <c r="BB60" s="591"/>
    </row>
    <row r="61" spans="1:54" s="592" customFormat="1" ht="35.25" customHeight="1">
      <c r="A61" s="590"/>
      <c r="B61" s="610" t="s">
        <v>39</v>
      </c>
      <c r="C61" s="1153" t="s">
        <v>642</v>
      </c>
      <c r="D61" s="1153"/>
      <c r="E61" s="1153"/>
      <c r="F61" s="1153"/>
      <c r="G61" s="1153" t="s">
        <v>643</v>
      </c>
      <c r="H61" s="1153"/>
      <c r="I61" s="1153"/>
      <c r="J61" s="1153"/>
      <c r="K61" s="1153"/>
      <c r="L61" s="1153"/>
      <c r="M61" s="591"/>
      <c r="N61" s="591"/>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591"/>
      <c r="AL61" s="591"/>
      <c r="AM61" s="591"/>
      <c r="AN61" s="591"/>
      <c r="AO61" s="591"/>
      <c r="AP61" s="591"/>
      <c r="AQ61" s="591"/>
      <c r="AR61" s="591"/>
      <c r="AS61" s="591"/>
      <c r="AT61" s="591"/>
      <c r="AU61" s="591"/>
      <c r="AV61" s="591"/>
      <c r="AW61" s="591"/>
      <c r="AX61" s="591"/>
      <c r="AY61" s="591"/>
      <c r="AZ61" s="591"/>
      <c r="BA61" s="591"/>
      <c r="BB61" s="591"/>
    </row>
    <row r="62" spans="1:54" s="592" customFormat="1" ht="17.25" customHeight="1">
      <c r="A62" s="590"/>
      <c r="B62" s="337"/>
      <c r="C62" s="1154"/>
      <c r="D62" s="1155"/>
      <c r="E62" s="1155"/>
      <c r="F62" s="1156"/>
      <c r="G62" s="1154"/>
      <c r="H62" s="1155"/>
      <c r="I62" s="1155"/>
      <c r="J62" s="1155"/>
      <c r="K62" s="1155"/>
      <c r="L62" s="1155"/>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91"/>
      <c r="AL62" s="591"/>
      <c r="AM62" s="591"/>
      <c r="AN62" s="591"/>
      <c r="AO62" s="591"/>
      <c r="AP62" s="591"/>
      <c r="AQ62" s="591"/>
      <c r="AR62" s="591"/>
      <c r="AS62" s="591"/>
      <c r="AT62" s="591"/>
      <c r="AU62" s="591"/>
      <c r="AV62" s="591"/>
      <c r="AW62" s="591"/>
      <c r="AX62" s="591"/>
      <c r="AY62" s="591"/>
      <c r="AZ62" s="591"/>
      <c r="BA62" s="591"/>
      <c r="BB62" s="591"/>
    </row>
    <row r="63" spans="1:54" s="592" customFormat="1" ht="17.25" customHeight="1">
      <c r="A63" s="590"/>
      <c r="B63" s="337"/>
      <c r="C63" s="1154"/>
      <c r="D63" s="1155"/>
      <c r="E63" s="1155"/>
      <c r="F63" s="1156"/>
      <c r="G63" s="1154"/>
      <c r="H63" s="1155"/>
      <c r="I63" s="1155"/>
      <c r="J63" s="1155"/>
      <c r="K63" s="1155"/>
      <c r="L63" s="1155"/>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1"/>
      <c r="AL63" s="591"/>
      <c r="AM63" s="591"/>
      <c r="AN63" s="591"/>
      <c r="AO63" s="591"/>
      <c r="AP63" s="591"/>
      <c r="AQ63" s="591"/>
      <c r="AR63" s="591"/>
      <c r="AS63" s="591"/>
      <c r="AT63" s="591"/>
      <c r="AU63" s="591"/>
      <c r="AV63" s="591"/>
      <c r="AW63" s="591"/>
      <c r="AX63" s="591"/>
      <c r="AY63" s="591"/>
      <c r="AZ63" s="591"/>
      <c r="BA63" s="591"/>
      <c r="BB63" s="591"/>
    </row>
    <row r="64" spans="1:54" s="592" customFormat="1" ht="17.25" customHeight="1">
      <c r="A64" s="590"/>
      <c r="B64" s="337"/>
      <c r="C64" s="1154"/>
      <c r="D64" s="1155"/>
      <c r="E64" s="1155"/>
      <c r="F64" s="1156"/>
      <c r="G64" s="1154"/>
      <c r="H64" s="1155"/>
      <c r="I64" s="1155"/>
      <c r="J64" s="594"/>
      <c r="K64" s="594"/>
      <c r="L64" s="594"/>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1"/>
      <c r="AL64" s="591"/>
      <c r="AM64" s="591"/>
      <c r="AN64" s="591"/>
      <c r="AO64" s="591"/>
      <c r="AP64" s="591"/>
      <c r="AQ64" s="591"/>
      <c r="AR64" s="591"/>
      <c r="AS64" s="591"/>
      <c r="AT64" s="591"/>
      <c r="AU64" s="591"/>
      <c r="AV64" s="591"/>
      <c r="AW64" s="591"/>
      <c r="AX64" s="591"/>
      <c r="AY64" s="591"/>
      <c r="AZ64" s="591"/>
      <c r="BA64" s="591"/>
      <c r="BB64" s="591"/>
    </row>
    <row r="65" spans="1:54" s="592" customFormat="1" ht="17.25" customHeight="1">
      <c r="A65" s="590"/>
      <c r="B65" s="337"/>
      <c r="C65" s="1154"/>
      <c r="D65" s="1155"/>
      <c r="E65" s="1155"/>
      <c r="F65" s="1156"/>
      <c r="G65" s="1154"/>
      <c r="H65" s="1155"/>
      <c r="I65" s="1155"/>
      <c r="J65" s="1155"/>
      <c r="K65" s="1155"/>
      <c r="L65" s="1155"/>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91"/>
      <c r="AL65" s="591"/>
      <c r="AM65" s="591"/>
      <c r="AN65" s="591"/>
      <c r="AO65" s="591"/>
      <c r="AP65" s="591"/>
      <c r="AQ65" s="591"/>
      <c r="AR65" s="591"/>
      <c r="AS65" s="591"/>
      <c r="AT65" s="591"/>
      <c r="AU65" s="591"/>
      <c r="AV65" s="591"/>
      <c r="AW65" s="591"/>
      <c r="AX65" s="591"/>
      <c r="AY65" s="591"/>
      <c r="AZ65" s="591"/>
      <c r="BA65" s="591"/>
      <c r="BB65" s="591"/>
    </row>
    <row r="66" spans="1:54" s="592" customFormat="1" ht="17.25" customHeight="1">
      <c r="A66" s="590"/>
      <c r="B66" s="337"/>
      <c r="C66" s="1154"/>
      <c r="D66" s="1155"/>
      <c r="E66" s="1155"/>
      <c r="F66" s="1156"/>
      <c r="G66" s="593"/>
      <c r="H66" s="1155"/>
      <c r="I66" s="1155"/>
      <c r="J66" s="1155"/>
      <c r="K66" s="1155"/>
      <c r="L66" s="1155"/>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1"/>
      <c r="AL66" s="591"/>
      <c r="AM66" s="591"/>
      <c r="AN66" s="591"/>
      <c r="AO66" s="591"/>
      <c r="AP66" s="591"/>
      <c r="AQ66" s="591"/>
      <c r="AR66" s="591"/>
      <c r="AS66" s="591"/>
      <c r="AT66" s="591"/>
      <c r="AU66" s="591"/>
      <c r="AV66" s="591"/>
      <c r="AW66" s="591"/>
      <c r="AX66" s="591"/>
      <c r="AY66" s="591"/>
      <c r="AZ66" s="591"/>
      <c r="BA66" s="591"/>
      <c r="BB66" s="591"/>
    </row>
    <row r="67" spans="1:54" s="592" customFormat="1" ht="18" customHeight="1">
      <c r="A67" s="590"/>
      <c r="B67" s="607"/>
      <c r="C67" s="608"/>
      <c r="D67" s="608"/>
      <c r="E67" s="608"/>
      <c r="F67" s="608"/>
      <c r="G67" s="607"/>
      <c r="H67" s="607"/>
      <c r="I67" s="607"/>
      <c r="J67" s="607"/>
      <c r="K67" s="609"/>
      <c r="L67" s="609"/>
      <c r="M67" s="591"/>
      <c r="N67" s="591"/>
      <c r="O67" s="591"/>
      <c r="P67" s="591"/>
      <c r="Q67" s="591"/>
      <c r="R67" s="591"/>
      <c r="S67" s="591"/>
      <c r="T67" s="591"/>
      <c r="U67" s="591"/>
      <c r="V67" s="591"/>
      <c r="W67" s="591"/>
      <c r="X67" s="591"/>
      <c r="Y67" s="591"/>
      <c r="Z67" s="591"/>
      <c r="AA67" s="591"/>
      <c r="AB67" s="591"/>
      <c r="AC67" s="591"/>
      <c r="AD67" s="591"/>
      <c r="AE67" s="591"/>
      <c r="AF67" s="591"/>
      <c r="AG67" s="591"/>
      <c r="AH67" s="591"/>
      <c r="AI67" s="591"/>
      <c r="AJ67" s="591"/>
      <c r="AK67" s="591"/>
      <c r="AL67" s="591"/>
      <c r="AM67" s="591"/>
      <c r="AN67" s="591"/>
      <c r="AO67" s="591"/>
      <c r="AP67" s="591"/>
      <c r="AQ67" s="591"/>
      <c r="AR67" s="591"/>
      <c r="AS67" s="591"/>
      <c r="AT67" s="591"/>
      <c r="AU67" s="591"/>
      <c r="AV67" s="591"/>
      <c r="AW67" s="591"/>
      <c r="AX67" s="591"/>
      <c r="AY67" s="591"/>
      <c r="AZ67" s="591"/>
      <c r="BA67" s="591"/>
      <c r="BB67" s="591"/>
    </row>
    <row r="68" spans="1:54" ht="21" customHeight="1">
      <c r="A68" s="118">
        <v>4</v>
      </c>
      <c r="B68" s="128" t="s">
        <v>42</v>
      </c>
      <c r="C68" s="117"/>
      <c r="D68" s="126"/>
      <c r="E68" s="126"/>
      <c r="F68" s="126"/>
      <c r="G68" s="68"/>
    </row>
    <row r="69" spans="1:54" ht="18" customHeight="1">
      <c r="A69" s="129">
        <v>4.0999999999999996</v>
      </c>
      <c r="B69" s="1163" t="s">
        <v>43</v>
      </c>
      <c r="C69" s="1163"/>
      <c r="D69" s="1163"/>
      <c r="E69" s="1163"/>
      <c r="F69" s="126"/>
      <c r="G69" s="68"/>
    </row>
    <row r="70" spans="1:54" ht="67.5" customHeight="1">
      <c r="A70" s="37"/>
      <c r="B70" s="1151" t="s">
        <v>44</v>
      </c>
      <c r="C70" s="1151"/>
      <c r="D70" s="1151"/>
      <c r="E70" s="1151"/>
      <c r="F70" s="1151"/>
      <c r="G70" s="1151"/>
      <c r="H70" s="1151"/>
      <c r="I70" s="1151"/>
      <c r="J70" s="1151"/>
      <c r="K70" s="1151"/>
      <c r="L70" s="1151"/>
    </row>
    <row r="71" spans="1:54" s="26" customFormat="1" ht="35.25" customHeight="1">
      <c r="A71" s="37"/>
      <c r="B71" s="1022" t="s">
        <v>45</v>
      </c>
      <c r="C71" s="1022"/>
      <c r="D71" s="1022"/>
      <c r="E71" s="1129" t="s">
        <v>46</v>
      </c>
      <c r="F71" s="1130"/>
      <c r="G71" s="1130"/>
      <c r="H71" s="1131"/>
      <c r="I71" s="1022" t="s">
        <v>47</v>
      </c>
      <c r="J71" s="1022"/>
      <c r="K71" s="1022"/>
      <c r="L71" s="1022"/>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row>
    <row r="72" spans="1:54" ht="20.100000000000001" customHeight="1">
      <c r="A72" s="37"/>
      <c r="B72" s="1054"/>
      <c r="C72" s="1054"/>
      <c r="D72" s="1054"/>
      <c r="E72" s="1157"/>
      <c r="F72" s="1157"/>
      <c r="G72" s="1157"/>
      <c r="H72" s="1157"/>
      <c r="I72" s="1157"/>
      <c r="J72" s="1157"/>
      <c r="K72" s="1157"/>
      <c r="L72" s="1157"/>
    </row>
    <row r="73" spans="1:54" ht="20.100000000000001" customHeight="1">
      <c r="A73" s="37"/>
      <c r="B73" s="1054"/>
      <c r="C73" s="1054"/>
      <c r="D73" s="1054"/>
      <c r="E73" s="1157"/>
      <c r="F73" s="1157"/>
      <c r="G73" s="1157"/>
      <c r="H73" s="1157"/>
      <c r="I73" s="1157"/>
      <c r="J73" s="1157"/>
      <c r="K73" s="1157"/>
      <c r="L73" s="1157"/>
    </row>
    <row r="74" spans="1:54" ht="20.100000000000001" customHeight="1">
      <c r="A74" s="37"/>
      <c r="B74" s="1054"/>
      <c r="C74" s="1054"/>
      <c r="D74" s="1054"/>
      <c r="E74" s="1157"/>
      <c r="F74" s="1157"/>
      <c r="G74" s="1157"/>
      <c r="H74" s="1157"/>
      <c r="I74" s="1157"/>
      <c r="J74" s="1157"/>
      <c r="K74" s="1157"/>
      <c r="L74" s="1157"/>
    </row>
    <row r="75" spans="1:54" ht="20.100000000000001" customHeight="1">
      <c r="A75" s="37"/>
      <c r="B75" s="1054"/>
      <c r="C75" s="1054"/>
      <c r="D75" s="1054"/>
      <c r="E75" s="1157"/>
      <c r="F75" s="1157"/>
      <c r="G75" s="1157"/>
      <c r="H75" s="1157"/>
      <c r="I75" s="1157"/>
      <c r="J75" s="1157"/>
      <c r="K75" s="1157"/>
      <c r="L75" s="1157"/>
    </row>
    <row r="76" spans="1:54" ht="20.100000000000001" customHeight="1">
      <c r="A76" s="37"/>
      <c r="B76" s="1054"/>
      <c r="C76" s="1054"/>
      <c r="D76" s="1054"/>
      <c r="E76" s="1157"/>
      <c r="F76" s="1157"/>
      <c r="G76" s="1157"/>
      <c r="H76" s="1157"/>
      <c r="I76" s="1157"/>
      <c r="J76" s="1157"/>
      <c r="K76" s="1157"/>
      <c r="L76" s="1157"/>
    </row>
    <row r="77" spans="1:54" ht="20.100000000000001" customHeight="1">
      <c r="A77" s="37"/>
      <c r="B77" s="1054"/>
      <c r="C77" s="1054"/>
      <c r="D77" s="1054"/>
      <c r="E77" s="1157"/>
      <c r="F77" s="1157"/>
      <c r="G77" s="1157"/>
      <c r="H77" s="1157"/>
      <c r="I77" s="1157"/>
      <c r="J77" s="1157"/>
      <c r="K77" s="1157"/>
      <c r="L77" s="1157"/>
    </row>
    <row r="78" spans="1:54" s="26" customFormat="1" ht="20.100000000000001" customHeight="1">
      <c r="A78" s="62">
        <v>4.2</v>
      </c>
      <c r="B78" s="34" t="s">
        <v>48</v>
      </c>
      <c r="C78" s="130"/>
      <c r="D78" s="130"/>
      <c r="E78" s="130"/>
      <c r="F78" s="130"/>
      <c r="G78" s="68"/>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row>
    <row r="79" spans="1:54" s="26" customFormat="1" ht="20.100000000000001" customHeight="1">
      <c r="A79" s="34"/>
      <c r="B79" s="34"/>
      <c r="C79" s="130"/>
      <c r="D79" s="130"/>
      <c r="E79" s="130"/>
      <c r="F79" s="130"/>
      <c r="G79" s="68"/>
      <c r="K79" s="134" t="s">
        <v>122</v>
      </c>
      <c r="L79" s="135"/>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row>
    <row r="80" spans="1:54" s="26" customFormat="1" ht="20.100000000000001" customHeight="1">
      <c r="A80" s="34"/>
      <c r="B80" s="52" t="s">
        <v>120</v>
      </c>
      <c r="C80" s="1022" t="s">
        <v>121</v>
      </c>
      <c r="D80" s="1022"/>
      <c r="E80" s="1022"/>
      <c r="F80" s="1022"/>
      <c r="G80" s="1022"/>
      <c r="H80" s="1129" t="s">
        <v>49</v>
      </c>
      <c r="I80" s="1130"/>
      <c r="J80" s="1130"/>
      <c r="K80" s="1130"/>
      <c r="L80" s="1131"/>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row>
    <row r="81" spans="1:54" s="226" customFormat="1" ht="33" customHeight="1">
      <c r="A81" s="40"/>
      <c r="B81" s="121"/>
      <c r="C81" s="667" t="s">
        <v>700</v>
      </c>
      <c r="D81" s="338" t="s">
        <v>518</v>
      </c>
      <c r="E81" s="667" t="s">
        <v>505</v>
      </c>
      <c r="F81" s="667" t="s">
        <v>504</v>
      </c>
      <c r="G81" s="338" t="s">
        <v>502</v>
      </c>
      <c r="H81" s="667" t="s">
        <v>644</v>
      </c>
      <c r="I81" s="667" t="s">
        <v>645</v>
      </c>
      <c r="J81" s="667" t="s">
        <v>690</v>
      </c>
      <c r="K81" s="667" t="s">
        <v>696</v>
      </c>
      <c r="L81" s="667" t="s">
        <v>697</v>
      </c>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row>
    <row r="82" spans="1:54" s="26" customFormat="1" ht="33" customHeight="1">
      <c r="A82" s="34"/>
      <c r="B82" s="121" t="s">
        <v>123</v>
      </c>
      <c r="C82" s="228"/>
      <c r="D82" s="228"/>
      <c r="E82" s="228"/>
      <c r="F82" s="228"/>
      <c r="G82" s="228"/>
      <c r="H82" s="228"/>
      <c r="I82" s="228"/>
      <c r="J82" s="228"/>
      <c r="K82" s="228"/>
      <c r="L82" s="228"/>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row>
    <row r="83" spans="1:54" s="26" customFormat="1" ht="33" customHeight="1">
      <c r="A83" s="34"/>
      <c r="B83" s="121" t="s">
        <v>124</v>
      </c>
      <c r="C83" s="228"/>
      <c r="D83" s="228"/>
      <c r="E83" s="228"/>
      <c r="F83" s="228"/>
      <c r="G83" s="228"/>
      <c r="H83" s="228"/>
      <c r="I83" s="228"/>
      <c r="J83" s="228"/>
      <c r="K83" s="228"/>
      <c r="L83" s="228"/>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c r="AY83" s="109"/>
      <c r="AZ83" s="109"/>
      <c r="BA83" s="109"/>
      <c r="BB83" s="109"/>
    </row>
    <row r="84" spans="1:54" s="26" customFormat="1" ht="33" customHeight="1">
      <c r="A84" s="34"/>
      <c r="B84" s="121" t="s">
        <v>126</v>
      </c>
      <c r="C84" s="228"/>
      <c r="D84" s="228"/>
      <c r="E84" s="228"/>
      <c r="F84" s="228"/>
      <c r="G84" s="228"/>
      <c r="H84" s="228"/>
      <c r="I84" s="228"/>
      <c r="J84" s="228"/>
      <c r="K84" s="228"/>
      <c r="L84" s="228"/>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row>
    <row r="85" spans="1:54" s="26" customFormat="1" ht="33" customHeight="1">
      <c r="A85" s="34"/>
      <c r="B85" s="121" t="s">
        <v>127</v>
      </c>
      <c r="C85" s="228"/>
      <c r="D85" s="228"/>
      <c r="E85" s="228"/>
      <c r="F85" s="228"/>
      <c r="G85" s="228"/>
      <c r="H85" s="228"/>
      <c r="I85" s="228"/>
      <c r="J85" s="228"/>
      <c r="K85" s="228"/>
      <c r="L85" s="228"/>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row>
    <row r="86" spans="1:54" s="26" customFormat="1" ht="33" customHeight="1">
      <c r="A86" s="34"/>
      <c r="B86" s="121" t="s">
        <v>128</v>
      </c>
      <c r="C86" s="228"/>
      <c r="D86" s="228"/>
      <c r="E86" s="228"/>
      <c r="F86" s="228"/>
      <c r="G86" s="228"/>
      <c r="H86" s="228"/>
      <c r="I86" s="228"/>
      <c r="J86" s="228"/>
      <c r="K86" s="228"/>
      <c r="L86" s="228"/>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row>
    <row r="87" spans="1:54" s="26" customFormat="1" ht="33" customHeight="1">
      <c r="A87" s="34"/>
      <c r="B87" s="121" t="s">
        <v>129</v>
      </c>
      <c r="C87" s="228"/>
      <c r="D87" s="228"/>
      <c r="E87" s="228"/>
      <c r="F87" s="228"/>
      <c r="G87" s="228"/>
      <c r="H87" s="228"/>
      <c r="I87" s="228"/>
      <c r="J87" s="228"/>
      <c r="K87" s="228"/>
      <c r="L87" s="228"/>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row>
    <row r="88" spans="1:54" ht="20.100000000000001" customHeight="1">
      <c r="A88" s="131"/>
      <c r="B88" s="131"/>
      <c r="C88" s="132"/>
      <c r="D88" s="132"/>
      <c r="E88" s="132"/>
      <c r="F88" s="132"/>
      <c r="G88" s="68"/>
    </row>
    <row r="89" spans="1:54" hidden="1">
      <c r="A89" s="118"/>
      <c r="B89" s="119"/>
    </row>
    <row r="90" spans="1:54" hidden="1">
      <c r="A90" s="62"/>
      <c r="B90" s="1151"/>
      <c r="C90" s="1151"/>
      <c r="D90" s="1151"/>
      <c r="E90" s="1151"/>
      <c r="F90" s="1151"/>
      <c r="G90" s="1151"/>
      <c r="H90" s="1151"/>
      <c r="I90" s="1151"/>
      <c r="J90" s="1151"/>
      <c r="K90" s="1151"/>
      <c r="L90" s="1151"/>
    </row>
    <row r="91" spans="1:54" ht="20.100000000000001" hidden="1" customHeight="1">
      <c r="A91" s="131"/>
      <c r="B91" s="131"/>
      <c r="C91" s="132"/>
      <c r="D91" s="132"/>
      <c r="E91" s="132"/>
      <c r="F91" s="132"/>
      <c r="G91" s="68"/>
    </row>
    <row r="92" spans="1:54" ht="24" hidden="1" customHeight="1">
      <c r="A92" s="131"/>
      <c r="B92" s="131"/>
      <c r="C92" s="132"/>
      <c r="D92" s="132"/>
      <c r="E92" s="132"/>
      <c r="F92" s="27"/>
      <c r="G92" s="69"/>
    </row>
    <row r="93" spans="1:54" ht="24" customHeight="1">
      <c r="A93" s="38" t="s">
        <v>6</v>
      </c>
      <c r="B93" s="1161" t="str">
        <f>'Attach 3(JV)'!B24</f>
        <v/>
      </c>
      <c r="C93" s="1161"/>
      <c r="D93" s="1161"/>
      <c r="E93" s="27"/>
      <c r="G93" s="69" t="s">
        <v>4</v>
      </c>
      <c r="H93" s="1159" t="str">
        <f>'Attach 3(JV)'!E24</f>
        <v/>
      </c>
      <c r="I93" s="1160"/>
      <c r="J93" s="1160"/>
      <c r="K93" s="1160"/>
      <c r="L93" s="1160"/>
    </row>
    <row r="94" spans="1:54" ht="24" customHeight="1">
      <c r="A94" s="38" t="s">
        <v>7</v>
      </c>
      <c r="B94" s="1158" t="str">
        <f>'Attach 3(JV)'!B25</f>
        <v/>
      </c>
      <c r="C94" s="1158"/>
      <c r="D94" s="1158"/>
      <c r="E94" s="27"/>
      <c r="G94" s="69" t="s">
        <v>5</v>
      </c>
      <c r="H94" s="1159" t="str">
        <f>'Attach 3(JV)'!E25</f>
        <v/>
      </c>
      <c r="I94" s="1160"/>
      <c r="J94" s="1160"/>
      <c r="K94" s="1160"/>
      <c r="L94" s="1160"/>
    </row>
  </sheetData>
  <sheetProtection password="CC6F" sheet="1" formatColumns="0" formatRows="0" selectLockedCells="1"/>
  <customSheetViews>
    <customSheetView guid="{07C7ABE5-DC68-4C19-A0E6-84EB4B5844E6}" showPageBreaks="1" showGridLines="0" zeroValues="0" printArea="1" hiddenRows="1" view="pageBreakPreview">
      <selection activeCell="J83" sqref="J83"/>
      <rowBreaks count="2" manualBreakCount="2">
        <brk id="25" max="11" man="1"/>
        <brk id="49" max="11" man="1"/>
      </rowBreaks>
      <pageMargins left="0.63" right="0.42" top="0.57999999999999996" bottom="0.6" header="0.34" footer="0.35"/>
      <pageSetup scale="89" orientation="portrait" r:id="rId1"/>
      <headerFooter alignWithMargins="0">
        <oddFooter>&amp;R&amp;"Book Antiqua,Bold"&amp;8 Page &amp;P of &amp;N</oddFooter>
      </headerFooter>
    </customSheetView>
    <customSheetView guid="{35C772BD-8F05-4A18-BEC8-6AF744E22539}" showPageBreaks="1" showGridLines="0" zeroValues="0" printArea="1" hiddenRows="1" view="pageBreakPreview" topLeftCell="A73">
      <selection activeCell="J83" sqref="J83"/>
      <rowBreaks count="2" manualBreakCount="2">
        <brk id="25" max="11" man="1"/>
        <brk id="49" max="11" man="1"/>
      </rowBreaks>
      <pageMargins left="0.63" right="0.42" top="0.57999999999999996" bottom="0.6" header="0.34" footer="0.35"/>
      <pageSetup scale="89" orientation="portrait" r:id="rId2"/>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J83" sqref="J83"/>
      <rowBreaks count="2" manualBreakCount="2">
        <brk id="25" max="11" man="1"/>
        <brk id="49" max="11" man="1"/>
      </rowBreaks>
      <pageMargins left="0.63" right="0.42" top="0.57999999999999996" bottom="0.6" header="0.34" footer="0.35"/>
      <pageSetup scale="89" orientation="portrait" r:id="rId3"/>
      <headerFooter alignWithMargins="0">
        <oddFooter>&amp;R&amp;"Book Antiqua,Bold"&amp;8 Page &amp;P of &amp;N</oddFooter>
      </headerFooter>
    </customSheetView>
    <customSheetView guid="{010B040B-83D1-42E5-9354-A9BE9113BDA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4"/>
      <headerFooter alignWithMargins="0">
        <oddFooter>&amp;R&amp;"Book Antiqua,Bold"&amp;8 Page &amp;P of &amp;N</oddFooter>
      </headerFooter>
    </customSheetView>
    <customSheetView guid="{77353208-2D17-4D2E-ADE3-4F168F350B73}" showPageBreaks="1" showGridLines="0" zeroValues="0" printArea="1" hiddenRows="1" view="pageBreakPreview" topLeftCell="A31">
      <selection activeCell="C81" sqref="C81"/>
      <rowBreaks count="3" manualBreakCount="3">
        <brk id="25" max="11" man="1"/>
        <brk id="49" max="11" man="1"/>
        <brk id="82" max="11" man="1"/>
      </rowBreaks>
      <pageMargins left="0.63" right="0.42" top="0.57999999999999996" bottom="0.6" header="0.34" footer="0.35"/>
      <pageSetup scale="89" orientation="portrait" r:id="rId5"/>
      <headerFooter alignWithMargins="0">
        <oddFooter>&amp;R&amp;"Book Antiqua,Bold"&amp;8 Page &amp;P of &amp;N</oddFooter>
      </headerFooter>
    </customSheetView>
    <customSheetView guid="{1F125E51-1799-42D0-B41E-DC039BB17D59}" showPageBreaks="1" showGridLines="0" zeroValues="0" printArea="1" hiddenRows="1" view="pageBreakPreview" topLeftCell="A79">
      <selection activeCell="H21" sqref="H21:L21"/>
      <rowBreaks count="3" manualBreakCount="3">
        <brk id="25" max="11" man="1"/>
        <brk id="49" max="11" man="1"/>
        <brk id="82" max="11" man="1"/>
      </rowBreaks>
      <pageMargins left="0.63" right="0.42" top="0.57999999999999996" bottom="0.6" header="0.34" footer="0.35"/>
      <pageSetup scale="89" orientation="portrait" r:id="rId6"/>
      <headerFooter alignWithMargins="0">
        <oddFooter>&amp;R&amp;"Book Antiqua,Bold"&amp;8 Page &amp;P of &amp;N</oddFooter>
      </headerFooter>
    </customSheetView>
    <customSheetView guid="{14C32814-5A59-4863-9FB1-822FBB75D7D1}"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AA750348-930C-43DE-ADD0-8D60980F5013}"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CFBF18EC-8277-4311-991B-395AF21BB33B}"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82C64B11-1F50-45B5-B7BB-9F1DC733C833}" showPageBreaks="1" showGridLines="0" zeroValues="0" printArea="1" view="pageBreakPreview" topLeftCell="A13">
      <selection activeCell="B75" sqref="B75:C75"/>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6"/>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20"/>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82E8A0F5-0020-4355-95CF-28601763A783}" showPageBreaks="1" showGridLines="0" zeroValues="0" printArea="1" view="pageBreakPreview" topLeftCell="A76">
      <selection activeCell="I66" sqref="I66"/>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44C1C443-3199-4288-884A-D16AF7B2CD69}"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CB7CD015-9A92-451A-BEF4-2BC98E3768DD}"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7A88FC7A-7690-48AB-B789-172043AFADC8}"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1E2D7167-D6B7-4690-9A83-BF768C4223A4}"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13A93EBF-985A-49FD-9FE0-DC75D238EC8C}" scale="120" showPageBreaks="1" showGridLines="0" zeroValues="0" printArea="1" hiddenRows="1" view="pageBreakPreview" topLeftCell="A58">
      <selection activeCell="B62" sqref="B62"/>
      <rowBreaks count="3" manualBreakCount="3">
        <brk id="25" max="11" man="1"/>
        <brk id="49" max="11" man="1"/>
        <brk id="80" max="11" man="1"/>
      </rowBreaks>
      <pageMargins left="0.63" right="0.42" top="0.57999999999999996" bottom="0.6" header="0.34" footer="0.35"/>
      <pageSetup scale="94" orientation="portrait" r:id="rId27"/>
      <headerFooter alignWithMargins="0">
        <oddFooter>&amp;R&amp;"Book Antiqua,Bold"&amp;8 Page &amp;P of &amp;N</oddFooter>
      </headerFooter>
    </customSheetView>
    <customSheetView guid="{BE615921-12B2-47E1-81BB-292B559B4C46}" scale="120" showPageBreaks="1" showGridLines="0" zeroValues="0" printArea="1" hiddenRows="1" view="pageBreakPreview" topLeftCell="A40">
      <selection activeCell="K51" sqref="K51:L51"/>
      <rowBreaks count="3" manualBreakCount="3">
        <brk id="25" max="11" man="1"/>
        <brk id="49" max="11" man="1"/>
        <brk id="80" max="11" man="1"/>
      </rowBreaks>
      <pageMargins left="0.63" right="0.42" top="0.57999999999999996" bottom="0.6" header="0.34" footer="0.35"/>
      <pageSetup scale="94" orientation="portrait" r:id="rId28"/>
      <headerFooter alignWithMargins="0">
        <oddFooter>&amp;R&amp;"Book Antiqua,Bold"&amp;8 Page &amp;P of &amp;N</oddFooter>
      </headerFooter>
    </customSheetView>
    <customSheetView guid="{D05C69EC-C4A6-4AED-AFBA-A3044FD4B3FB}" scale="120" showPageBreaks="1" showGridLines="0" zeroValues="0" printArea="1" hiddenRows="1" view="pageBreakPreview" topLeftCell="A13">
      <selection activeCell="D35" sqref="D35:L35"/>
      <rowBreaks count="3" manualBreakCount="3">
        <brk id="25" max="11" man="1"/>
        <brk id="49" max="11" man="1"/>
        <brk id="81" max="11" man="1"/>
      </rowBreaks>
      <pageMargins left="0.63" right="0.42" top="0.57999999999999996" bottom="0.6" header="0.34" footer="0.35"/>
      <pageSetup scale="89" orientation="portrait" r:id="rId29"/>
      <headerFooter alignWithMargins="0">
        <oddFooter>&amp;R&amp;"Book Antiqua,Bold"&amp;8 Page &amp;P of &amp;N</oddFooter>
      </headerFooter>
    </customSheetView>
    <customSheetView guid="{8CF338B0-8CA3-4AF4-816D-CB7A6D8E33BC}" showPageBreaks="1" showGridLines="0" zeroValues="0" printArea="1" hiddenRows="1" view="pageBreakPreview" topLeftCell="A76">
      <selection activeCell="L84" sqref="L84"/>
      <rowBreaks count="3" manualBreakCount="3">
        <brk id="25" max="11" man="1"/>
        <brk id="49" max="11" man="1"/>
        <brk id="81" max="11" man="1"/>
      </rowBreaks>
      <pageMargins left="0.63" right="0.42" top="0.57999999999999996" bottom="0.6" header="0.34" footer="0.35"/>
      <pageSetup scale="89" orientation="portrait" r:id="rId30"/>
      <headerFooter alignWithMargins="0">
        <oddFooter>&amp;R&amp;"Book Antiqua,Bold"&amp;8 Page &amp;P of &amp;N</oddFooter>
      </headerFooter>
    </customSheetView>
    <customSheetView guid="{B07CB001-8FAF-40AD-8AD5-A65A64B33B35}" showPageBreaks="1" showGridLines="0" zeroValues="0" printArea="1" hiddenRows="1" view="pageBreakPreview" topLeftCell="A31">
      <selection activeCell="C81" sqref="C81"/>
      <rowBreaks count="3" manualBreakCount="3">
        <brk id="25" max="11" man="1"/>
        <brk id="49" max="11" man="1"/>
        <brk id="81" max="11" man="1"/>
      </rowBreaks>
      <pageMargins left="0.63" right="0.42" top="0.57999999999999996" bottom="0.6" header="0.34" footer="0.35"/>
      <pageSetup scale="89" orientation="portrait" r:id="rId31"/>
      <headerFooter alignWithMargins="0">
        <oddFooter>&amp;R&amp;"Book Antiqua,Bold"&amp;8 Page &amp;P of &amp;N</oddFooter>
      </headerFooter>
    </customSheetView>
    <customSheetView guid="{4D67A8FB-66CE-4EFD-8932-C754BE25ED43}" showPageBreaks="1" showGridLines="0" zeroValues="0" printArea="1" hiddenRows="1" view="pageBreakPreview" topLeftCell="A79">
      <selection activeCell="C81" sqref="C81"/>
      <rowBreaks count="3" manualBreakCount="3">
        <brk id="25" max="11" man="1"/>
        <brk id="49" max="11" man="1"/>
        <brk id="82" max="11" man="1"/>
      </rowBreaks>
      <pageMargins left="0.63" right="0.42" top="0.57999999999999996" bottom="0.6" header="0.34" footer="0.35"/>
      <pageSetup scale="89" orientation="portrait" r:id="rId32"/>
      <headerFooter alignWithMargins="0">
        <oddFooter>&amp;R&amp;"Book Antiqua,Bold"&amp;8 Page &amp;P of &amp;N</oddFooter>
      </headerFooter>
    </customSheetView>
    <customSheetView guid="{0D490C87-B003-4943-9825-ACE0B8E7CC06}" showPageBreaks="1" showGridLines="0" zeroValues="0" printArea="1" hiddenRows="1" view="pageBreakPreview" topLeftCell="A82">
      <selection activeCell="C81" sqref="C81"/>
      <rowBreaks count="3" manualBreakCount="3">
        <brk id="25" max="11" man="1"/>
        <brk id="49" max="11" man="1"/>
        <brk id="81" max="11" man="1"/>
      </rowBreaks>
      <pageMargins left="0.63" right="0.42" top="0.57999999999999996" bottom="0.6" header="0.34" footer="0.35"/>
      <pageSetup scale="89" orientation="portrait" r:id="rId33"/>
      <headerFooter alignWithMargins="0">
        <oddFooter>&amp;R&amp;"Book Antiqua,Bold"&amp;8 Page &amp;P of &amp;N</oddFooter>
      </headerFooter>
    </customSheetView>
    <customSheetView guid="{012A8702-091E-4FD1-8E26-12B65B8B3B8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4"/>
      <headerFooter alignWithMargins="0">
        <oddFooter>&amp;R&amp;"Book Antiqua,Bold"&amp;8 Page &amp;P of &amp;N</oddFooter>
      </headerFooter>
    </customSheetView>
    <customSheetView guid="{B98EDF94-17A9-401E-AE8C-378939C838E5}" showPageBreaks="1" showGridLines="0" zeroValues="0" printArea="1" hiddenRows="1" view="pageBreakPreview" topLeftCell="A19">
      <selection activeCell="D33" sqref="D33:L33"/>
      <rowBreaks count="2" manualBreakCount="2">
        <brk id="25" max="11" man="1"/>
        <brk id="49" max="11" man="1"/>
      </rowBreaks>
      <pageMargins left="0.63" right="0.42" top="0.57999999999999996" bottom="0.6" header="0.34" footer="0.35"/>
      <pageSetup scale="89" orientation="portrait" r:id="rId35"/>
      <headerFooter alignWithMargins="0">
        <oddFooter>&amp;R&amp;"Book Antiqua,Bold"&amp;8 Page &amp;P of &amp;N</oddFooter>
      </headerFooter>
    </customSheetView>
  </customSheetViews>
  <mergeCells count="127">
    <mergeCell ref="A3:L3"/>
    <mergeCell ref="B9:F9"/>
    <mergeCell ref="A16:L16"/>
    <mergeCell ref="B10:F10"/>
    <mergeCell ref="B11:F11"/>
    <mergeCell ref="D29:L29"/>
    <mergeCell ref="A5:L5"/>
    <mergeCell ref="B21:G21"/>
    <mergeCell ref="B22:G22"/>
    <mergeCell ref="D28:L28"/>
    <mergeCell ref="B29:C29"/>
    <mergeCell ref="H24:L24"/>
    <mergeCell ref="B28:C28"/>
    <mergeCell ref="D35:L35"/>
    <mergeCell ref="B12:F12"/>
    <mergeCell ref="B18:L18"/>
    <mergeCell ref="C39:F39"/>
    <mergeCell ref="H23:L23"/>
    <mergeCell ref="B20:G20"/>
    <mergeCell ref="B26:L26"/>
    <mergeCell ref="A8:F8"/>
    <mergeCell ref="B19:L19"/>
    <mergeCell ref="B35:C35"/>
    <mergeCell ref="H22:L22"/>
    <mergeCell ref="D32:L32"/>
    <mergeCell ref="B23:G23"/>
    <mergeCell ref="B24:G24"/>
    <mergeCell ref="H20:L20"/>
    <mergeCell ref="H21:L21"/>
    <mergeCell ref="B33:C33"/>
    <mergeCell ref="D34:L34"/>
    <mergeCell ref="B34:C34"/>
    <mergeCell ref="D30:L30"/>
    <mergeCell ref="D31:L31"/>
    <mergeCell ref="D33:L33"/>
    <mergeCell ref="B36:C36"/>
    <mergeCell ref="B38:L38"/>
    <mergeCell ref="D36:L36"/>
    <mergeCell ref="C44:F44"/>
    <mergeCell ref="G44:H44"/>
    <mergeCell ref="I44:L44"/>
    <mergeCell ref="G39:H39"/>
    <mergeCell ref="I39:L39"/>
    <mergeCell ref="C40:F40"/>
    <mergeCell ref="G40:H40"/>
    <mergeCell ref="I40:L40"/>
    <mergeCell ref="C41:F41"/>
    <mergeCell ref="G41:H41"/>
    <mergeCell ref="I41:L41"/>
    <mergeCell ref="B47:L47"/>
    <mergeCell ref="B42:L42"/>
    <mergeCell ref="C43:F43"/>
    <mergeCell ref="G49:H49"/>
    <mergeCell ref="C49:F49"/>
    <mergeCell ref="I49:J49"/>
    <mergeCell ref="K49:L49"/>
    <mergeCell ref="K50:L50"/>
    <mergeCell ref="C50:F50"/>
    <mergeCell ref="C45:F45"/>
    <mergeCell ref="G45:H45"/>
    <mergeCell ref="I45:L45"/>
    <mergeCell ref="B48:L48"/>
    <mergeCell ref="I50:J50"/>
    <mergeCell ref="G50:H50"/>
    <mergeCell ref="G43:H43"/>
    <mergeCell ref="I43:L43"/>
    <mergeCell ref="K51:L51"/>
    <mergeCell ref="E71:H71"/>
    <mergeCell ref="C54:F54"/>
    <mergeCell ref="B69:E69"/>
    <mergeCell ref="K53:L53"/>
    <mergeCell ref="C51:F51"/>
    <mergeCell ref="G51:H51"/>
    <mergeCell ref="I54:J54"/>
    <mergeCell ref="K54:L54"/>
    <mergeCell ref="K52:L52"/>
    <mergeCell ref="I53:J53"/>
    <mergeCell ref="C53:F53"/>
    <mergeCell ref="G53:H53"/>
    <mergeCell ref="I51:J51"/>
    <mergeCell ref="I52:J52"/>
    <mergeCell ref="C52:F52"/>
    <mergeCell ref="G52:H52"/>
    <mergeCell ref="G54:H54"/>
    <mergeCell ref="C63:F63"/>
    <mergeCell ref="G63:L63"/>
    <mergeCell ref="C65:F65"/>
    <mergeCell ref="G65:L65"/>
    <mergeCell ref="C66:F66"/>
    <mergeCell ref="H66:L66"/>
    <mergeCell ref="B94:D94"/>
    <mergeCell ref="B77:D77"/>
    <mergeCell ref="E77:H77"/>
    <mergeCell ref="E76:H76"/>
    <mergeCell ref="B76:D76"/>
    <mergeCell ref="B90:L90"/>
    <mergeCell ref="H93:L93"/>
    <mergeCell ref="H94:L94"/>
    <mergeCell ref="B93:D93"/>
    <mergeCell ref="I73:L73"/>
    <mergeCell ref="I71:L71"/>
    <mergeCell ref="I77:L77"/>
    <mergeCell ref="H80:L80"/>
    <mergeCell ref="B73:D73"/>
    <mergeCell ref="E73:H73"/>
    <mergeCell ref="I76:L76"/>
    <mergeCell ref="E72:H72"/>
    <mergeCell ref="B71:D71"/>
    <mergeCell ref="B72:D72"/>
    <mergeCell ref="B74:D74"/>
    <mergeCell ref="E74:H74"/>
    <mergeCell ref="C80:G80"/>
    <mergeCell ref="I74:L74"/>
    <mergeCell ref="I75:L75"/>
    <mergeCell ref="B75:D75"/>
    <mergeCell ref="E75:H75"/>
    <mergeCell ref="I72:L72"/>
    <mergeCell ref="B70:L70"/>
    <mergeCell ref="B56:L56"/>
    <mergeCell ref="B57:L57"/>
    <mergeCell ref="B59:L59"/>
    <mergeCell ref="C61:F61"/>
    <mergeCell ref="G61:L61"/>
    <mergeCell ref="C62:F62"/>
    <mergeCell ref="G62:L62"/>
    <mergeCell ref="C64:F64"/>
    <mergeCell ref="G64:I64"/>
  </mergeCells>
  <phoneticPr fontId="6" type="noConversion"/>
  <dataValidations count="1">
    <dataValidation type="list" allowBlank="1" showInputMessage="1" showErrorMessage="1" error="Enter Yes or No from drop down menu." sqref="H23:L24" xr:uid="{00000000-0002-0000-1500-000000000000}">
      <formula1>"Yes, No"</formula1>
    </dataValidation>
  </dataValidations>
  <pageMargins left="0.63" right="0.42" top="0.57999999999999996" bottom="0.6" header="0.34" footer="0.35"/>
  <pageSetup scale="89" orientation="portrait" r:id="rId36"/>
  <headerFooter alignWithMargins="0">
    <oddFooter>&amp;R&amp;"Book Antiqua,Bold"&amp;8 Page &amp;P of &amp;N</oddFooter>
  </headerFooter>
  <rowBreaks count="2" manualBreakCount="2">
    <brk id="25" max="11" man="1"/>
    <brk id="49" max="11" man="1"/>
  </rowBreaks>
  <drawing r:id="rId3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FF0000"/>
    <pageSetUpPr fitToPage="1"/>
  </sheetPr>
  <dimension ref="A1:Z209"/>
  <sheetViews>
    <sheetView showGridLines="0" view="pageBreakPreview" topLeftCell="A5" zoomScaleNormal="100" zoomScaleSheetLayoutView="100" workbookViewId="0">
      <selection activeCell="A19" sqref="A19"/>
    </sheetView>
  </sheetViews>
  <sheetFormatPr defaultColWidth="9.109375" defaultRowHeight="14.4"/>
  <cols>
    <col min="1" max="2" width="16.33203125" style="366" customWidth="1"/>
    <col min="3" max="3" width="19.6640625" style="366" customWidth="1"/>
    <col min="4" max="4" width="22.6640625" style="366" customWidth="1"/>
    <col min="5" max="5" width="28.44140625" style="366" customWidth="1"/>
    <col min="6" max="8" width="9.109375" style="364"/>
    <col min="9" max="16384" width="9.109375" style="365"/>
  </cols>
  <sheetData>
    <row r="1" spans="1:26">
      <c r="A1" s="361" t="str">
        <f>Basic!A3&amp;Basic!B3</f>
        <v>Specification No. :5002002334/TOWER/DOM/A00 - CC CS -1</v>
      </c>
      <c r="B1" s="362"/>
      <c r="C1" s="362"/>
      <c r="D1" s="362"/>
      <c r="E1" s="363" t="str">
        <f>"Attachment-17 "</f>
        <v xml:space="preserve">Attachment-17 </v>
      </c>
    </row>
    <row r="2" spans="1:26" ht="10.5" customHeight="1">
      <c r="Z2" s="367">
        <f>'[1]Attach 3(JV)'!Z2</f>
        <v>0</v>
      </c>
    </row>
    <row r="3" spans="1:26" ht="106.5" customHeight="1">
      <c r="A3" s="1174" t="str">
        <f>'Attach 3(JV)'!A3</f>
        <v>Transmission line Tower Package TL01 for 400 KV D/C RIL (Oil Refinery) (GIS) – Jamkhambaliya (GIS) (Twin HTLS) line associated with Transmission Project–Jamnagar Oil Refinery of RIL to connect with Jamkhambaliya ISTS PS</v>
      </c>
      <c r="B3" s="1174"/>
      <c r="C3" s="1174"/>
      <c r="D3" s="1174"/>
      <c r="E3" s="1174"/>
      <c r="F3" s="368"/>
      <c r="G3" s="369"/>
      <c r="H3" s="368"/>
    </row>
    <row r="4" spans="1:26" ht="10.5" customHeight="1">
      <c r="A4" s="370"/>
      <c r="H4" s="32"/>
      <c r="I4" s="10"/>
    </row>
    <row r="5" spans="1:26" ht="19.5" customHeight="1">
      <c r="A5" s="1175" t="s">
        <v>490</v>
      </c>
      <c r="B5" s="1175"/>
      <c r="C5" s="1175"/>
      <c r="D5" s="1175"/>
      <c r="E5" s="1175"/>
      <c r="F5" s="371"/>
      <c r="H5" s="32"/>
      <c r="I5" s="12"/>
    </row>
    <row r="6" spans="1:26">
      <c r="A6" s="372"/>
      <c r="H6" s="32"/>
      <c r="I6" s="12"/>
    </row>
    <row r="7" spans="1:26" ht="19.5" customHeight="1">
      <c r="A7" s="373" t="str">
        <f>'Attach 3(JV)'!A7</f>
        <v>Bidder’s Name and Address :</v>
      </c>
      <c r="B7" s="372"/>
      <c r="C7" s="372"/>
      <c r="D7" s="15" t="str">
        <f>'[1]Attach 3(JV)'!E7</f>
        <v>To:</v>
      </c>
      <c r="H7" s="32"/>
      <c r="I7" s="12"/>
    </row>
    <row r="8" spans="1:26" ht="19.5" customHeight="1">
      <c r="A8" s="1176" t="str">
        <f>'[1]Attach 3(JV)'!A8</f>
        <v/>
      </c>
      <c r="B8" s="1176"/>
      <c r="C8" s="1176"/>
      <c r="D8" s="11" t="str">
        <f>'[1]Attach 3(JV)'!E8</f>
        <v>Contract Services</v>
      </c>
      <c r="H8" s="32"/>
      <c r="I8" s="12"/>
    </row>
    <row r="9" spans="1:26" ht="19.5" customHeight="1">
      <c r="A9" s="13" t="s">
        <v>356</v>
      </c>
      <c r="B9" s="983" t="str">
        <f>'Attach 3(JV)'!B9</f>
        <v/>
      </c>
      <c r="C9" s="983"/>
      <c r="D9" s="11" t="str">
        <f>'[1]Attach 3(JV)'!E9</f>
        <v>Power Grid Corporation of India Ltd.,</v>
      </c>
      <c r="H9" s="32"/>
      <c r="I9" s="12"/>
    </row>
    <row r="10" spans="1:26" ht="19.5" customHeight="1">
      <c r="A10" s="13" t="s">
        <v>358</v>
      </c>
      <c r="B10" s="983" t="str">
        <f>'Attach 3(JV)'!B10</f>
        <v/>
      </c>
      <c r="C10" s="983"/>
      <c r="D10" s="11" t="str">
        <f>'[1]Attach 3(JV)'!E10</f>
        <v>"Saudamini", Plot No. 2, Sector 29</v>
      </c>
      <c r="H10" s="32"/>
      <c r="I10" s="12"/>
    </row>
    <row r="11" spans="1:26" ht="19.5" customHeight="1">
      <c r="B11" s="983" t="str">
        <f>'Attach 3(JV)'!B11</f>
        <v/>
      </c>
      <c r="C11" s="983"/>
      <c r="D11" s="11" t="str">
        <f>'[1]Attach 3(JV)'!E11</f>
        <v>Gurgaon (Haryana) - 122001</v>
      </c>
    </row>
    <row r="12" spans="1:26" ht="19.5" customHeight="1">
      <c r="A12" s="372"/>
      <c r="B12" s="983" t="str">
        <f>'Attach 3(JV)'!B12</f>
        <v/>
      </c>
      <c r="C12" s="983"/>
      <c r="D12" s="11"/>
    </row>
    <row r="13" spans="1:26" ht="19.5" customHeight="1">
      <c r="A13" s="366" t="s">
        <v>350</v>
      </c>
      <c r="D13" s="374"/>
    </row>
    <row r="14" spans="1:26" ht="9.9" customHeight="1">
      <c r="A14" s="372"/>
    </row>
    <row r="15" spans="1:26" ht="113.25" customHeight="1">
      <c r="A15" s="701">
        <v>1</v>
      </c>
      <c r="B15" s="1177" t="s">
        <v>491</v>
      </c>
      <c r="C15" s="1177"/>
      <c r="D15" s="1177"/>
      <c r="E15" s="1177"/>
      <c r="F15" s="375"/>
      <c r="G15" s="375"/>
      <c r="H15" s="375"/>
    </row>
    <row r="16" spans="1:26" ht="57" customHeight="1">
      <c r="A16" s="701">
        <v>2</v>
      </c>
      <c r="B16" s="1177" t="s">
        <v>492</v>
      </c>
      <c r="C16" s="1177"/>
      <c r="D16" s="1177"/>
      <c r="E16" s="1177"/>
      <c r="F16" s="375"/>
      <c r="G16" s="375"/>
      <c r="H16" s="375"/>
    </row>
    <row r="17" spans="1:8" ht="19.5" customHeight="1">
      <c r="A17" s="372"/>
      <c r="B17" s="372"/>
      <c r="C17" s="372"/>
      <c r="D17" s="372"/>
      <c r="E17" s="372"/>
      <c r="F17" s="375"/>
      <c r="G17" s="375"/>
      <c r="H17" s="375"/>
    </row>
    <row r="18" spans="1:8" s="364" customFormat="1" ht="75" customHeight="1">
      <c r="A18" s="697" t="s">
        <v>493</v>
      </c>
      <c r="B18" s="700" t="s">
        <v>354</v>
      </c>
      <c r="C18" s="700" t="s">
        <v>494</v>
      </c>
      <c r="D18" s="697" t="s">
        <v>495</v>
      </c>
      <c r="E18" s="697" t="s">
        <v>496</v>
      </c>
      <c r="G18" s="375"/>
      <c r="H18" s="375"/>
    </row>
    <row r="19" spans="1:8" ht="15.6">
      <c r="A19" s="377"/>
      <c r="B19" s="378"/>
      <c r="C19" s="378"/>
      <c r="D19" s="379"/>
      <c r="E19" s="379"/>
      <c r="F19" s="375"/>
      <c r="G19" s="375"/>
      <c r="H19" s="375"/>
    </row>
    <row r="20" spans="1:8" ht="15.6">
      <c r="A20" s="377"/>
      <c r="B20" s="378"/>
      <c r="C20" s="378"/>
      <c r="D20" s="379"/>
      <c r="E20" s="379"/>
      <c r="F20" s="375"/>
      <c r="G20" s="375"/>
      <c r="H20" s="375"/>
    </row>
    <row r="21" spans="1:8" ht="15.6">
      <c r="A21" s="377"/>
      <c r="B21" s="378"/>
      <c r="C21" s="378"/>
      <c r="D21" s="379"/>
      <c r="E21" s="379"/>
      <c r="F21" s="375"/>
      <c r="G21" s="375"/>
      <c r="H21" s="375"/>
    </row>
    <row r="22" spans="1:8" ht="15.6">
      <c r="A22" s="377"/>
      <c r="B22" s="378"/>
      <c r="C22" s="378"/>
      <c r="D22" s="379"/>
      <c r="E22" s="379"/>
      <c r="F22" s="375"/>
      <c r="G22" s="375"/>
      <c r="H22" s="375"/>
    </row>
    <row r="23" spans="1:8" ht="15.6">
      <c r="A23" s="377"/>
      <c r="B23" s="378"/>
      <c r="C23" s="378"/>
      <c r="D23" s="379"/>
      <c r="E23" s="379"/>
      <c r="F23" s="375"/>
      <c r="G23" s="375"/>
      <c r="H23" s="375"/>
    </row>
    <row r="24" spans="1:8" ht="15.6">
      <c r="A24" s="377"/>
      <c r="B24" s="378"/>
      <c r="C24" s="378"/>
      <c r="D24" s="379"/>
      <c r="E24" s="379"/>
      <c r="F24" s="375"/>
      <c r="G24" s="375"/>
      <c r="H24" s="375"/>
    </row>
    <row r="25" spans="1:8" ht="6" customHeight="1">
      <c r="A25" s="380"/>
      <c r="B25" s="381"/>
      <c r="C25" s="381"/>
      <c r="D25" s="382"/>
      <c r="E25" s="382"/>
      <c r="F25" s="375"/>
      <c r="G25" s="375"/>
      <c r="H25" s="375"/>
    </row>
    <row r="26" spans="1:8" ht="0.6" hidden="1" customHeight="1">
      <c r="A26" s="383"/>
      <c r="B26" s="384"/>
      <c r="C26" s="384"/>
      <c r="D26" s="385"/>
      <c r="E26" s="385"/>
      <c r="F26" s="375"/>
      <c r="G26" s="375"/>
      <c r="H26" s="375"/>
    </row>
    <row r="27" spans="1:8" ht="30" customHeight="1">
      <c r="A27" s="1178" t="s">
        <v>497</v>
      </c>
      <c r="B27" s="1178"/>
      <c r="C27" s="1178"/>
      <c r="D27" s="1178"/>
      <c r="E27" s="1178"/>
      <c r="F27" s="375"/>
      <c r="G27" s="375"/>
      <c r="H27" s="375"/>
    </row>
    <row r="28" spans="1:8">
      <c r="C28" s="386"/>
    </row>
    <row r="29" spans="1:8">
      <c r="A29" s="387" t="s">
        <v>6</v>
      </c>
      <c r="B29" s="388" t="str">
        <f>'Attach 3(JV)'!B24</f>
        <v/>
      </c>
      <c r="C29" s="386" t="s">
        <v>4</v>
      </c>
      <c r="D29" s="389" t="str">
        <f>'Attach 3(JV)'!E24</f>
        <v/>
      </c>
    </row>
    <row r="30" spans="1:8">
      <c r="A30" s="387" t="s">
        <v>7</v>
      </c>
      <c r="B30" s="389" t="str">
        <f>'Attach 3(JV)'!B25</f>
        <v/>
      </c>
      <c r="C30" s="386" t="s">
        <v>5</v>
      </c>
      <c r="D30" s="389" t="str">
        <f>'Attach 3(JV)'!E25</f>
        <v/>
      </c>
    </row>
    <row r="31" spans="1:8">
      <c r="B31" s="390"/>
      <c r="C31" s="386"/>
      <c r="D31" s="386"/>
      <c r="E31" s="390"/>
    </row>
    <row r="32" spans="1:8" hidden="1">
      <c r="A32" s="361" t="str">
        <f>A1</f>
        <v>Specification No. :5002002334/TOWER/DOM/A00 - CC CS -1</v>
      </c>
      <c r="B32" s="362"/>
      <c r="C32" s="362"/>
      <c r="D32" s="362"/>
      <c r="E32" s="363" t="str">
        <f>E1</f>
        <v xml:space="preserve">Attachment-17 </v>
      </c>
    </row>
    <row r="33" spans="1:8" hidden="1"/>
    <row r="34" spans="1:8" hidden="1">
      <c r="A34" s="1174" t="str">
        <f>A3</f>
        <v>Transmission line Tower Package TL01 for 400 KV D/C RIL (Oil Refinery) (GIS) – Jamkhambaliya (GIS) (Twin HTLS) line associated with Transmission Project–Jamnagar Oil Refinery of RIL to connect with Jamkhambaliya ISTS PS</v>
      </c>
      <c r="B34" s="1174"/>
      <c r="C34" s="1174"/>
      <c r="D34" s="1174"/>
      <c r="E34" s="1174"/>
    </row>
    <row r="35" spans="1:8" hidden="1">
      <c r="A35" s="370"/>
    </row>
    <row r="36" spans="1:8" hidden="1">
      <c r="A36" s="1175" t="s">
        <v>393</v>
      </c>
      <c r="B36" s="1175"/>
      <c r="C36" s="1175"/>
      <c r="D36" s="1175"/>
      <c r="E36" s="1175"/>
      <c r="F36" s="365"/>
      <c r="G36" s="365"/>
      <c r="H36" s="365"/>
    </row>
    <row r="37" spans="1:8" hidden="1">
      <c r="A37" s="372"/>
      <c r="F37" s="365"/>
      <c r="G37" s="365"/>
      <c r="H37" s="365"/>
    </row>
    <row r="38" spans="1:8" hidden="1">
      <c r="A38" s="373" t="str">
        <f>'[1]Attach 3(JV)'!A15</f>
        <v>Name(s) and Addresse(s) of other partner(s)</v>
      </c>
      <c r="B38" s="372"/>
      <c r="C38" s="372"/>
      <c r="D38" s="15" t="str">
        <f>D7</f>
        <v>To:</v>
      </c>
      <c r="F38" s="365"/>
      <c r="G38" s="365"/>
      <c r="H38" s="365"/>
    </row>
    <row r="39" spans="1:8" hidden="1">
      <c r="A39" s="373" t="str">
        <f>'[1]Attach 3(JV)'!B16</f>
        <v/>
      </c>
      <c r="B39" s="372"/>
      <c r="C39" s="372"/>
      <c r="D39" s="11" t="str">
        <f>D8</f>
        <v>Contract Services</v>
      </c>
      <c r="F39" s="365"/>
      <c r="G39" s="365"/>
      <c r="H39" s="365"/>
    </row>
    <row r="40" spans="1:8" hidden="1">
      <c r="A40" s="13" t="s">
        <v>356</v>
      </c>
      <c r="B40" s="983" t="str">
        <f>'[1]Attach 3(JV)'!B17:D17</f>
        <v xml:space="preserve">…… ……. …….. …… ……. …….. </v>
      </c>
      <c r="C40" s="983"/>
      <c r="D40" s="11" t="str">
        <f>D9</f>
        <v>Power Grid Corporation of India Ltd.,</v>
      </c>
      <c r="F40" s="365"/>
      <c r="G40" s="365"/>
      <c r="H40" s="365"/>
    </row>
    <row r="41" spans="1:8" hidden="1">
      <c r="A41" s="13" t="s">
        <v>358</v>
      </c>
      <c r="B41" s="983" t="str">
        <f>'[1]Attach 3(JV)'!B18:D18</f>
        <v xml:space="preserve">…… ……. …….. …… ……. …….. </v>
      </c>
      <c r="C41" s="983"/>
      <c r="D41" s="11" t="str">
        <f>D10</f>
        <v>"Saudamini", Plot No. 2, Sector 29</v>
      </c>
      <c r="F41" s="365"/>
      <c r="G41" s="365"/>
      <c r="H41" s="365"/>
    </row>
    <row r="42" spans="1:8" hidden="1">
      <c r="B42" s="983" t="str">
        <f>'[1]Attach 3(JV)'!B19:D19</f>
        <v xml:space="preserve">…… ……. …….. …… ……. …….. </v>
      </c>
      <c r="C42" s="983"/>
      <c r="D42" s="11" t="str">
        <f>D11</f>
        <v>Gurgaon (Haryana) - 122001</v>
      </c>
      <c r="F42" s="365"/>
      <c r="G42" s="365"/>
      <c r="H42" s="365"/>
    </row>
    <row r="43" spans="1:8" hidden="1">
      <c r="A43" s="372"/>
      <c r="B43" s="983" t="str">
        <f>'[1]Attach 3(JV)'!B20:D20</f>
        <v xml:space="preserve">…… ……. …….. …… ……. …….. </v>
      </c>
      <c r="C43" s="983"/>
      <c r="D43" s="11"/>
      <c r="F43" s="365"/>
      <c r="G43" s="365"/>
      <c r="H43" s="365"/>
    </row>
    <row r="44" spans="1:8" hidden="1">
      <c r="A44" s="366" t="s">
        <v>350</v>
      </c>
      <c r="D44" s="374"/>
      <c r="F44" s="365"/>
      <c r="G44" s="365"/>
      <c r="H44" s="365"/>
    </row>
    <row r="45" spans="1:8" hidden="1">
      <c r="A45" s="372"/>
      <c r="F45" s="365"/>
      <c r="G45" s="365"/>
      <c r="H45" s="365"/>
    </row>
    <row r="46" spans="1:8" hidden="1">
      <c r="A46" s="1179" t="s">
        <v>394</v>
      </c>
      <c r="B46" s="1179"/>
      <c r="C46" s="1179"/>
      <c r="D46" s="1179"/>
      <c r="E46" s="1179"/>
      <c r="F46" s="365"/>
      <c r="G46" s="365"/>
      <c r="H46" s="365"/>
    </row>
    <row r="47" spans="1:8" hidden="1">
      <c r="A47" s="372"/>
      <c r="B47" s="372"/>
      <c r="C47" s="372"/>
      <c r="D47" s="372"/>
      <c r="E47" s="372"/>
      <c r="F47" s="365"/>
      <c r="G47" s="365"/>
      <c r="H47" s="365"/>
    </row>
    <row r="48" spans="1:8" ht="43.2" hidden="1">
      <c r="A48" s="376" t="s">
        <v>354</v>
      </c>
      <c r="B48" s="1181" t="s">
        <v>115</v>
      </c>
      <c r="C48" s="1181"/>
      <c r="D48" s="376" t="s">
        <v>116</v>
      </c>
      <c r="E48" s="376" t="s">
        <v>117</v>
      </c>
      <c r="F48" s="365"/>
      <c r="G48" s="365"/>
      <c r="H48" s="365"/>
    </row>
    <row r="49" spans="1:8" hidden="1">
      <c r="A49" s="391">
        <v>1</v>
      </c>
      <c r="B49" s="1180"/>
      <c r="C49" s="1180"/>
      <c r="D49" s="392"/>
      <c r="E49" s="392"/>
      <c r="F49" s="365"/>
      <c r="G49" s="365"/>
      <c r="H49" s="365"/>
    </row>
    <row r="50" spans="1:8" hidden="1">
      <c r="A50" s="391">
        <v>2</v>
      </c>
      <c r="B50" s="1180"/>
      <c r="C50" s="1180"/>
      <c r="D50" s="392"/>
      <c r="E50" s="392"/>
      <c r="F50" s="365"/>
      <c r="G50" s="365"/>
      <c r="H50" s="365"/>
    </row>
    <row r="51" spans="1:8" hidden="1">
      <c r="A51" s="391">
        <v>3</v>
      </c>
      <c r="B51" s="1180"/>
      <c r="C51" s="1180"/>
      <c r="D51" s="392"/>
      <c r="E51" s="392"/>
      <c r="F51" s="365"/>
      <c r="G51" s="365"/>
      <c r="H51" s="365"/>
    </row>
    <row r="52" spans="1:8" hidden="1">
      <c r="A52" s="391">
        <v>4</v>
      </c>
      <c r="B52" s="1180"/>
      <c r="C52" s="1180"/>
      <c r="D52" s="392"/>
      <c r="E52" s="392"/>
      <c r="F52" s="365"/>
      <c r="G52" s="365"/>
      <c r="H52" s="365"/>
    </row>
    <row r="53" spans="1:8" hidden="1">
      <c r="A53" s="391">
        <v>5</v>
      </c>
      <c r="B53" s="1180"/>
      <c r="C53" s="1180"/>
      <c r="D53" s="392"/>
      <c r="E53" s="392"/>
      <c r="F53" s="365"/>
      <c r="G53" s="365"/>
      <c r="H53" s="365"/>
    </row>
    <row r="54" spans="1:8" hidden="1">
      <c r="A54" s="391">
        <v>6</v>
      </c>
      <c r="B54" s="1180"/>
      <c r="C54" s="1180"/>
      <c r="D54" s="392"/>
      <c r="E54" s="392"/>
      <c r="F54" s="365"/>
      <c r="G54" s="365"/>
      <c r="H54" s="365"/>
    </row>
    <row r="55" spans="1:8" hidden="1">
      <c r="A55" s="372"/>
      <c r="B55" s="372"/>
      <c r="C55" s="372"/>
      <c r="D55" s="372"/>
      <c r="E55" s="372"/>
      <c r="F55" s="365"/>
      <c r="G55" s="365"/>
      <c r="H55" s="365"/>
    </row>
    <row r="56" spans="1:8" hidden="1">
      <c r="A56" s="393"/>
      <c r="B56" s="393"/>
      <c r="C56" s="393"/>
      <c r="D56" s="393"/>
      <c r="E56" s="393"/>
      <c r="F56" s="365"/>
      <c r="G56" s="365"/>
      <c r="H56" s="365"/>
    </row>
    <row r="57" spans="1:8" hidden="1">
      <c r="A57" s="393" t="s">
        <v>6</v>
      </c>
      <c r="B57" s="388" t="str">
        <f>B29</f>
        <v/>
      </c>
      <c r="C57" s="393" t="s">
        <v>4</v>
      </c>
      <c r="D57" s="393" t="str">
        <f>D29</f>
        <v/>
      </c>
      <c r="E57" s="393"/>
      <c r="F57" s="365"/>
      <c r="G57" s="365"/>
      <c r="H57" s="365"/>
    </row>
    <row r="58" spans="1:8" hidden="1">
      <c r="A58" s="393" t="s">
        <v>7</v>
      </c>
      <c r="B58" s="393" t="str">
        <f>B30</f>
        <v/>
      </c>
      <c r="C58" s="393" t="s">
        <v>5</v>
      </c>
      <c r="D58" s="393" t="str">
        <f>D30</f>
        <v/>
      </c>
      <c r="E58" s="393"/>
      <c r="F58" s="365"/>
      <c r="G58" s="365"/>
      <c r="H58" s="365"/>
    </row>
    <row r="59" spans="1:8" hidden="1">
      <c r="A59" s="393"/>
      <c r="B59" s="393"/>
      <c r="C59" s="393"/>
      <c r="D59" s="393"/>
      <c r="E59" s="393"/>
      <c r="F59" s="365"/>
      <c r="G59" s="365"/>
      <c r="H59" s="365"/>
    </row>
    <row r="60" spans="1:8" hidden="1">
      <c r="A60" s="361" t="str">
        <f>A32</f>
        <v>Specification No. :5002002334/TOWER/DOM/A00 - CC CS -1</v>
      </c>
      <c r="B60" s="362"/>
      <c r="C60" s="362"/>
      <c r="D60" s="362"/>
      <c r="E60" s="363" t="str">
        <f>E32</f>
        <v xml:space="preserve">Attachment-17 </v>
      </c>
      <c r="F60" s="365"/>
      <c r="G60" s="365"/>
      <c r="H60" s="365"/>
    </row>
    <row r="61" spans="1:8" hidden="1">
      <c r="F61" s="365"/>
      <c r="G61" s="365"/>
      <c r="H61" s="365"/>
    </row>
    <row r="62" spans="1:8" hidden="1">
      <c r="A62" s="1174" t="str">
        <f>A34</f>
        <v>Transmission line Tower Package TL01 for 400 KV D/C RIL (Oil Refinery) (GIS) – Jamkhambaliya (GIS) (Twin HTLS) line associated with Transmission Project–Jamnagar Oil Refinery of RIL to connect with Jamkhambaliya ISTS PS</v>
      </c>
      <c r="B62" s="1174"/>
      <c r="C62" s="1174"/>
      <c r="D62" s="1174"/>
      <c r="E62" s="1174"/>
      <c r="F62" s="365"/>
      <c r="G62" s="365"/>
      <c r="H62" s="365"/>
    </row>
    <row r="63" spans="1:8" hidden="1">
      <c r="A63" s="370"/>
      <c r="F63" s="365"/>
      <c r="G63" s="365"/>
      <c r="H63" s="365"/>
    </row>
    <row r="64" spans="1:8" hidden="1">
      <c r="A64" s="1175" t="s">
        <v>393</v>
      </c>
      <c r="B64" s="1175"/>
      <c r="C64" s="1175"/>
      <c r="D64" s="1175"/>
      <c r="E64" s="1175"/>
      <c r="F64" s="365"/>
      <c r="G64" s="365"/>
      <c r="H64" s="365"/>
    </row>
    <row r="65" spans="1:8" hidden="1">
      <c r="A65" s="372"/>
      <c r="F65" s="365"/>
      <c r="G65" s="365"/>
      <c r="H65" s="365"/>
    </row>
    <row r="66" spans="1:8" hidden="1">
      <c r="A66" s="373" t="str">
        <f>'[1]Attach 3(JV)'!A15</f>
        <v>Name(s) and Addresse(s) of other partner(s)</v>
      </c>
      <c r="B66" s="372"/>
      <c r="C66" s="372"/>
      <c r="D66" s="15" t="str">
        <f>D7</f>
        <v>To:</v>
      </c>
      <c r="F66" s="365"/>
      <c r="G66" s="365"/>
      <c r="H66" s="365"/>
    </row>
    <row r="67" spans="1:8" hidden="1">
      <c r="A67" s="373" t="str">
        <f>'[1]Attach 3(JV)'!E16</f>
        <v/>
      </c>
      <c r="B67" s="372"/>
      <c r="C67" s="372"/>
      <c r="D67" s="11" t="str">
        <f>D8</f>
        <v>Contract Services</v>
      </c>
      <c r="F67" s="365"/>
      <c r="G67" s="365"/>
      <c r="H67" s="365"/>
    </row>
    <row r="68" spans="1:8" hidden="1">
      <c r="A68" s="13" t="s">
        <v>356</v>
      </c>
      <c r="B68" s="983" t="str">
        <f>'[1]Attach 3(JV)'!E17</f>
        <v/>
      </c>
      <c r="C68" s="983"/>
      <c r="D68" s="11" t="str">
        <f>D9</f>
        <v>Power Grid Corporation of India Ltd.,</v>
      </c>
      <c r="F68" s="365"/>
      <c r="G68" s="365"/>
      <c r="H68" s="365"/>
    </row>
    <row r="69" spans="1:8" hidden="1">
      <c r="A69" s="13" t="s">
        <v>358</v>
      </c>
      <c r="B69" s="983" t="str">
        <f>'[1]Attach 3(JV)'!E18</f>
        <v/>
      </c>
      <c r="C69" s="983"/>
      <c r="D69" s="11" t="str">
        <f>D10</f>
        <v>"Saudamini", Plot No. 2, Sector 29</v>
      </c>
      <c r="F69" s="365"/>
      <c r="G69" s="365"/>
      <c r="H69" s="365"/>
    </row>
    <row r="70" spans="1:8" hidden="1">
      <c r="B70" s="983" t="str">
        <f>'[1]Attach 3(JV)'!E19</f>
        <v/>
      </c>
      <c r="C70" s="983"/>
      <c r="D70" s="11" t="str">
        <f>D11</f>
        <v>Gurgaon (Haryana) - 122001</v>
      </c>
      <c r="F70" s="365"/>
      <c r="G70" s="365"/>
      <c r="H70" s="365"/>
    </row>
    <row r="71" spans="1:8" hidden="1">
      <c r="A71" s="372"/>
      <c r="B71" s="983" t="str">
        <f>'[1]Attach 3(JV)'!E20</f>
        <v/>
      </c>
      <c r="C71" s="983"/>
      <c r="D71" s="11"/>
      <c r="F71" s="365"/>
      <c r="G71" s="365"/>
      <c r="H71" s="365"/>
    </row>
    <row r="72" spans="1:8" hidden="1">
      <c r="A72" s="366" t="s">
        <v>350</v>
      </c>
      <c r="D72" s="374"/>
      <c r="F72" s="365"/>
      <c r="G72" s="365"/>
      <c r="H72" s="365"/>
    </row>
    <row r="73" spans="1:8" hidden="1">
      <c r="A73" s="372"/>
      <c r="F73" s="365"/>
      <c r="G73" s="365"/>
      <c r="H73" s="365"/>
    </row>
    <row r="74" spans="1:8" hidden="1">
      <c r="A74" s="1179" t="s">
        <v>394</v>
      </c>
      <c r="B74" s="1179"/>
      <c r="C74" s="1179"/>
      <c r="D74" s="1179"/>
      <c r="E74" s="1179"/>
      <c r="F74" s="365"/>
      <c r="G74" s="365"/>
      <c r="H74" s="365"/>
    </row>
    <row r="75" spans="1:8" hidden="1">
      <c r="A75" s="372"/>
      <c r="B75" s="372"/>
      <c r="C75" s="372"/>
      <c r="D75" s="372"/>
      <c r="E75" s="372"/>
      <c r="F75" s="365"/>
      <c r="G75" s="365"/>
      <c r="H75" s="365"/>
    </row>
    <row r="76" spans="1:8" ht="43.2" hidden="1">
      <c r="A76" s="376" t="s">
        <v>354</v>
      </c>
      <c r="B76" s="1181" t="s">
        <v>115</v>
      </c>
      <c r="C76" s="1181"/>
      <c r="D76" s="376" t="s">
        <v>116</v>
      </c>
      <c r="E76" s="376" t="s">
        <v>117</v>
      </c>
      <c r="F76" s="365"/>
      <c r="G76" s="365"/>
      <c r="H76" s="365"/>
    </row>
    <row r="77" spans="1:8" hidden="1">
      <c r="A77" s="391">
        <v>1</v>
      </c>
      <c r="B77" s="1180"/>
      <c r="C77" s="1180"/>
      <c r="D77" s="392"/>
      <c r="E77" s="392"/>
      <c r="F77" s="365"/>
      <c r="G77" s="365"/>
      <c r="H77" s="365"/>
    </row>
    <row r="78" spans="1:8" hidden="1">
      <c r="A78" s="391">
        <v>2</v>
      </c>
      <c r="B78" s="1180"/>
      <c r="C78" s="1180"/>
      <c r="D78" s="392"/>
      <c r="E78" s="392"/>
      <c r="F78" s="365"/>
      <c r="G78" s="365"/>
      <c r="H78" s="365"/>
    </row>
    <row r="79" spans="1:8" hidden="1">
      <c r="A79" s="391">
        <v>3</v>
      </c>
      <c r="B79" s="1180"/>
      <c r="C79" s="1180"/>
      <c r="D79" s="392"/>
      <c r="E79" s="392"/>
      <c r="F79" s="365"/>
      <c r="G79" s="365"/>
      <c r="H79" s="365"/>
    </row>
    <row r="80" spans="1:8" hidden="1">
      <c r="A80" s="391">
        <v>4</v>
      </c>
      <c r="B80" s="1180"/>
      <c r="C80" s="1180"/>
      <c r="D80" s="392"/>
      <c r="E80" s="392"/>
      <c r="F80" s="365"/>
      <c r="G80" s="365"/>
      <c r="H80" s="365"/>
    </row>
    <row r="81" spans="1:8" hidden="1">
      <c r="A81" s="391">
        <v>5</v>
      </c>
      <c r="B81" s="1180"/>
      <c r="C81" s="1180"/>
      <c r="D81" s="392"/>
      <c r="E81" s="392"/>
      <c r="F81" s="365"/>
      <c r="G81" s="365"/>
      <c r="H81" s="365"/>
    </row>
    <row r="82" spans="1:8" hidden="1">
      <c r="A82" s="391">
        <v>6</v>
      </c>
      <c r="B82" s="1180"/>
      <c r="C82" s="1180"/>
      <c r="D82" s="392"/>
      <c r="E82" s="392"/>
      <c r="F82" s="365"/>
      <c r="G82" s="365"/>
      <c r="H82" s="365"/>
    </row>
    <row r="83" spans="1:8" hidden="1">
      <c r="A83" s="372"/>
      <c r="B83" s="372"/>
      <c r="C83" s="372"/>
      <c r="D83" s="372"/>
      <c r="E83" s="372"/>
      <c r="F83" s="365"/>
      <c r="G83" s="365"/>
      <c r="H83" s="365"/>
    </row>
    <row r="84" spans="1:8" hidden="1">
      <c r="A84" s="393"/>
      <c r="B84" s="393"/>
      <c r="C84" s="393"/>
      <c r="D84" s="393"/>
      <c r="E84" s="393"/>
      <c r="F84" s="365"/>
      <c r="G84" s="365"/>
      <c r="H84" s="365"/>
    </row>
    <row r="85" spans="1:8" hidden="1">
      <c r="A85" s="393" t="s">
        <v>6</v>
      </c>
      <c r="B85" s="388" t="str">
        <f>B57</f>
        <v/>
      </c>
      <c r="C85" s="393" t="s">
        <v>4</v>
      </c>
      <c r="D85" s="393" t="str">
        <f>D57</f>
        <v/>
      </c>
      <c r="E85" s="393"/>
      <c r="F85" s="365"/>
      <c r="G85" s="365"/>
      <c r="H85" s="365"/>
    </row>
    <row r="86" spans="1:8" hidden="1">
      <c r="A86" s="393" t="s">
        <v>7</v>
      </c>
      <c r="B86" s="393" t="str">
        <f>B58</f>
        <v/>
      </c>
      <c r="C86" s="393" t="s">
        <v>5</v>
      </c>
      <c r="D86" s="393" t="str">
        <f>D58</f>
        <v/>
      </c>
      <c r="E86" s="393"/>
      <c r="F86" s="365"/>
      <c r="G86" s="365"/>
      <c r="H86" s="365"/>
    </row>
    <row r="87" spans="1:8" hidden="1">
      <c r="A87" s="393"/>
      <c r="B87" s="393"/>
      <c r="C87" s="393"/>
      <c r="D87" s="393"/>
      <c r="E87" s="393"/>
      <c r="F87" s="365"/>
      <c r="G87" s="365"/>
      <c r="H87" s="365"/>
    </row>
    <row r="88" spans="1:8" hidden="1">
      <c r="A88" s="394"/>
      <c r="B88" s="394"/>
      <c r="C88" s="394"/>
      <c r="D88" s="394"/>
      <c r="E88" s="394"/>
      <c r="F88" s="365"/>
      <c r="G88" s="365"/>
      <c r="H88" s="365"/>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CC6F" sheet="1" formatColumns="0" formatRows="0" selectLockedCells="1"/>
  <customSheetViews>
    <customSheetView guid="{07C7ABE5-DC68-4C19-A0E6-84EB4B5844E6}" showPageBreaks="1" showGridLines="0" fitToPage="1" printArea="1" hiddenRows="1" view="pageBreakPreview" topLeftCell="A5">
      <selection activeCell="A19" sqref="A19"/>
      <rowBreaks count="2" manualBreakCount="2">
        <brk id="30" max="4" man="1"/>
        <brk id="31" max="4" man="1"/>
      </rowBreaks>
      <pageMargins left="0.7" right="0.7" top="0.44" bottom="0.2" header="0.25" footer="0.2"/>
      <pageSetup scale="97" fitToHeight="0" orientation="portrait" r:id="rId1"/>
    </customSheetView>
    <customSheetView guid="{35C772BD-8F05-4A18-BEC8-6AF744E22539}"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2"/>
    </customSheetView>
    <customSheetView guid="{FC200EB0-6614-47DB-96CE-7610471486D9}"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3"/>
    </customSheetView>
    <customSheetView guid="{010B040B-83D1-42E5-9354-A9BE9113BDA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7" fitToHeight="0" orientation="portrait" r:id="rId4"/>
    </customSheetView>
    <customSheetView guid="{77353208-2D17-4D2E-ADE3-4F168F350B73}"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8" fitToHeight="0" orientation="portrait" r:id="rId5"/>
    </customSheetView>
    <customSheetView guid="{1F125E51-1799-42D0-B41E-DC039BB17D59}"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8" fitToHeight="0" orientation="portrait" r:id="rId6"/>
    </customSheetView>
    <customSheetView guid="{14C32814-5A59-4863-9FB1-822FBB75D7D1}"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7"/>
    </customSheetView>
    <customSheetView guid="{AA750348-930C-43DE-ADD0-8D60980F5013}"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8"/>
    </customSheetView>
    <customSheetView guid="{CFBF18EC-8277-4311-991B-395AF21BB33B}" showPageBreaks="1" showGridLines="0" fitToPage="1" printArea="1" hiddenRows="1" view="pageBreakPreview" topLeftCell="A19">
      <selection activeCell="B75" sqref="B75:C75"/>
      <rowBreaks count="2" manualBreakCount="2">
        <brk id="30" max="4" man="1"/>
        <brk id="31" max="4" man="1"/>
      </rowBreaks>
      <pageMargins left="0.7" right="0.7" top="0.44" bottom="0.2" header="0.25" footer="0.2"/>
      <pageSetup scale="97" fitToHeight="0" orientation="portrait" r:id="rId9"/>
    </customSheetView>
    <customSheetView guid="{82C64B11-1F50-45B5-B7BB-9F1DC733C833}" showPageBreaks="1" fitToPage="1" printArea="1" hiddenRows="1" view="pageBreakPreview" topLeftCell="A7">
      <selection activeCell="B75" sqref="B75:C75"/>
      <rowBreaks count="2" manualBreakCount="2">
        <brk id="30" max="4" man="1"/>
        <brk id="31" max="4" man="1"/>
      </rowBreaks>
      <pageMargins left="0.7" right="0.7" top="0.44" bottom="0.2" header="0.25" footer="0.2"/>
      <pageSetup scale="97" fitToHeight="0" orientation="portrait" r:id="rId10"/>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1"/>
    </customSheetView>
    <customSheetView guid="{F9FE2C60-2849-4C32-B532-2B1A89FFA9CD}" fitToPage="1" hiddenRows="1" topLeftCell="A19">
      <selection activeCell="A19" sqref="A19"/>
      <pageMargins left="0.7" right="0.7" top="0.44" bottom="0.2" header="0.25" footer="0.2"/>
      <pageSetup paperSize="9" fitToHeight="0" orientation="portrait" r:id="rId12"/>
    </customSheetView>
    <customSheetView guid="{7A9EA6D6-4DDF-43D9-92E6-C6AFAD14E266}" fitToPage="1" hiddenRows="1" topLeftCell="A11">
      <selection activeCell="A19" sqref="A19"/>
      <pageMargins left="0.7" right="0.7" top="0.44" bottom="0.2" header="0.25" footer="0.2"/>
      <pageSetup paperSize="9" fitToHeight="0" orientation="portrait" r:id="rId13"/>
    </customSheetView>
    <customSheetView guid="{DC28ED1E-3E35-4094-9C2B-5C0A1C1D459C}" showPageBreaks="1" fitToPage="1" printArea="1" hiddenRows="1">
      <selection activeCell="A19" sqref="A19"/>
      <pageMargins left="0.7" right="0.7" top="0.44" bottom="0.2" header="0.25" footer="0.2"/>
      <pageSetup paperSize="9" fitToHeight="0" orientation="portrait" r:id="rId14"/>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5"/>
    </customSheetView>
    <customSheetView guid="{82E8A0F5-0020-4355-95CF-28601763A783}" showPageBreaks="1" fitToPage="1" printArea="1" hiddenRows="1" view="pageBreakPreview" topLeftCell="A19">
      <selection activeCell="A19" sqref="A19"/>
      <rowBreaks count="1" manualBreakCount="1">
        <brk id="31" max="4" man="1"/>
      </rowBreaks>
      <pageMargins left="0.7" right="0.7" top="0.44" bottom="0.2" header="0.25" footer="0.2"/>
      <pageSetup fitToHeight="0" orientation="portrait" r:id="rId16"/>
    </customSheetView>
    <customSheetView guid="{44C1C443-3199-4288-884A-D16AF7B2CD69}"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7"/>
    </customSheetView>
    <customSheetView guid="{CB7CD015-9A92-451A-BEF4-2BC98E3768DD}"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8"/>
    </customSheetView>
    <customSheetView guid="{7A88FC7A-7690-48AB-B789-172043AFADC8}" showPageBreaks="1" fitToPage="1" printArea="1" hiddenRows="1" view="pageBreakPreview" topLeftCell="A16">
      <selection activeCell="B75" sqref="B75:C75"/>
      <rowBreaks count="2" manualBreakCount="2">
        <brk id="30" max="4" man="1"/>
        <brk id="31" max="4" man="1"/>
      </rowBreaks>
      <pageMargins left="0.7" right="0.7" top="0.44" bottom="0.2" header="0.25" footer="0.2"/>
      <pageSetup scale="97" fitToHeight="0" orientation="portrait" r:id="rId19"/>
    </customSheetView>
    <customSheetView guid="{1E2D7167-D6B7-4690-9A83-BF768C4223A4}"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0"/>
    </customSheetView>
    <customSheetView guid="{13A93EBF-985A-49FD-9FE0-DC75D238EC8C}"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21"/>
    </customSheetView>
    <customSheetView guid="{BE615921-12B2-47E1-81BB-292B559B4C46}" showPageBreaks="1" showGridLines="0" fitToPage="1" printArea="1" hiddenRows="1" view="pageBreakPreview" topLeftCell="A7">
      <selection activeCell="C22" sqref="C22"/>
      <rowBreaks count="2" manualBreakCount="2">
        <brk id="30" max="4" man="1"/>
        <brk id="31" max="4" man="1"/>
      </rowBreaks>
      <pageMargins left="0.7" right="0.7" top="0.44" bottom="0.2" header="0.25" footer="0.2"/>
      <pageSetup scale="97" fitToHeight="0" orientation="portrait" r:id="rId22"/>
    </customSheetView>
    <customSheetView guid="{D05C69EC-C4A6-4AED-AFBA-A3044FD4B3FB}" showPageBreaks="1" showGridLines="0" fitToPage="1" printArea="1" hiddenRows="1" view="pageBreakPreview" topLeftCell="A10">
      <selection activeCell="C22" sqref="C22"/>
      <rowBreaks count="2" manualBreakCount="2">
        <brk id="30" max="4" man="1"/>
        <brk id="31" max="4" man="1"/>
      </rowBreaks>
      <pageMargins left="0.7" right="0.7" top="0.44" bottom="0.2" header="0.25" footer="0.2"/>
      <pageSetup scale="97" fitToHeight="0" orientation="portrait" r:id="rId23"/>
    </customSheetView>
    <customSheetView guid="{8CF338B0-8CA3-4AF4-816D-CB7A6D8E33BC}"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7" fitToHeight="0" orientation="portrait" r:id="rId24"/>
    </customSheetView>
    <customSheetView guid="{B07CB001-8FAF-40AD-8AD5-A65A64B33B35}"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7" fitToHeight="0" orientation="portrait" r:id="rId25"/>
    </customSheetView>
    <customSheetView guid="{4D67A8FB-66CE-4EFD-8932-C754BE25ED43}" showPageBreaks="1" showGridLines="0" fitToPage="1" printArea="1" hiddenRows="1" view="pageBreakPreview" topLeftCell="A5">
      <selection activeCell="A19" sqref="A19"/>
      <rowBreaks count="2" manualBreakCount="2">
        <brk id="30" max="4" man="1"/>
        <brk id="31" max="4" man="1"/>
      </rowBreaks>
      <pageMargins left="0.7" right="0.7" top="0.44" bottom="0.2" header="0.25" footer="0.2"/>
      <pageSetup scale="97" fitToHeight="0" orientation="portrait" r:id="rId26"/>
    </customSheetView>
    <customSheetView guid="{0D490C87-B003-4943-9825-ACE0B8E7CC06}"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27"/>
    </customSheetView>
    <customSheetView guid="{012A8702-091E-4FD1-8E26-12B65B8B3B8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8" fitToHeight="0" orientation="portrait" r:id="rId28"/>
    </customSheetView>
    <customSheetView guid="{B98EDF94-17A9-401E-AE8C-378939C838E5}" showPageBreaks="1" showGridLines="0" fitToPage="1" printArea="1" hiddenRows="1" view="pageBreakPreview" topLeftCell="A5">
      <selection activeCell="A19" sqref="A19"/>
      <rowBreaks count="2" manualBreakCount="2">
        <brk id="30" max="4" man="1"/>
        <brk id="31" max="4" man="1"/>
      </rowBreaks>
      <pageMargins left="0.7" right="0.7" top="0.44" bottom="0.2" header="0.25" footer="0.2"/>
      <pageSetup scale="97" fitToHeight="0" orientation="portrait" r:id="rId29"/>
    </customSheetView>
  </customSheetViews>
  <mergeCells count="38">
    <mergeCell ref="B81:C81"/>
    <mergeCell ref="B82:C82"/>
    <mergeCell ref="A74:E74"/>
    <mergeCell ref="B76:C76"/>
    <mergeCell ref="B77:C77"/>
    <mergeCell ref="B78:C78"/>
    <mergeCell ref="B79:C79"/>
    <mergeCell ref="B80:C80"/>
    <mergeCell ref="B43:C43"/>
    <mergeCell ref="A46:E46"/>
    <mergeCell ref="B71:C71"/>
    <mergeCell ref="B49:C49"/>
    <mergeCell ref="B50:C50"/>
    <mergeCell ref="B51:C51"/>
    <mergeCell ref="B52:C52"/>
    <mergeCell ref="B53:C53"/>
    <mergeCell ref="A64:E64"/>
    <mergeCell ref="B68:C68"/>
    <mergeCell ref="B69:C69"/>
    <mergeCell ref="B70:C70"/>
    <mergeCell ref="B54:C54"/>
    <mergeCell ref="A62:E62"/>
    <mergeCell ref="B48:C48"/>
    <mergeCell ref="A36:E36"/>
    <mergeCell ref="B40:C40"/>
    <mergeCell ref="B41:C41"/>
    <mergeCell ref="B42:C42"/>
    <mergeCell ref="B11:C11"/>
    <mergeCell ref="B12:C12"/>
    <mergeCell ref="B15:E15"/>
    <mergeCell ref="B16:E16"/>
    <mergeCell ref="A27:E27"/>
    <mergeCell ref="A34:E34"/>
    <mergeCell ref="A3:E3"/>
    <mergeCell ref="A5:E5"/>
    <mergeCell ref="A8:C8"/>
    <mergeCell ref="B9:C9"/>
    <mergeCell ref="B10:C10"/>
  </mergeCells>
  <conditionalFormatting sqref="B58:B59 A32:A59 C32:E59 B32:B56 A84:A88 C84:E88 B84 B86:B88">
    <cfRule type="expression" dxfId="8" priority="2" stopIfTrue="1">
      <formula>$Z$2&lt;1</formula>
    </cfRule>
  </conditionalFormatting>
  <conditionalFormatting sqref="A60:E83">
    <cfRule type="expression" dxfId="7" priority="1" stopIfTrue="1">
      <formula>$Z$2&lt;2</formula>
    </cfRule>
  </conditionalFormatting>
  <pageMargins left="0.7" right="0.7" top="0.44" bottom="0.2" header="0.25" footer="0.2"/>
  <pageSetup scale="97" fitToHeight="0" orientation="portrait" r:id="rId30"/>
  <rowBreaks count="2" manualBreakCount="2">
    <brk id="30" max="4" man="1"/>
    <brk id="31" max="4" man="1"/>
  </rowBreaks>
  <drawing r:id="rId3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I41"/>
  <sheetViews>
    <sheetView view="pageBreakPreview" topLeftCell="A4" zoomScaleNormal="100" zoomScaleSheetLayoutView="100" workbookViewId="0">
      <selection activeCell="A16" sqref="A16:E25"/>
    </sheetView>
  </sheetViews>
  <sheetFormatPr defaultColWidth="9.109375" defaultRowHeight="14.4"/>
  <cols>
    <col min="1" max="1" width="12.109375" style="31" customWidth="1"/>
    <col min="2" max="2" width="20.5546875" style="31" customWidth="1"/>
    <col min="3" max="3" width="11.44140625" style="31" customWidth="1"/>
    <col min="4" max="4" width="15.44140625" style="31" customWidth="1"/>
    <col min="5" max="5" width="39.33203125" style="31" customWidth="1"/>
    <col min="6" max="8" width="9.109375" style="26"/>
    <col min="9" max="16384" width="9.109375" style="27"/>
  </cols>
  <sheetData>
    <row r="1" spans="1:9">
      <c r="A1" s="23" t="str">
        <f>Basic!A3&amp;Basic!B3</f>
        <v>Specification No. :5002002334/TOWER/DOM/A00 - CC CS -1</v>
      </c>
      <c r="B1" s="24"/>
      <c r="C1" s="24"/>
      <c r="D1" s="24"/>
      <c r="E1" s="25" t="str">
        <f>"Attachment-18 "</f>
        <v xml:space="preserve">Attachment-18 </v>
      </c>
    </row>
    <row r="3" spans="1:9" ht="126.75" customHeight="1">
      <c r="A3" s="746" t="str">
        <f>'Attach 3(JV)'!A3</f>
        <v>Transmission line Tower Package TL01 for 400 KV D/C RIL (Oil Refinery) (GIS) – Jamkhambaliya (GIS) (Twin HTLS) line associated with Transmission Project–Jamnagar Oil Refinery of RIL to connect with Jamkhambaliya ISTS PS</v>
      </c>
      <c r="B3" s="746"/>
      <c r="C3" s="746"/>
      <c r="D3" s="746"/>
      <c r="E3" s="746"/>
      <c r="F3" s="28"/>
      <c r="G3" s="29"/>
      <c r="H3" s="28"/>
    </row>
    <row r="4" spans="1:9" ht="20.100000000000001" customHeight="1">
      <c r="A4" s="30"/>
      <c r="H4" s="32"/>
      <c r="I4" s="10"/>
    </row>
    <row r="5" spans="1:9" ht="20.100000000000001" customHeight="1">
      <c r="A5" s="747" t="s">
        <v>507</v>
      </c>
      <c r="B5" s="747"/>
      <c r="C5" s="747"/>
      <c r="D5" s="747"/>
      <c r="E5" s="747"/>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c r="A8" s="1159" t="str">
        <f>'Attach 3(JV)'!A8</f>
        <v/>
      </c>
      <c r="B8" s="1159"/>
      <c r="C8" s="1159"/>
      <c r="D8" s="1159"/>
      <c r="E8" s="191" t="str">
        <f>'Attach 3(JV)'!E8</f>
        <v>Contract Services</v>
      </c>
      <c r="H8" s="32"/>
      <c r="I8" s="12"/>
    </row>
    <row r="9" spans="1:9" ht="20.100000000000001" customHeight="1">
      <c r="A9" s="13" t="s">
        <v>356</v>
      </c>
      <c r="B9" s="1182" t="str">
        <f>'Attach 3(JV)'!B9</f>
        <v/>
      </c>
      <c r="C9" s="1182"/>
      <c r="D9" s="1182"/>
      <c r="E9" s="191" t="str">
        <f>'Attach 3(JV)'!E9</f>
        <v>Power Grid Corporation of India Ltd.,</v>
      </c>
      <c r="H9" s="32"/>
      <c r="I9" s="12"/>
    </row>
    <row r="10" spans="1:9" ht="20.100000000000001" customHeight="1">
      <c r="A10" s="13" t="s">
        <v>358</v>
      </c>
      <c r="B10" s="1182" t="str">
        <f>'Attach 3(JV)'!B10</f>
        <v/>
      </c>
      <c r="C10" s="1182"/>
      <c r="D10" s="1182"/>
      <c r="E10" s="191" t="str">
        <f>'Attach 3(JV)'!E10</f>
        <v>"Saudamini", Plot No. 2, Sector 29</v>
      </c>
      <c r="H10" s="32"/>
      <c r="I10" s="12"/>
    </row>
    <row r="11" spans="1:9" ht="20.100000000000001" customHeight="1">
      <c r="B11" s="1182" t="str">
        <f>'Attach 3(JV)'!B11</f>
        <v/>
      </c>
      <c r="C11" s="1182"/>
      <c r="D11" s="1182"/>
      <c r="E11" s="191" t="str">
        <f>'Attach 3(JV)'!E11</f>
        <v>Gurgaon (Haryana) - 122001</v>
      </c>
    </row>
    <row r="12" spans="1:9" ht="18" customHeight="1">
      <c r="A12" s="34"/>
      <c r="B12" s="1182" t="str">
        <f>'Attach 3(JV)'!B12</f>
        <v/>
      </c>
      <c r="C12" s="1182"/>
      <c r="D12" s="1182"/>
      <c r="E12" s="15"/>
    </row>
    <row r="13" spans="1:9" ht="19.5" hidden="1" customHeight="1">
      <c r="A13" s="34"/>
      <c r="B13" s="165"/>
      <c r="C13" s="165"/>
      <c r="D13" s="165"/>
      <c r="E13" s="15"/>
    </row>
    <row r="14" spans="1:9" ht="20.100000000000001" customHeight="1">
      <c r="A14" s="34"/>
      <c r="B14" s="165"/>
      <c r="C14" s="165"/>
      <c r="D14" s="165"/>
      <c r="G14" s="11"/>
    </row>
    <row r="15" spans="1:9" ht="20.100000000000001" customHeight="1">
      <c r="A15" s="31" t="s">
        <v>350</v>
      </c>
    </row>
    <row r="16" spans="1:9" ht="16.5" customHeight="1">
      <c r="A16" s="1087" t="s">
        <v>508</v>
      </c>
      <c r="B16" s="1087"/>
      <c r="C16" s="1087"/>
      <c r="D16" s="1087"/>
      <c r="E16" s="1087"/>
    </row>
    <row r="17" spans="1:8" ht="16.5" customHeight="1">
      <c r="A17" s="1087"/>
      <c r="B17" s="1087"/>
      <c r="C17" s="1087"/>
      <c r="D17" s="1087"/>
      <c r="E17" s="1087"/>
    </row>
    <row r="18" spans="1:8" ht="16.5" customHeight="1">
      <c r="A18" s="1087"/>
      <c r="B18" s="1087"/>
      <c r="C18" s="1087"/>
      <c r="D18" s="1087"/>
      <c r="E18" s="1087"/>
    </row>
    <row r="19" spans="1:8" ht="16.5" customHeight="1">
      <c r="A19" s="1087"/>
      <c r="B19" s="1087"/>
      <c r="C19" s="1087"/>
      <c r="D19" s="1087"/>
      <c r="E19" s="1087"/>
    </row>
    <row r="20" spans="1:8" ht="16.5" customHeight="1">
      <c r="A20" s="1087"/>
      <c r="B20" s="1087"/>
      <c r="C20" s="1087"/>
      <c r="D20" s="1087"/>
      <c r="E20" s="1087"/>
    </row>
    <row r="21" spans="1:8" ht="16.5" customHeight="1">
      <c r="A21" s="1087"/>
      <c r="B21" s="1087"/>
      <c r="C21" s="1087"/>
      <c r="D21" s="1087"/>
      <c r="E21" s="1087"/>
    </row>
    <row r="22" spans="1:8" ht="16.5" customHeight="1">
      <c r="A22" s="1087"/>
      <c r="B22" s="1087"/>
      <c r="C22" s="1087"/>
      <c r="D22" s="1087"/>
      <c r="E22" s="1087"/>
    </row>
    <row r="23" spans="1:8" ht="16.5" customHeight="1">
      <c r="A23" s="1087"/>
      <c r="B23" s="1087"/>
      <c r="C23" s="1087"/>
      <c r="D23" s="1087"/>
      <c r="E23" s="1087"/>
      <c r="F23" s="36"/>
      <c r="G23" s="36"/>
      <c r="H23" s="36"/>
    </row>
    <row r="24" spans="1:8" ht="16.5" customHeight="1">
      <c r="A24" s="1087"/>
      <c r="B24" s="1087"/>
      <c r="C24" s="1087"/>
      <c r="D24" s="1087"/>
      <c r="E24" s="1087"/>
    </row>
    <row r="25" spans="1:8" ht="16.5" customHeight="1">
      <c r="A25" s="1087"/>
      <c r="B25" s="1087"/>
      <c r="C25" s="1087"/>
      <c r="D25" s="1087"/>
      <c r="E25" s="1087"/>
    </row>
    <row r="27" spans="1:8">
      <c r="A27" s="37"/>
    </row>
    <row r="29" spans="1:8">
      <c r="D29" s="39"/>
    </row>
    <row r="30" spans="1:8">
      <c r="A30" s="38" t="s">
        <v>6</v>
      </c>
      <c r="B30" s="81" t="str">
        <f>'Attach 3(JV)'!B24</f>
        <v/>
      </c>
      <c r="C30" s="41"/>
      <c r="D30" s="39" t="s">
        <v>4</v>
      </c>
      <c r="E30" s="327" t="str">
        <f>'Attach 3(JV)'!E24</f>
        <v/>
      </c>
    </row>
    <row r="31" spans="1:8">
      <c r="A31" s="38" t="s">
        <v>7</v>
      </c>
      <c r="B31" s="327" t="str">
        <f>'Attach 3(JV)'!B25</f>
        <v/>
      </c>
      <c r="C31" s="41"/>
      <c r="D31" s="39" t="s">
        <v>5</v>
      </c>
      <c r="E31" s="327" t="str">
        <f>'Attach 3(JV)'!E25</f>
        <v/>
      </c>
    </row>
    <row r="32" spans="1:8">
      <c r="B32" s="41"/>
      <c r="C32" s="41"/>
      <c r="D32" s="39"/>
      <c r="E32" s="41"/>
    </row>
    <row r="34" spans="1:1">
      <c r="A34" s="40"/>
    </row>
    <row r="37" spans="1:1">
      <c r="A37" s="40"/>
    </row>
    <row r="39" spans="1:1">
      <c r="A39" s="40"/>
    </row>
    <row r="41" spans="1:1">
      <c r="A41" s="40"/>
    </row>
  </sheetData>
  <sheetProtection password="CC6F" sheet="1" formatColumns="0" formatRows="0" selectLockedCells="1"/>
  <customSheetViews>
    <customSheetView guid="{07C7ABE5-DC68-4C19-A0E6-84EB4B5844E6}" showPageBreaks="1" printArea="1" hiddenRows="1" view="pageBreakPreview" topLeftCell="A4">
      <selection activeCell="A16" sqref="A16:E25"/>
      <pageMargins left="0.7" right="0.7" top="0.75" bottom="0.75" header="0.3" footer="0.3"/>
      <pageSetup orientation="portrait" r:id="rId1"/>
    </customSheetView>
    <customSheetView guid="{35C772BD-8F05-4A18-BEC8-6AF744E22539}" showPageBreaks="1" printArea="1" hiddenRows="1" view="pageBreakPreview">
      <selection activeCell="A16" sqref="A16:E25"/>
      <pageMargins left="0.7" right="0.7" top="0.75" bottom="0.75" header="0.3" footer="0.3"/>
      <pageSetup orientation="portrait" r:id="rId2"/>
    </customSheetView>
    <customSheetView guid="{FC200EB0-6614-47DB-96CE-7610471486D9}" showPageBreaks="1" printArea="1" hiddenRows="1" view="pageBreakPreview">
      <selection activeCell="A16" sqref="A16:E25"/>
      <pageMargins left="0.7" right="0.7" top="0.75" bottom="0.75" header="0.3" footer="0.3"/>
      <pageSetup orientation="portrait" r:id="rId3"/>
    </customSheetView>
    <customSheetView guid="{010B040B-83D1-42E5-9354-A9BE9113BDAC}" showPageBreaks="1" printArea="1" hiddenRows="1" view="pageBreakPreview" topLeftCell="A14">
      <selection activeCell="A16" sqref="A16:E25"/>
      <pageMargins left="0.7" right="0.7" top="0.75" bottom="0.75" header="0.3" footer="0.3"/>
      <pageSetup orientation="portrait" r:id="rId4"/>
    </customSheetView>
    <customSheetView guid="{77353208-2D17-4D2E-ADE3-4F168F350B73}" showPageBreaks="1" printArea="1" hiddenRows="1" view="pageBreakPreview">
      <selection activeCell="A2" sqref="A2"/>
      <pageMargins left="0.7" right="0.7" top="0.75" bottom="0.75" header="0.3" footer="0.3"/>
      <pageSetup orientation="portrait" r:id="rId5"/>
    </customSheetView>
    <customSheetView guid="{1F125E51-1799-42D0-B41E-DC039BB17D59}" showPageBreaks="1" printArea="1" hiddenRows="1" view="pageBreakPreview">
      <selection activeCell="H6" sqref="H6"/>
      <pageMargins left="0.7" right="0.7" top="0.75" bottom="0.75" header="0.3" footer="0.3"/>
      <pageSetup orientation="portrait" r:id="rId6"/>
    </customSheetView>
    <customSheetView guid="{14C32814-5A59-4863-9FB1-822FBB75D7D1}" showPageBreaks="1" printArea="1" hiddenRows="1" view="pageBreakPreview">
      <selection activeCell="A16" sqref="A16:E25"/>
      <pageMargins left="0.7" right="0.7" top="0.75" bottom="0.75" header="0.3" footer="0.3"/>
      <pageSetup orientation="portrait" r:id="rId7"/>
    </customSheetView>
    <customSheetView guid="{AA750348-930C-43DE-ADD0-8D60980F5013}" showPageBreaks="1" printArea="1" hiddenRows="1" view="pageBreakPreview" topLeftCell="A14">
      <selection activeCell="E11" sqref="E11"/>
      <pageMargins left="0.7" right="0.7" top="0.75" bottom="0.75" header="0.3" footer="0.3"/>
      <pageSetup orientation="portrait" r:id="rId8"/>
    </customSheetView>
    <customSheetView guid="{CFBF18EC-8277-4311-991B-395AF21BB33B}" showPageBreaks="1" printArea="1" hiddenRows="1" view="pageBreakPreview" topLeftCell="A14">
      <selection activeCell="E11" sqref="E11"/>
      <pageMargins left="0.7" right="0.7" top="0.75" bottom="0.75" header="0.3" footer="0.3"/>
      <pageSetup orientation="portrait" r:id="rId9"/>
    </customSheetView>
    <customSheetView guid="{82C64B11-1F50-45B5-B7BB-9F1DC733C833}" showPageBreaks="1" printArea="1" hiddenRows="1" view="pageBreakPreview" topLeftCell="A2">
      <selection activeCell="B75" sqref="B75:C75"/>
      <pageMargins left="0.7" right="0.7" top="0.75" bottom="0.75" header="0.3" footer="0.3"/>
      <pageSetup orientation="portrait" r:id="rId10"/>
    </customSheetView>
    <customSheetView guid="{44C1C443-3199-4288-884A-D16AF7B2CD69}" showPageBreaks="1" printArea="1" hiddenRows="1" view="pageBreakPreview" topLeftCell="A5">
      <selection activeCell="A16" sqref="A16:E25"/>
      <pageMargins left="0.7" right="0.7" top="0.75" bottom="0.75" header="0.3" footer="0.3"/>
      <pageSetup orientation="portrait" r:id="rId11"/>
    </customSheetView>
    <customSheetView guid="{CB7CD015-9A92-451A-BEF4-2BC98E3768DD}" showPageBreaks="1" printArea="1" hiddenRows="1" view="pageBreakPreview" topLeftCell="A5">
      <selection activeCell="A16" sqref="A16:E25"/>
      <pageMargins left="0.7" right="0.7" top="0.75" bottom="0.75" header="0.3" footer="0.3"/>
      <pageSetup orientation="portrait" r:id="rId12"/>
    </customSheetView>
    <customSheetView guid="{7A88FC7A-7690-48AB-B789-172043AFADC8}" showPageBreaks="1" printArea="1" hiddenRows="1" view="pageBreakPreview">
      <selection activeCell="E6" sqref="E6"/>
      <pageMargins left="0.7" right="0.7" top="0.75" bottom="0.75" header="0.3" footer="0.3"/>
      <pageSetup orientation="portrait" r:id="rId13"/>
    </customSheetView>
    <customSheetView guid="{1E2D7167-D6B7-4690-9A83-BF768C4223A4}" showPageBreaks="1" printArea="1" hiddenRows="1" view="pageBreakPreview" topLeftCell="A14">
      <selection activeCell="E11" sqref="E11"/>
      <pageMargins left="0.7" right="0.7" top="0.75" bottom="0.75" header="0.3" footer="0.3"/>
      <pageSetup orientation="portrait" r:id="rId14"/>
    </customSheetView>
    <customSheetView guid="{13A93EBF-985A-49FD-9FE0-DC75D238EC8C}" showPageBreaks="1" printArea="1" hiddenRows="1" view="pageBreakPreview">
      <selection activeCell="A16" sqref="A16:E25"/>
      <pageMargins left="0.7" right="0.7" top="0.75" bottom="0.75" header="0.3" footer="0.3"/>
      <pageSetup orientation="portrait" r:id="rId15"/>
    </customSheetView>
    <customSheetView guid="{BE615921-12B2-47E1-81BB-292B559B4C46}" showPageBreaks="1" printArea="1" hiddenRows="1" view="pageBreakPreview" topLeftCell="A5">
      <selection activeCell="A16" sqref="A16:E25"/>
      <pageMargins left="0.7" right="0.7" top="0.75" bottom="0.75" header="0.3" footer="0.3"/>
      <pageSetup orientation="portrait" r:id="rId16"/>
    </customSheetView>
    <customSheetView guid="{D05C69EC-C4A6-4AED-AFBA-A3044FD4B3FB}" showPageBreaks="1" printArea="1" hiddenRows="1" view="pageBreakPreview" topLeftCell="A2">
      <selection activeCell="H6" sqref="H6"/>
      <pageMargins left="0.7" right="0.7" top="0.75" bottom="0.75" header="0.3" footer="0.3"/>
      <pageSetup orientation="portrait" r:id="rId17"/>
    </customSheetView>
    <customSheetView guid="{8CF338B0-8CA3-4AF4-816D-CB7A6D8E33BC}" showPageBreaks="1" printArea="1" hiddenRows="1" view="pageBreakPreview" topLeftCell="A17">
      <selection activeCell="H6" sqref="H6"/>
      <pageMargins left="0.7" right="0.7" top="0.75" bottom="0.75" header="0.3" footer="0.3"/>
      <pageSetup orientation="portrait" r:id="rId18"/>
    </customSheetView>
    <customSheetView guid="{B07CB001-8FAF-40AD-8AD5-A65A64B33B35}" showPageBreaks="1" printArea="1" hiddenRows="1" view="pageBreakPreview">
      <selection activeCell="A2" sqref="A2"/>
      <pageMargins left="0.7" right="0.7" top="0.75" bottom="0.75" header="0.3" footer="0.3"/>
      <pageSetup orientation="portrait" r:id="rId19"/>
    </customSheetView>
    <customSheetView guid="{4D67A8FB-66CE-4EFD-8932-C754BE25ED43}" showPageBreaks="1" printArea="1" hiddenRows="1" view="pageBreakPreview">
      <selection activeCell="D2" sqref="D2"/>
      <pageMargins left="0.7" right="0.7" top="0.75" bottom="0.75" header="0.3" footer="0.3"/>
      <pageSetup orientation="portrait" r:id="rId20"/>
    </customSheetView>
    <customSheetView guid="{0D490C87-B003-4943-9825-ACE0B8E7CC06}" showPageBreaks="1" printArea="1" hiddenRows="1" view="pageBreakPreview" topLeftCell="A7">
      <selection activeCell="A16" sqref="A16:E25"/>
      <pageMargins left="0.7" right="0.7" top="0.75" bottom="0.75" header="0.3" footer="0.3"/>
      <pageSetup orientation="portrait" r:id="rId21"/>
    </customSheetView>
    <customSheetView guid="{012A8702-091E-4FD1-8E26-12B65B8B3B8C}" showPageBreaks="1" printArea="1" hiddenRows="1" view="pageBreakPreview" topLeftCell="A14">
      <selection activeCell="A16" sqref="A16:E25"/>
      <pageMargins left="0.7" right="0.7" top="0.75" bottom="0.75" header="0.3" footer="0.3"/>
      <pageSetup orientation="portrait" r:id="rId22"/>
    </customSheetView>
    <customSheetView guid="{B98EDF94-17A9-401E-AE8C-378939C838E5}" showPageBreaks="1" printArea="1" hiddenRows="1" view="pageBreakPreview" topLeftCell="A4">
      <selection activeCell="A16" sqref="A16:E25"/>
      <pageMargins left="0.7" right="0.7" top="0.75" bottom="0.75" header="0.3" footer="0.3"/>
      <pageSetup orientation="portrait" r:id="rId23"/>
    </customSheetView>
  </customSheetViews>
  <mergeCells count="8">
    <mergeCell ref="B12:D12"/>
    <mergeCell ref="A16:E25"/>
    <mergeCell ref="A3:E3"/>
    <mergeCell ref="A5:E5"/>
    <mergeCell ref="A8:D8"/>
    <mergeCell ref="B9:D9"/>
    <mergeCell ref="B10:D10"/>
    <mergeCell ref="B11:D11"/>
  </mergeCells>
  <pageMargins left="0.7" right="0.7" top="0.75" bottom="0.75" header="0.3" footer="0.3"/>
  <pageSetup orientation="portrait" r:id="rId24"/>
  <drawing r:id="rId2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5"/>
  <sheetViews>
    <sheetView showGridLines="0" showZeros="0" view="pageBreakPreview" zoomScaleNormal="100" zoomScaleSheetLayoutView="100" workbookViewId="0">
      <selection activeCell="A4" sqref="A4:XFD4"/>
    </sheetView>
  </sheetViews>
  <sheetFormatPr defaultColWidth="9.109375" defaultRowHeight="14.4"/>
  <cols>
    <col min="1" max="1" width="12.109375" style="31" customWidth="1"/>
    <col min="2" max="2" width="20.5546875" style="31" customWidth="1"/>
    <col min="3" max="3" width="11.44140625" style="31" customWidth="1"/>
    <col min="4" max="4" width="14.44140625" style="31" customWidth="1"/>
    <col min="5" max="5" width="39.33203125" style="31" customWidth="1"/>
    <col min="6" max="8" width="9.109375" style="26"/>
    <col min="9" max="16384" width="9.109375" style="27"/>
  </cols>
  <sheetData>
    <row r="1" spans="1:9">
      <c r="A1" s="23" t="str">
        <f>Basic!A3&amp;Basic!B3</f>
        <v>Specification No. :5002002334/TOWER/DOM/A00 - CC CS -1</v>
      </c>
      <c r="B1" s="24"/>
      <c r="C1" s="24"/>
      <c r="D1" s="24"/>
      <c r="E1" s="25" t="str">
        <f>"Attachment-19 "</f>
        <v xml:space="preserve">Attachment-19 </v>
      </c>
    </row>
    <row r="3" spans="1:9" ht="126.75" customHeight="1">
      <c r="A3" s="746" t="str">
        <f>'Attach 3(JV)'!A3</f>
        <v>Transmission line Tower Package TL01 for 400 KV D/C RIL (Oil Refinery) (GIS) – Jamkhambaliya (GIS) (Twin HTLS) line associated with Transmission Project–Jamnagar Oil Refinery of RIL to connect with Jamkhambaliya ISTS PS</v>
      </c>
      <c r="B3" s="746"/>
      <c r="C3" s="746"/>
      <c r="D3" s="746"/>
      <c r="E3" s="746"/>
      <c r="F3" s="28"/>
      <c r="G3" s="29"/>
      <c r="H3" s="28"/>
    </row>
    <row r="4" spans="1:9" ht="20.100000000000001" customHeight="1">
      <c r="A4" s="30"/>
      <c r="H4" s="32"/>
      <c r="I4" s="10"/>
    </row>
    <row r="5" spans="1:9" ht="20.100000000000001" customHeight="1">
      <c r="A5" s="747" t="s">
        <v>2</v>
      </c>
      <c r="B5" s="747"/>
      <c r="C5" s="747"/>
      <c r="D5" s="747"/>
      <c r="E5" s="747"/>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5.25" customHeight="1">
      <c r="A8" s="1159" t="str">
        <f>'Attach 3(JV)'!A8</f>
        <v/>
      </c>
      <c r="B8" s="1159"/>
      <c r="C8" s="1159"/>
      <c r="D8" s="1159"/>
      <c r="E8" s="191" t="str">
        <f>'Attach 3(JV)'!E8</f>
        <v>Contract Services</v>
      </c>
      <c r="H8" s="32"/>
      <c r="I8" s="12"/>
    </row>
    <row r="9" spans="1:9" ht="20.100000000000001" customHeight="1">
      <c r="A9" s="13" t="s">
        <v>356</v>
      </c>
      <c r="B9" s="1182" t="str">
        <f>'Attach 3(JV)'!B9</f>
        <v/>
      </c>
      <c r="C9" s="1182"/>
      <c r="D9" s="1182"/>
      <c r="E9" s="191" t="str">
        <f>'Attach 3(JV)'!E9</f>
        <v>Power Grid Corporation of India Ltd.,</v>
      </c>
      <c r="H9" s="32"/>
      <c r="I9" s="12"/>
    </row>
    <row r="10" spans="1:9" ht="20.100000000000001" customHeight="1">
      <c r="A10" s="13" t="s">
        <v>358</v>
      </c>
      <c r="B10" s="1182" t="str">
        <f>'Attach 3(JV)'!B10</f>
        <v/>
      </c>
      <c r="C10" s="1182"/>
      <c r="D10" s="1182"/>
      <c r="E10" s="191" t="str">
        <f>'Attach 3(JV)'!E10</f>
        <v>"Saudamini", Plot No. 2, Sector 29</v>
      </c>
      <c r="H10" s="32"/>
      <c r="I10" s="12"/>
    </row>
    <row r="11" spans="1:9" ht="20.100000000000001" customHeight="1">
      <c r="B11" s="1182" t="str">
        <f>'Attach 3(JV)'!B11</f>
        <v/>
      </c>
      <c r="C11" s="1182"/>
      <c r="D11" s="1182"/>
      <c r="E11" s="191" t="str">
        <f>'Attach 3(JV)'!E11</f>
        <v>Gurgaon (Haryana) - 122001</v>
      </c>
    </row>
    <row r="12" spans="1:9" ht="18" customHeight="1">
      <c r="A12" s="34"/>
      <c r="B12" s="1182" t="str">
        <f>'Attach 3(JV)'!B12</f>
        <v/>
      </c>
      <c r="C12" s="1182"/>
      <c r="D12" s="1182"/>
      <c r="E12" s="15"/>
    </row>
    <row r="13" spans="1:9" ht="19.5" hidden="1" customHeight="1">
      <c r="A13" s="34"/>
      <c r="B13" s="165"/>
      <c r="C13" s="165"/>
      <c r="D13" s="165"/>
      <c r="E13" s="15"/>
    </row>
    <row r="14" spans="1:9" ht="20.100000000000001" customHeight="1">
      <c r="A14" s="34"/>
      <c r="B14" s="165"/>
      <c r="C14" s="165"/>
      <c r="D14" s="165"/>
      <c r="G14" s="11"/>
    </row>
    <row r="15" spans="1:9" ht="20.100000000000001" customHeight="1">
      <c r="A15" s="31" t="s">
        <v>350</v>
      </c>
    </row>
    <row r="16" spans="1:9" ht="6" customHeight="1">
      <c r="A16" s="34"/>
    </row>
    <row r="17" spans="1:8" ht="78.75" customHeight="1">
      <c r="A17" s="748" t="s">
        <v>3</v>
      </c>
      <c r="B17" s="748"/>
      <c r="C17" s="748"/>
      <c r="D17" s="748"/>
      <c r="E17" s="748"/>
    </row>
    <row r="18" spans="1:8" ht="56.25" customHeight="1">
      <c r="A18" s="1183" t="s">
        <v>499</v>
      </c>
      <c r="B18" s="1183"/>
      <c r="C18" s="1183"/>
      <c r="D18" s="1183"/>
      <c r="E18" s="1183"/>
    </row>
    <row r="19" spans="1:8" ht="184.5" customHeight="1">
      <c r="A19" s="1183" t="s">
        <v>498</v>
      </c>
      <c r="B19" s="1183"/>
      <c r="C19" s="1183"/>
      <c r="D19" s="1183"/>
      <c r="E19" s="1183"/>
    </row>
    <row r="20" spans="1:8" ht="8.25" hidden="1" customHeight="1">
      <c r="A20" s="34"/>
    </row>
    <row r="21" spans="1:8" ht="20.100000000000001" hidden="1" customHeight="1">
      <c r="A21" s="34"/>
    </row>
    <row r="22" spans="1:8" ht="20.100000000000001" hidden="1" customHeight="1">
      <c r="A22" s="34"/>
    </row>
    <row r="23" spans="1:8" ht="57.75" hidden="1" customHeight="1">
      <c r="A23" s="748"/>
      <c r="B23" s="748"/>
      <c r="C23" s="748"/>
      <c r="D23" s="748"/>
      <c r="E23" s="748"/>
      <c r="F23" s="36"/>
      <c r="G23" s="36"/>
      <c r="H23" s="36"/>
    </row>
    <row r="24" spans="1:8" ht="20.100000000000001" hidden="1" customHeight="1">
      <c r="A24" s="34"/>
    </row>
    <row r="25" spans="1:8" ht="20.100000000000001" hidden="1" customHeight="1">
      <c r="A25" s="37"/>
    </row>
    <row r="26" spans="1:8" ht="20.100000000000001" hidden="1" customHeight="1"/>
    <row r="27" spans="1:8" ht="20.100000000000001" hidden="1" customHeight="1">
      <c r="A27" s="37"/>
    </row>
    <row r="28" spans="1:8" ht="20.100000000000001" hidden="1" customHeight="1"/>
    <row r="29" spans="1:8" ht="12" customHeight="1">
      <c r="D29" s="39"/>
    </row>
    <row r="30" spans="1:8" ht="33" customHeight="1">
      <c r="A30" s="38" t="s">
        <v>6</v>
      </c>
      <c r="B30" s="81" t="str">
        <f>'Attach 3(JV)'!B24</f>
        <v/>
      </c>
      <c r="C30" s="41"/>
      <c r="D30" s="39" t="s">
        <v>4</v>
      </c>
      <c r="E30" s="327" t="str">
        <f>'Attach 3(JV)'!E24</f>
        <v/>
      </c>
    </row>
    <row r="31" spans="1:8" ht="33" customHeight="1">
      <c r="A31" s="38" t="s">
        <v>7</v>
      </c>
      <c r="B31" s="327" t="str">
        <f>'Attach 3(JV)'!B25</f>
        <v/>
      </c>
      <c r="C31" s="41"/>
      <c r="D31" s="39" t="s">
        <v>5</v>
      </c>
      <c r="E31" s="327" t="str">
        <f>'Attach 3(JV)'!E25</f>
        <v/>
      </c>
    </row>
    <row r="32" spans="1:8" ht="33" customHeight="1">
      <c r="B32" s="41"/>
      <c r="C32" s="41"/>
      <c r="D32" s="39"/>
      <c r="E32" s="41"/>
    </row>
    <row r="33" spans="1:1" ht="20.100000000000001" customHeight="1"/>
    <row r="34" spans="1:1" ht="20.100000000000001" customHeight="1">
      <c r="A34" s="40"/>
    </row>
    <row r="35" spans="1:1" ht="20.100000000000001" customHeight="1"/>
    <row r="36" spans="1:1" ht="20.100000000000001" customHeight="1"/>
    <row r="37" spans="1:1" ht="20.100000000000001" customHeight="1">
      <c r="A37" s="40"/>
    </row>
    <row r="38" spans="1:1" ht="20.100000000000001" customHeight="1"/>
    <row r="39" spans="1:1" ht="20.100000000000001" customHeight="1">
      <c r="A39" s="40"/>
    </row>
    <row r="40" spans="1:1" ht="20.100000000000001" customHeight="1"/>
    <row r="41" spans="1:1" ht="20.100000000000001" customHeight="1">
      <c r="A41" s="40"/>
    </row>
    <row r="42" spans="1:1" ht="20.100000000000001" customHeight="1"/>
    <row r="43" spans="1:1" ht="20.100000000000001" customHeight="1"/>
    <row r="44" spans="1:1" ht="20.100000000000001" customHeight="1"/>
    <row r="45" spans="1:1" ht="20.100000000000001" customHeight="1"/>
  </sheetData>
  <sheetProtection password="CC6F" sheet="1" formatColumns="0" formatRows="0" selectLockedCells="1"/>
  <customSheetViews>
    <customSheetView guid="{07C7ABE5-DC68-4C19-A0E6-84EB4B5844E6}" showPageBreaks="1" showGridLines="0" zeroValues="0" printArea="1" hiddenRows="1" view="pageBreakPreview">
      <selection activeCell="A4" sqref="A4:XFD4"/>
      <pageMargins left="0.75" right="0.63" top="0.57999999999999996" bottom="0.6" header="0.34" footer="0.35"/>
      <pageSetup scale="91" orientation="portrait" r:id="rId1"/>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E2" sqref="E2"/>
      <pageMargins left="0.75" right="0.63" top="0.57999999999999996" bottom="0.6" header="0.34" footer="0.35"/>
      <pageSetup scale="91" orientation="portrait" r:id="rId2"/>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E2" sqref="E2"/>
      <pageMargins left="0.75" right="0.63" top="0.57999999999999996" bottom="0.6" header="0.34" footer="0.35"/>
      <pageSetup scale="91" orientation="portrait" r:id="rId3"/>
      <headerFooter alignWithMargins="0">
        <oddFooter>&amp;R&amp;"Book Antiqua,Bold"&amp;8 Page &amp;P of &amp;N</oddFooter>
      </headerFooter>
    </customSheetView>
    <customSheetView guid="{010B040B-83D1-42E5-9354-A9BE9113BDAC}" showPageBreaks="1" showGridLines="0" zeroValues="0" printArea="1" hiddenRows="1" view="pageBreakPreview" topLeftCell="A29">
      <selection activeCell="E2" sqref="E2"/>
      <pageMargins left="0.75" right="0.63" top="0.57999999999999996" bottom="0.6" header="0.34" footer="0.35"/>
      <pageSetup scale="91" orientation="portrait" r:id="rId4"/>
      <headerFooter alignWithMargins="0">
        <oddFooter>&amp;R&amp;"Book Antiqua,Bold"&amp;8 Page &amp;P of &amp;N</oddFooter>
      </headerFooter>
    </customSheetView>
    <customSheetView guid="{77353208-2D17-4D2E-ADE3-4F168F350B73}" showPageBreaks="1" showGridLines="0" zeroValues="0" printArea="1" hiddenRows="1" view="pageBreakPreview">
      <selection activeCell="A2" sqref="A2"/>
      <pageMargins left="0.75" right="0.63" top="0.57999999999999996" bottom="0.6" header="0.34" footer="0.35"/>
      <pageSetup scale="91" orientation="portrait" r:id="rId5"/>
      <headerFooter alignWithMargins="0">
        <oddFooter>&amp;R&amp;"Book Antiqua,Bold"&amp;8 Page &amp;P of &amp;N</oddFooter>
      </headerFooter>
    </customSheetView>
    <customSheetView guid="{1F125E51-1799-42D0-B41E-DC039BB17D59}" showPageBreaks="1" showGridLines="0" zeroValues="0" printArea="1" hiddenRows="1" view="pageBreakPreview">
      <selection activeCell="D14" sqref="D14"/>
      <pageMargins left="0.75" right="0.63" top="0.57999999999999996" bottom="0.6" header="0.34" footer="0.35"/>
      <pageSetup scale="91" orientation="portrait" r:id="rId6"/>
      <headerFooter alignWithMargins="0">
        <oddFooter>&amp;R&amp;"Book Antiqua,Bold"&amp;8 Page &amp;P of &amp;N</oddFooter>
      </headerFooter>
    </customSheetView>
    <customSheetView guid="{14C32814-5A59-4863-9FB1-822FBB75D7D1}" showPageBreaks="1" showGridLines="0" zeroValues="0" printArea="1" hiddenRows="1" view="pageBreakPreview">
      <selection activeCell="S32" sqref="S32"/>
      <pageMargins left="0.75" right="0.63" top="0.57999999999999996" bottom="0.6" header="0.34" footer="0.35"/>
      <pageSetup scale="91" orientation="portrait" r:id="rId7"/>
      <headerFooter alignWithMargins="0">
        <oddFooter>&amp;R&amp;"Book Antiqua,Bold"&amp;8 Page &amp;P of &amp;N</oddFooter>
      </headerFooter>
    </customSheetView>
    <customSheetView guid="{AA750348-930C-43DE-ADD0-8D60980F5013}" showPageBreaks="1" showGridLines="0" zeroValues="0" printArea="1" hiddenRows="1" view="pageBreakPreview">
      <selection activeCell="A18" sqref="A18:E18"/>
      <pageMargins left="0.75" right="0.63" top="0.57999999999999996" bottom="0.6" header="0.34" footer="0.35"/>
      <pageSetup scale="91" orientation="portrait" r:id="rId8"/>
      <headerFooter alignWithMargins="0">
        <oddFooter>&amp;R&amp;"Book Antiqua,Bold"&amp;8 Page &amp;P of &amp;N</oddFooter>
      </headerFooter>
    </customSheetView>
    <customSheetView guid="{CFBF18EC-8277-4311-991B-395AF21BB33B}" showPageBreaks="1" showGridLines="0" zeroValues="0" printArea="1" hiddenRows="1" view="pageBreakPreview">
      <selection activeCell="A18" sqref="A18:E18"/>
      <pageMargins left="0.75" right="0.63" top="0.57999999999999996" bottom="0.6" header="0.34" footer="0.35"/>
      <pageSetup scale="91" orientation="portrait" r:id="rId9"/>
      <headerFooter alignWithMargins="0">
        <oddFooter>&amp;R&amp;"Book Antiqua,Bold"&amp;8 Page &amp;P of &amp;N</oddFooter>
      </headerFooter>
    </customSheetView>
    <customSheetView guid="{82C64B11-1F50-45B5-B7BB-9F1DC733C833}" showPageBreaks="1" showGridLines="0" zeroValues="0" printArea="1" hiddenRows="1" view="pageBreakPreview">
      <selection activeCell="B75" sqref="B75:C75"/>
      <pageMargins left="0.75" right="0.63" top="0.57999999999999996" bottom="0.6" header="0.34" footer="0.35"/>
      <pageSetup scale="91" orientation="portrait" r:id="rId10"/>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21"/>
      <headerFooter alignWithMargins="0">
        <oddFooter>&amp;R&amp;"Book Antiqua,Bold"&amp;8 Page &amp;P of &amp;N</oddFooter>
      </headerFooter>
    </customSheetView>
    <customSheetView guid="{82E8A0F5-0020-4355-95CF-28601763A783}" showPageBreaks="1" showGridLines="0" zeroValues="0" printArea="1" hiddenRows="1" view="pageBreakPreview">
      <selection activeCell="B11" sqref="B11:D11"/>
      <pageMargins left="0.75" right="0.63" top="0.57999999999999996" bottom="0.6" header="0.34" footer="0.35"/>
      <pageSetup scale="95" orientation="portrait" r:id="rId22"/>
      <headerFooter alignWithMargins="0">
        <oddFooter>&amp;R&amp;"Book Antiqua,Bold"&amp;8 Page &amp;P of &amp;N</oddFooter>
      </headerFooter>
    </customSheetView>
    <customSheetView guid="{44C1C443-3199-4288-884A-D16AF7B2CD69}" showPageBreaks="1" showGridLines="0" zeroValues="0" printArea="1" hiddenRows="1" view="pageBreakPreview">
      <selection activeCell="A8" sqref="A8:D8"/>
      <pageMargins left="0.75" right="0.63" top="0.57999999999999996" bottom="0.6" header="0.34" footer="0.35"/>
      <pageSetup scale="95" orientation="portrait" r:id="rId23"/>
      <headerFooter alignWithMargins="0">
        <oddFooter>&amp;R&amp;"Book Antiqua,Bold"&amp;8 Page &amp;P of &amp;N</oddFooter>
      </headerFooter>
    </customSheetView>
    <customSheetView guid="{CB7CD015-9A92-451A-BEF4-2BC98E3768DD}" showPageBreaks="1" showGridLines="0" zeroValues="0" printArea="1" hiddenRows="1" view="pageBreakPreview">
      <selection activeCell="A8" sqref="A8:D8"/>
      <pageMargins left="0.75" right="0.63" top="0.57999999999999996" bottom="0.6" header="0.34" footer="0.35"/>
      <pageSetup scale="95" orientation="portrait" r:id="rId24"/>
      <headerFooter alignWithMargins="0">
        <oddFooter>&amp;R&amp;"Book Antiqua,Bold"&amp;8 Page &amp;P of &amp;N</oddFooter>
      </headerFooter>
    </customSheetView>
    <customSheetView guid="{7A88FC7A-7690-48AB-B789-172043AFADC8}" showPageBreaks="1" showGridLines="0" zeroValues="0" printArea="1" hiddenRows="1" view="pageBreakPreview">
      <selection activeCell="A18" sqref="A18:E18"/>
      <pageMargins left="0.75" right="0.63" top="0.57999999999999996" bottom="0.6" header="0.34" footer="0.35"/>
      <pageSetup scale="91" orientation="portrait" r:id="rId25"/>
      <headerFooter alignWithMargins="0">
        <oddFooter>&amp;R&amp;"Book Antiqua,Bold"&amp;8 Page &amp;P of &amp;N</oddFooter>
      </headerFooter>
    </customSheetView>
    <customSheetView guid="{1E2D7167-D6B7-4690-9A83-BF768C4223A4}" showPageBreaks="1" showGridLines="0" zeroValues="0" printArea="1" hiddenRows="1" view="pageBreakPreview">
      <selection activeCell="A18" sqref="A18:E18"/>
      <pageMargins left="0.75" right="0.63" top="0.57999999999999996" bottom="0.6" header="0.34" footer="0.35"/>
      <pageSetup scale="91" orientation="portrait" r:id="rId26"/>
      <headerFooter alignWithMargins="0">
        <oddFooter>&amp;R&amp;"Book Antiqua,Bold"&amp;8 Page &amp;P of &amp;N</oddFooter>
      </headerFooter>
    </customSheetView>
    <customSheetView guid="{13A93EBF-985A-49FD-9FE0-DC75D238EC8C}" showPageBreaks="1" showGridLines="0" zeroValues="0" printArea="1" hiddenRows="1" view="pageBreakPreview">
      <selection activeCell="A3" sqref="A3:E3"/>
      <pageMargins left="0.75" right="0.63" top="0.57999999999999996" bottom="0.6" header="0.34" footer="0.35"/>
      <pageSetup scale="91" orientation="portrait" r:id="rId27"/>
      <headerFooter alignWithMargins="0">
        <oddFooter>&amp;R&amp;"Book Antiqua,Bold"&amp;8 Page &amp;P of &amp;N</oddFooter>
      </headerFooter>
    </customSheetView>
    <customSheetView guid="{BE615921-12B2-47E1-81BB-292B559B4C46}" showPageBreaks="1" showGridLines="0" zeroValues="0" printArea="1" hiddenRows="1" view="pageBreakPreview">
      <selection activeCell="Q19" sqref="Q19"/>
      <pageMargins left="0.75" right="0.63" top="0.57999999999999996" bottom="0.6" header="0.34" footer="0.35"/>
      <pageSetup scale="91" orientation="portrait" r:id="rId28"/>
      <headerFooter alignWithMargins="0">
        <oddFooter>&amp;R&amp;"Book Antiqua,Bold"&amp;8 Page &amp;P of &amp;N</oddFooter>
      </headerFooter>
    </customSheetView>
    <customSheetView guid="{D05C69EC-C4A6-4AED-AFBA-A3044FD4B3FB}" showPageBreaks="1" showGridLines="0" zeroValues="0" printArea="1" hiddenRows="1" view="pageBreakPreview">
      <selection activeCell="K7" sqref="K7"/>
      <pageMargins left="0.75" right="0.63" top="0.57999999999999996" bottom="0.6" header="0.34" footer="0.35"/>
      <pageSetup scale="91" orientation="portrait" r:id="rId29"/>
      <headerFooter alignWithMargins="0">
        <oddFooter>&amp;R&amp;"Book Antiqua,Bold"&amp;8 Page &amp;P of &amp;N</oddFooter>
      </headerFooter>
    </customSheetView>
    <customSheetView guid="{8CF338B0-8CA3-4AF4-816D-CB7A6D8E33BC}" showPageBreaks="1" showGridLines="0" zeroValues="0" printArea="1" hiddenRows="1" view="pageBreakPreview">
      <selection activeCell="D14" sqref="D14"/>
      <pageMargins left="0.75" right="0.63" top="0.57999999999999996" bottom="0.6" header="0.34" footer="0.35"/>
      <pageSetup scale="91" orientation="portrait" r:id="rId30"/>
      <headerFooter alignWithMargins="0">
        <oddFooter>&amp;R&amp;"Book Antiqua,Bold"&amp;8 Page &amp;P of &amp;N</oddFooter>
      </headerFooter>
    </customSheetView>
    <customSheetView guid="{B07CB001-8FAF-40AD-8AD5-A65A64B33B35}" showPageBreaks="1" showGridLines="0" zeroValues="0" printArea="1" hiddenRows="1" view="pageBreakPreview">
      <selection activeCell="A2" sqref="A2"/>
      <pageMargins left="0.75" right="0.63" top="0.57999999999999996" bottom="0.6" header="0.34" footer="0.35"/>
      <pageSetup scale="91" orientation="portrait" r:id="rId31"/>
      <headerFooter alignWithMargins="0">
        <oddFooter>&amp;R&amp;"Book Antiqua,Bold"&amp;8 Page &amp;P of &amp;N</oddFooter>
      </headerFooter>
    </customSheetView>
    <customSheetView guid="{4D67A8FB-66CE-4EFD-8932-C754BE25ED43}" showPageBreaks="1" showGridLines="0" zeroValues="0" printArea="1" hiddenRows="1" view="pageBreakPreview">
      <selection activeCell="E2" sqref="E2"/>
      <pageMargins left="0.75" right="0.63" top="0.57999999999999996" bottom="0.6" header="0.34" footer="0.35"/>
      <pageSetup scale="91" orientation="portrait" r:id="rId32"/>
      <headerFooter alignWithMargins="0">
        <oddFooter>&amp;R&amp;"Book Antiqua,Bold"&amp;8 Page &amp;P of &amp;N</oddFooter>
      </headerFooter>
    </customSheetView>
    <customSheetView guid="{0D490C87-B003-4943-9825-ACE0B8E7CC06}" showPageBreaks="1" showGridLines="0" zeroValues="0" printArea="1" hiddenRows="1" view="pageBreakPreview" topLeftCell="A14">
      <selection activeCell="E2" sqref="E2"/>
      <pageMargins left="0.75" right="0.63" top="0.57999999999999996" bottom="0.6" header="0.34" footer="0.35"/>
      <pageSetup scale="91" orientation="portrait" r:id="rId33"/>
      <headerFooter alignWithMargins="0">
        <oddFooter>&amp;R&amp;"Book Antiqua,Bold"&amp;8 Page &amp;P of &amp;N</oddFooter>
      </headerFooter>
    </customSheetView>
    <customSheetView guid="{012A8702-091E-4FD1-8E26-12B65B8B3B8C}" showPageBreaks="1" showGridLines="0" zeroValues="0" printArea="1" hiddenRows="1" view="pageBreakPreview" topLeftCell="A29">
      <selection activeCell="E2" sqref="E2"/>
      <pageMargins left="0.75" right="0.63" top="0.57999999999999996" bottom="0.6" header="0.34" footer="0.35"/>
      <pageSetup scale="91" orientation="portrait" r:id="rId34"/>
      <headerFooter alignWithMargins="0">
        <oddFooter>&amp;R&amp;"Book Antiqua,Bold"&amp;8 Page &amp;P of &amp;N</oddFooter>
      </headerFooter>
    </customSheetView>
    <customSheetView guid="{B98EDF94-17A9-401E-AE8C-378939C838E5}" showPageBreaks="1" showGridLines="0" zeroValues="0" printArea="1" hiddenRows="1" view="pageBreakPreview">
      <selection activeCell="A4" sqref="A4:XFD4"/>
      <pageMargins left="0.75" right="0.63" top="0.57999999999999996" bottom="0.6" header="0.34" footer="0.35"/>
      <pageSetup scale="91" orientation="portrait" r:id="rId35"/>
      <headerFooter alignWithMargins="0">
        <oddFooter>&amp;R&amp;"Book Antiqua,Bold"&amp;8 Page &amp;P of &amp;N</oddFooter>
      </headerFooter>
    </customSheetView>
  </customSheetViews>
  <mergeCells count="11">
    <mergeCell ref="A18:E18"/>
    <mergeCell ref="A19:E19"/>
    <mergeCell ref="A3:E3"/>
    <mergeCell ref="A5:E5"/>
    <mergeCell ref="A23:E23"/>
    <mergeCell ref="B9:D9"/>
    <mergeCell ref="B10:D10"/>
    <mergeCell ref="B11:D11"/>
    <mergeCell ref="B12:D12"/>
    <mergeCell ref="A8:D8"/>
    <mergeCell ref="A17:E17"/>
  </mergeCells>
  <phoneticPr fontId="6" type="noConversion"/>
  <pageMargins left="0.75" right="0.63" top="0.57999999999999996" bottom="0.6" header="0.34" footer="0.35"/>
  <pageSetup scale="91" orientation="portrait" r:id="rId36"/>
  <headerFooter alignWithMargins="0">
    <oddFooter>&amp;R&amp;"Book Antiqua,Bold"&amp;8 Page &amp;P of &amp;N</oddFooter>
  </headerFooter>
  <drawing r:id="rId3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dimension ref="A1:I45"/>
  <sheetViews>
    <sheetView showGridLines="0" view="pageBreakPreview" topLeftCell="A29" zoomScale="110" zoomScaleNormal="100" zoomScaleSheetLayoutView="110" workbookViewId="0">
      <selection activeCell="B22" sqref="B22"/>
    </sheetView>
  </sheetViews>
  <sheetFormatPr defaultColWidth="9.109375" defaultRowHeight="14.4"/>
  <cols>
    <col min="1" max="1" width="13.33203125" style="31" customWidth="1"/>
    <col min="2" max="2" width="20.5546875" style="31" customWidth="1"/>
    <col min="3" max="3" width="11" style="31" customWidth="1"/>
    <col min="4" max="4" width="15.109375" style="31" customWidth="1"/>
    <col min="5" max="5" width="37.88671875" style="31" customWidth="1"/>
    <col min="6" max="8" width="9.109375" style="26"/>
    <col min="9" max="16384" width="9.109375" style="27"/>
  </cols>
  <sheetData>
    <row r="1" spans="1:9">
      <c r="A1" s="23" t="str">
        <f>Basic!A3&amp;Basic!B3</f>
        <v>Specification No. :5002002334/TOWER/DOM/A00 - CC CS -1</v>
      </c>
      <c r="B1" s="24"/>
      <c r="C1" s="24"/>
      <c r="D1" s="24"/>
      <c r="E1" s="25" t="str">
        <f>"Attachment-20 "</f>
        <v xml:space="preserve">Attachment-20 </v>
      </c>
    </row>
    <row r="3" spans="1:9" ht="90" customHeight="1">
      <c r="A3" s="746" t="str">
        <f>'Attach 3(JV)'!A3</f>
        <v>Transmission line Tower Package TL01 for 400 KV D/C RIL (Oil Refinery) (GIS) – Jamkhambaliya (GIS) (Twin HTLS) line associated with Transmission Project–Jamnagar Oil Refinery of RIL to connect with Jamkhambaliya ISTS PS</v>
      </c>
      <c r="B3" s="746"/>
      <c r="C3" s="746"/>
      <c r="D3" s="746"/>
      <c r="E3" s="746"/>
      <c r="F3" s="28"/>
      <c r="G3" s="29"/>
      <c r="H3" s="28"/>
    </row>
    <row r="4" spans="1:9" ht="20.100000000000001" customHeight="1">
      <c r="A4" s="30"/>
      <c r="H4" s="32"/>
      <c r="I4" s="10"/>
    </row>
    <row r="5" spans="1:9" ht="20.100000000000001" customHeight="1">
      <c r="A5" s="747" t="s">
        <v>528</v>
      </c>
      <c r="B5" s="747"/>
      <c r="C5" s="747"/>
      <c r="D5" s="747"/>
      <c r="E5" s="747"/>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5.25" customHeight="1">
      <c r="A8" s="1159" t="str">
        <f>'Attach 3(JV)'!A8</f>
        <v/>
      </c>
      <c r="B8" s="1159"/>
      <c r="C8" s="1159"/>
      <c r="D8" s="1159"/>
      <c r="E8" s="191" t="str">
        <f>'Attach 3(JV)'!E8</f>
        <v>Contract Services</v>
      </c>
      <c r="H8" s="32"/>
      <c r="I8" s="12"/>
    </row>
    <row r="9" spans="1:9" ht="20.100000000000001" customHeight="1">
      <c r="A9" s="13" t="s">
        <v>356</v>
      </c>
      <c r="B9" s="1182" t="str">
        <f>'Attach 3(JV)'!B9</f>
        <v/>
      </c>
      <c r="C9" s="1182"/>
      <c r="D9" s="1182"/>
      <c r="E9" s="191" t="str">
        <f>'Attach 3(JV)'!E9</f>
        <v>Power Grid Corporation of India Ltd.,</v>
      </c>
      <c r="H9" s="32"/>
      <c r="I9" s="12"/>
    </row>
    <row r="10" spans="1:9" ht="20.100000000000001" customHeight="1">
      <c r="A10" s="13" t="s">
        <v>358</v>
      </c>
      <c r="B10" s="1182" t="str">
        <f>'Attach 3(JV)'!B10</f>
        <v/>
      </c>
      <c r="C10" s="1182"/>
      <c r="D10" s="1182"/>
      <c r="E10" s="191" t="str">
        <f>'Attach 3(JV)'!E10</f>
        <v>"Saudamini", Plot No. 2, Sector 29</v>
      </c>
      <c r="H10" s="32"/>
      <c r="I10" s="12"/>
    </row>
    <row r="11" spans="1:9" ht="20.100000000000001" customHeight="1">
      <c r="B11" s="1182" t="str">
        <f>'Attach 3(JV)'!B11</f>
        <v/>
      </c>
      <c r="C11" s="1182"/>
      <c r="D11" s="1182"/>
      <c r="E11" s="191" t="str">
        <f>'Attach 3(JV)'!E11</f>
        <v>Gurgaon (Haryana) - 122001</v>
      </c>
    </row>
    <row r="12" spans="1:9" ht="18" customHeight="1">
      <c r="A12" s="34"/>
      <c r="B12" s="1182" t="str">
        <f>'Attach 3(JV)'!B12</f>
        <v/>
      </c>
      <c r="C12" s="1182"/>
      <c r="D12" s="1182"/>
      <c r="E12" s="15"/>
    </row>
    <row r="13" spans="1:9" ht="19.5" hidden="1" customHeight="1">
      <c r="A13" s="34"/>
      <c r="B13" s="165"/>
      <c r="C13" s="165"/>
      <c r="D13" s="165"/>
      <c r="E13" s="15"/>
    </row>
    <row r="14" spans="1:9" ht="20.100000000000001" customHeight="1">
      <c r="A14" s="34"/>
      <c r="B14" s="165"/>
      <c r="C14" s="165"/>
      <c r="D14" s="165"/>
      <c r="G14" s="11"/>
    </row>
    <row r="15" spans="1:9" ht="20.100000000000001" customHeight="1">
      <c r="A15" s="31" t="s">
        <v>350</v>
      </c>
    </row>
    <row r="16" spans="1:9" ht="299.25" customHeight="1">
      <c r="A16" s="1143" t="s">
        <v>530</v>
      </c>
      <c r="B16" s="1143"/>
      <c r="C16" s="1143"/>
      <c r="D16" s="1143"/>
      <c r="E16" s="1143"/>
    </row>
    <row r="17" spans="1:8" ht="43.5" customHeight="1">
      <c r="A17" s="739" t="s">
        <v>686</v>
      </c>
      <c r="B17" s="739"/>
      <c r="C17" s="739"/>
      <c r="D17" s="739"/>
      <c r="E17" s="739"/>
    </row>
    <row r="18" spans="1:8" ht="50.25" customHeight="1">
      <c r="A18" s="111"/>
      <c r="B18" s="1185" t="s">
        <v>531</v>
      </c>
      <c r="C18" s="1186"/>
      <c r="D18" s="1186"/>
      <c r="E18" s="111"/>
    </row>
    <row r="19" spans="1:8">
      <c r="A19" s="1183" t="s">
        <v>532</v>
      </c>
      <c r="B19" s="1183"/>
      <c r="C19" s="1183"/>
      <c r="D19" s="1183"/>
      <c r="E19" s="1183"/>
    </row>
    <row r="20" spans="1:8" ht="56.25" customHeight="1">
      <c r="A20" s="1183" t="s">
        <v>586</v>
      </c>
      <c r="B20" s="1183"/>
      <c r="C20" s="1183"/>
      <c r="D20" s="1183"/>
      <c r="E20" s="1183"/>
    </row>
    <row r="21" spans="1:8" ht="22.5" customHeight="1">
      <c r="A21" s="432" t="s">
        <v>533</v>
      </c>
      <c r="B21" s="432" t="s">
        <v>534</v>
      </c>
      <c r="C21" s="1184" t="s">
        <v>535</v>
      </c>
      <c r="D21" s="1184"/>
      <c r="E21" s="1184"/>
    </row>
    <row r="22" spans="1:8">
      <c r="A22" s="113"/>
      <c r="B22" s="113"/>
      <c r="C22" s="1024"/>
      <c r="D22" s="1123"/>
      <c r="E22" s="1025"/>
    </row>
    <row r="23" spans="1:8">
      <c r="A23" s="113"/>
      <c r="B23" s="113"/>
      <c r="C23" s="1024"/>
      <c r="D23" s="1123"/>
      <c r="E23" s="1025"/>
    </row>
    <row r="24" spans="1:8" ht="15.6">
      <c r="A24" s="113"/>
      <c r="B24" s="113"/>
      <c r="C24" s="1024"/>
      <c r="D24" s="1123"/>
      <c r="E24" s="1025"/>
      <c r="F24" s="36"/>
      <c r="G24" s="36"/>
      <c r="H24" s="36"/>
    </row>
    <row r="25" spans="1:8">
      <c r="A25" s="113"/>
      <c r="B25" s="113"/>
      <c r="C25" s="1024"/>
      <c r="D25" s="1123"/>
      <c r="E25" s="1025"/>
    </row>
    <row r="26" spans="1:8">
      <c r="A26" s="111"/>
      <c r="B26" s="111"/>
      <c r="C26" s="1024"/>
      <c r="D26" s="1123"/>
      <c r="E26" s="1025"/>
    </row>
    <row r="27" spans="1:8" ht="58.5" customHeight="1">
      <c r="A27" s="738" t="s">
        <v>536</v>
      </c>
      <c r="B27" s="738"/>
      <c r="C27" s="738"/>
      <c r="D27" s="738"/>
      <c r="E27" s="738"/>
    </row>
    <row r="28" spans="1:8" ht="81" customHeight="1">
      <c r="A28" s="433" t="s">
        <v>533</v>
      </c>
      <c r="B28" s="434" t="s">
        <v>537</v>
      </c>
      <c r="C28" s="1188" t="s">
        <v>538</v>
      </c>
      <c r="D28" s="1188"/>
      <c r="E28" s="434" t="s">
        <v>539</v>
      </c>
    </row>
    <row r="29" spans="1:8" ht="20.25" customHeight="1">
      <c r="A29" s="111"/>
      <c r="B29" s="111"/>
      <c r="C29" s="1024"/>
      <c r="D29" s="1025"/>
      <c r="E29" s="111"/>
    </row>
    <row r="30" spans="1:8" ht="54" customHeight="1">
      <c r="A30" s="738" t="s">
        <v>687</v>
      </c>
      <c r="B30" s="738"/>
      <c r="C30" s="738"/>
      <c r="D30" s="738"/>
      <c r="E30" s="738"/>
    </row>
    <row r="31" spans="1:8" ht="147" customHeight="1">
      <c r="A31" s="739" t="s">
        <v>747</v>
      </c>
      <c r="B31" s="739"/>
      <c r="C31" s="739"/>
      <c r="D31" s="739"/>
      <c r="E31" s="739"/>
    </row>
    <row r="32" spans="1:8">
      <c r="D32" s="39"/>
    </row>
    <row r="33" spans="1:5" ht="25.5" customHeight="1">
      <c r="A33" s="38" t="s">
        <v>6</v>
      </c>
      <c r="B33" s="659" t="str">
        <f>'Attach 3(JV)'!B24</f>
        <v/>
      </c>
      <c r="C33" s="41"/>
      <c r="D33" s="39" t="s">
        <v>4</v>
      </c>
      <c r="E33" s="111" t="str">
        <f>'Attach 3(JV)'!E24</f>
        <v/>
      </c>
    </row>
    <row r="34" spans="1:5" ht="27" customHeight="1">
      <c r="A34" s="38" t="s">
        <v>7</v>
      </c>
      <c r="B34" s="111" t="str">
        <f>'Attach 3(JV)'!B25</f>
        <v/>
      </c>
      <c r="C34" s="41"/>
      <c r="D34" s="39" t="s">
        <v>5</v>
      </c>
      <c r="E34" s="111" t="str">
        <f>'Attach 3(JV)'!E25</f>
        <v/>
      </c>
    </row>
    <row r="35" spans="1:5">
      <c r="A35" s="38"/>
      <c r="B35" s="327"/>
      <c r="C35" s="41"/>
      <c r="D35" s="39"/>
      <c r="E35" s="327"/>
    </row>
    <row r="36" spans="1:5" ht="63" customHeight="1">
      <c r="A36" s="1158" t="s">
        <v>529</v>
      </c>
      <c r="B36" s="1158"/>
      <c r="C36" s="1158"/>
      <c r="D36" s="1158"/>
      <c r="E36" s="1158"/>
    </row>
    <row r="37" spans="1:5" ht="44.25" customHeight="1">
      <c r="A37" s="1187" t="s">
        <v>560</v>
      </c>
      <c r="B37" s="1187"/>
      <c r="C37" s="1187"/>
      <c r="D37" s="1187"/>
      <c r="E37" s="1187"/>
    </row>
    <row r="38" spans="1:5">
      <c r="A38" s="40"/>
    </row>
    <row r="41" spans="1:5">
      <c r="A41" s="40"/>
    </row>
    <row r="43" spans="1:5">
      <c r="A43" s="40"/>
    </row>
    <row r="45" spans="1:5">
      <c r="A45" s="40"/>
    </row>
  </sheetData>
  <sheetProtection formatColumns="0" formatRows="0" selectLockedCells="1"/>
  <customSheetViews>
    <customSheetView guid="{07C7ABE5-DC68-4C19-A0E6-84EB4B5844E6}" scale="110" showPageBreaks="1" showGridLines="0" printArea="1" hiddenRows="1" state="hidden" view="pageBreakPreview" topLeftCell="A29">
      <selection activeCell="B22" sqref="B22"/>
      <pageMargins left="0.7" right="0.7" top="0.75" bottom="0.75" header="0.3" footer="0.3"/>
      <pageSetup paperSize="9" orientation="portrait" r:id="rId1"/>
    </customSheetView>
    <customSheetView guid="{35C772BD-8F05-4A18-BEC8-6AF744E22539}" scale="110" showPageBreaks="1" showGridLines="0" printArea="1" hiddenRows="1" view="pageBreakPreview" topLeftCell="A17">
      <selection activeCell="B22" sqref="B22"/>
      <pageMargins left="0.7" right="0.7" top="0.75" bottom="0.75" header="0.3" footer="0.3"/>
      <pageSetup paperSize="9" orientation="portrait" r:id="rId2"/>
    </customSheetView>
    <customSheetView guid="{FC200EB0-6614-47DB-96CE-7610471486D9}" scale="110" showPageBreaks="1" showGridLines="0" printArea="1" hiddenRows="1" view="pageBreakPreview">
      <selection activeCell="A18" sqref="A18"/>
      <pageMargins left="0.7" right="0.7" top="0.75" bottom="0.75" header="0.3" footer="0.3"/>
      <pageSetup paperSize="9" orientation="portrait" r:id="rId3"/>
    </customSheetView>
    <customSheetView guid="{010B040B-83D1-42E5-9354-A9BE9113BDAC}" showPageBreaks="1" showGridLines="0" printArea="1" hiddenRows="1" view="pageBreakPreview">
      <selection activeCell="A18" sqref="A18"/>
      <rowBreaks count="1" manualBreakCount="1">
        <brk id="19" max="4" man="1"/>
      </rowBreaks>
      <colBreaks count="1" manualBreakCount="1">
        <brk id="5" max="1048575" man="1"/>
      </colBreaks>
      <pageMargins left="0.7" right="0.7" top="0.75" bottom="0.75" header="0.3" footer="0.3"/>
      <pageSetup paperSize="9" scale="98" orientation="portrait" r:id="rId4"/>
    </customSheetView>
    <customSheetView guid="{77353208-2D17-4D2E-ADE3-4F168F350B73}" showPageBreaks="1" showGridLines="0" printArea="1" hiddenRows="1" view="pageBreakPreview" topLeftCell="A29">
      <selection activeCell="B36" sqref="B36"/>
      <rowBreaks count="3" manualBreakCount="3">
        <brk id="18" max="4" man="1"/>
        <brk id="19" max="4" man="1"/>
        <brk id="34" max="4" man="1"/>
      </rowBreaks>
      <colBreaks count="1" manualBreakCount="1">
        <brk id="5" max="1048575" man="1"/>
      </colBreaks>
      <pageMargins left="0.7" right="0.7" top="0.75" bottom="0.75" header="0.3" footer="0.3"/>
      <pageSetup paperSize="9" scale="98" orientation="portrait" r:id="rId5"/>
    </customSheetView>
    <customSheetView guid="{1F125E51-1799-42D0-B41E-DC039BB17D59}" showPageBreaks="1" showGridLines="0" printArea="1" hiddenRows="1" view="pageBreakPreview">
      <selection activeCell="B36" sqref="B36"/>
      <rowBreaks count="3" manualBreakCount="3">
        <brk id="18" max="4" man="1"/>
        <brk id="19" max="4" man="1"/>
        <brk id="34" max="4" man="1"/>
      </rowBreaks>
      <colBreaks count="1" manualBreakCount="1">
        <brk id="5" max="1048575" man="1"/>
      </colBreaks>
      <pageMargins left="0.7" right="0.7" top="0.75" bottom="0.75" header="0.3" footer="0.3"/>
      <pageSetup paperSize="9" scale="98" orientation="portrait" r:id="rId6"/>
    </customSheetView>
    <customSheetView guid="{14C32814-5A59-4863-9FB1-822FBB75D7D1}" scale="120" showPageBreaks="1" showGridLines="0" printArea="1" hiddenRows="1" view="pageBreakPreview" topLeftCell="A9">
      <selection activeCell="A18" sqref="A18"/>
      <rowBreaks count="1" manualBreakCount="1">
        <brk id="20" max="4" man="1"/>
      </rowBreaks>
      <colBreaks count="1" manualBreakCount="1">
        <brk id="5" max="1048575" man="1"/>
      </colBreaks>
      <pageMargins left="0.7" right="0.7" top="0.75" bottom="0.75" header="0.3" footer="0.3"/>
      <pageSetup paperSize="9" scale="98" orientation="portrait" r:id="rId7"/>
    </customSheetView>
    <customSheetView guid="{AA750348-930C-43DE-ADD0-8D60980F5013}"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8"/>
    </customSheetView>
    <customSheetView guid="{CFBF18EC-8277-4311-991B-395AF21BB33B}"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9"/>
    </customSheetView>
    <customSheetView guid="{7A88FC7A-7690-48AB-B789-172043AFADC8}" scale="90" showPageBreaks="1" printArea="1" hiddenRows="1" view="pageBreakPreview" topLeftCell="A20">
      <selection activeCell="I28" sqref="I28"/>
      <colBreaks count="1" manualBreakCount="1">
        <brk id="5" max="1048575" man="1"/>
      </colBreaks>
      <pageMargins left="0.7" right="0.7" top="0.75" bottom="0.75" header="0.3" footer="0.3"/>
      <pageSetup paperSize="9" scale="98" orientation="portrait" r:id="rId10"/>
    </customSheetView>
    <customSheetView guid="{1E2D7167-D6B7-4690-9A83-BF768C4223A4}"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11"/>
    </customSheetView>
    <customSheetView guid="{13A93EBF-985A-49FD-9FE0-DC75D238EC8C}" scale="120" showPageBreaks="1" showGridLines="0" printArea="1" hiddenRows="1" view="pageBreakPreview" topLeftCell="A9">
      <selection activeCell="A18" sqref="A18"/>
      <rowBreaks count="2" manualBreakCount="2">
        <brk id="19" max="4" man="1"/>
        <brk id="34" max="4" man="1"/>
      </rowBreaks>
      <colBreaks count="1" manualBreakCount="1">
        <brk id="5" max="1048575" man="1"/>
      </colBreaks>
      <pageMargins left="0.7" right="0.7" top="0.75" bottom="0.75" header="0.3" footer="0.3"/>
      <pageSetup paperSize="9" scale="98" orientation="portrait" r:id="rId12"/>
    </customSheetView>
    <customSheetView guid="{BE615921-12B2-47E1-81BB-292B559B4C46}" showPageBreaks="1" showGridLines="0" printArea="1" hiddenRows="1" state="hidden" view="pageBreakPreview" topLeftCell="A34">
      <selection activeCell="F45" sqref="F45"/>
      <rowBreaks count="2" manualBreakCount="2">
        <brk id="19" max="4" man="1"/>
        <brk id="34" max="4" man="1"/>
      </rowBreaks>
      <colBreaks count="1" manualBreakCount="1">
        <brk id="5" max="1048575" man="1"/>
      </colBreaks>
      <pageMargins left="0.7" right="0.7" top="0.75" bottom="0.75" header="0.3" footer="0.3"/>
      <pageSetup paperSize="9" scale="98" orientation="portrait" r:id="rId13"/>
    </customSheetView>
    <customSheetView guid="{D05C69EC-C4A6-4AED-AFBA-A3044FD4B3FB}" showPageBreaks="1" showGridLines="0" printArea="1" hiddenRows="1" view="pageBreakPreview">
      <selection activeCell="A18" sqref="A18"/>
      <rowBreaks count="2" manualBreakCount="2">
        <brk id="19" max="4" man="1"/>
        <brk id="34" max="4" man="1"/>
      </rowBreaks>
      <colBreaks count="1" manualBreakCount="1">
        <brk id="5" max="1048575" man="1"/>
      </colBreaks>
      <pageMargins left="0.7" right="0.7" top="0.75" bottom="0.75" header="0.3" footer="0.3"/>
      <pageSetup paperSize="9" scale="98" orientation="portrait" r:id="rId14"/>
    </customSheetView>
    <customSheetView guid="{8CF338B0-8CA3-4AF4-816D-CB7A6D8E33BC}" showPageBreaks="1" showGridLines="0" printArea="1" hiddenRows="1" view="pageBreakPreview" topLeftCell="A38">
      <selection activeCell="B36" sqref="B36"/>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15"/>
    </customSheetView>
    <customSheetView guid="{B07CB001-8FAF-40AD-8AD5-A65A64B33B35}" showPageBreaks="1" showGridLines="0" printArea="1" hiddenRows="1" view="pageBreakPreview" topLeftCell="A29">
      <selection activeCell="B36" sqref="B36"/>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16"/>
    </customSheetView>
    <customSheetView guid="{4D67A8FB-66CE-4EFD-8932-C754BE25ED43}" showPageBreaks="1" showGridLines="0" printArea="1" hiddenRows="1" view="pageBreakPreview" topLeftCell="A30">
      <selection activeCell="A18" sqref="A18"/>
      <rowBreaks count="2" manualBreakCount="2">
        <brk id="19" max="4" man="1"/>
        <brk id="36" max="4" man="1"/>
      </rowBreaks>
      <colBreaks count="1" manualBreakCount="1">
        <brk id="5" max="1048575" man="1"/>
      </colBreaks>
      <pageMargins left="0.7" right="0.7" top="0.75" bottom="0.75" header="0.3" footer="0.3"/>
      <pageSetup paperSize="9" scale="98" orientation="portrait" r:id="rId17"/>
    </customSheetView>
    <customSheetView guid="{0D490C87-B003-4943-9825-ACE0B8E7CC06}" showPageBreaks="1" showGridLines="0" printArea="1" hiddenRows="1" view="pageBreakPreview" topLeftCell="A11">
      <selection activeCell="A18" sqref="A18"/>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18"/>
    </customSheetView>
    <customSheetView guid="{012A8702-091E-4FD1-8E26-12B65B8B3B8C}" showPageBreaks="1" showGridLines="0" printArea="1" hiddenRows="1" view="pageBreakPreview">
      <selection activeCell="A18" sqref="A18"/>
      <rowBreaks count="1" manualBreakCount="1">
        <brk id="19" max="4" man="1"/>
      </rowBreaks>
      <colBreaks count="1" manualBreakCount="1">
        <brk id="5" max="1048575" man="1"/>
      </colBreaks>
      <pageMargins left="0.7" right="0.7" top="0.75" bottom="0.75" header="0.3" footer="0.3"/>
      <pageSetup paperSize="9" scale="98" orientation="portrait" r:id="rId19"/>
    </customSheetView>
    <customSheetView guid="{B98EDF94-17A9-401E-AE8C-378939C838E5}" scale="110" showPageBreaks="1" showGridLines="0" printArea="1" hiddenRows="1" state="hidden" view="pageBreakPreview" topLeftCell="A29">
      <selection activeCell="B22" sqref="B22"/>
      <pageMargins left="0.7" right="0.7" top="0.75" bottom="0.75" header="0.3" footer="0.3"/>
      <pageSetup paperSize="9" orientation="portrait" r:id="rId20"/>
    </customSheetView>
  </customSheetViews>
  <mergeCells count="25">
    <mergeCell ref="C23:E23"/>
    <mergeCell ref="C25:E25"/>
    <mergeCell ref="C26:E26"/>
    <mergeCell ref="C24:E24"/>
    <mergeCell ref="A37:E37"/>
    <mergeCell ref="A36:E36"/>
    <mergeCell ref="A31:E31"/>
    <mergeCell ref="A27:E27"/>
    <mergeCell ref="C28:D28"/>
    <mergeCell ref="C29:D29"/>
    <mergeCell ref="A30:E30"/>
    <mergeCell ref="A3:E3"/>
    <mergeCell ref="A5:E5"/>
    <mergeCell ref="A8:D8"/>
    <mergeCell ref="B9:D9"/>
    <mergeCell ref="B10:D10"/>
    <mergeCell ref="C21:E21"/>
    <mergeCell ref="C22:E22"/>
    <mergeCell ref="B11:D11"/>
    <mergeCell ref="B12:D12"/>
    <mergeCell ref="A17:E17"/>
    <mergeCell ref="A19:E19"/>
    <mergeCell ref="A20:E20"/>
    <mergeCell ref="A16:E16"/>
    <mergeCell ref="B18:D18"/>
  </mergeCells>
  <pageMargins left="0.7" right="0.7" top="0.75" bottom="0.75" header="0.3" footer="0.3"/>
  <pageSetup paperSize="9" orientation="portrait" r:id="rId21"/>
  <drawing r:id="rId2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tabColor indexed="11"/>
  </sheetPr>
  <dimension ref="A1:I41"/>
  <sheetViews>
    <sheetView showGridLines="0" showZeros="0" view="pageBreakPreview" zoomScaleNormal="100" zoomScaleSheetLayoutView="100" workbookViewId="0">
      <selection activeCell="A18" sqref="A18:E18"/>
    </sheetView>
  </sheetViews>
  <sheetFormatPr defaultColWidth="9.109375" defaultRowHeight="14.4"/>
  <cols>
    <col min="1" max="1" width="12.109375" style="31" customWidth="1"/>
    <col min="2" max="2" width="20.5546875" style="31" customWidth="1"/>
    <col min="3" max="3" width="11.44140625" style="31" customWidth="1"/>
    <col min="4" max="4" width="13.6640625" style="31" customWidth="1"/>
    <col min="5" max="5" width="39.33203125" style="31" customWidth="1"/>
    <col min="6" max="8" width="9.109375" style="26"/>
    <col min="9" max="16384" width="9.109375" style="27"/>
  </cols>
  <sheetData>
    <row r="1" spans="1:9">
      <c r="A1" s="23" t="str">
        <f>Basic!A3&amp;Basic!B3</f>
        <v>Specification No. :5002002334/TOWER/DOM/A00 - CC CS -1</v>
      </c>
      <c r="B1" s="24"/>
      <c r="C1" s="24"/>
      <c r="D1" s="24"/>
      <c r="E1" s="25" t="str">
        <f>"Attachment-25 "</f>
        <v xml:space="preserve">Attachment-25 </v>
      </c>
    </row>
    <row r="3" spans="1:9" ht="93.75" customHeight="1">
      <c r="A3" s="746" t="str">
        <f>'Attach 3(JV)'!A3</f>
        <v>Transmission line Tower Package TL01 for 400 KV D/C RIL (Oil Refinery) (GIS) – Jamkhambaliya (GIS) (Twin HTLS) line associated with Transmission Project–Jamnagar Oil Refinery of RIL to connect with Jamkhambaliya ISTS PS</v>
      </c>
      <c r="B3" s="746"/>
      <c r="C3" s="746"/>
      <c r="D3" s="746"/>
      <c r="E3" s="746"/>
      <c r="F3" s="28"/>
      <c r="G3" s="29"/>
      <c r="H3" s="28"/>
    </row>
    <row r="4" spans="1:9" ht="41.25" customHeight="1">
      <c r="A4" s="1023" t="s">
        <v>748</v>
      </c>
      <c r="B4" s="1023"/>
      <c r="C4" s="1023"/>
      <c r="D4" s="1023"/>
      <c r="E4" s="1023"/>
      <c r="F4" s="33"/>
      <c r="H4" s="32"/>
      <c r="I4" s="12"/>
    </row>
    <row r="5" spans="1:9" ht="20.100000000000001" customHeight="1">
      <c r="A5" s="681"/>
      <c r="H5" s="32"/>
      <c r="I5" s="12"/>
    </row>
    <row r="6" spans="1:9" ht="20.100000000000001" customHeight="1">
      <c r="A6" s="35" t="str">
        <f>'Attach 3(JV)'!A7</f>
        <v>Bidder’s Name and Address :</v>
      </c>
      <c r="E6" s="15" t="str">
        <f>'Attach 3(JV)'!E7</f>
        <v>To:</v>
      </c>
      <c r="H6" s="32"/>
      <c r="I6" s="12"/>
    </row>
    <row r="7" spans="1:9" ht="35.25" customHeight="1">
      <c r="A7" s="1159" t="str">
        <f>'Attach 3(JV)'!A8</f>
        <v/>
      </c>
      <c r="B7" s="1159"/>
      <c r="C7" s="1159"/>
      <c r="D7" s="1159"/>
      <c r="E7" s="191" t="str">
        <f>'Attach 3(JV)'!E8</f>
        <v>Contract Services</v>
      </c>
      <c r="H7" s="32"/>
      <c r="I7" s="12"/>
    </row>
    <row r="8" spans="1:9" ht="20.100000000000001" customHeight="1">
      <c r="A8" s="13" t="s">
        <v>356</v>
      </c>
      <c r="B8" s="1182" t="str">
        <f>'Attach 3(JV)'!B9</f>
        <v/>
      </c>
      <c r="C8" s="1182"/>
      <c r="D8" s="1182"/>
      <c r="E8" s="191" t="str">
        <f>'Attach 3(JV)'!E9</f>
        <v>Power Grid Corporation of India Ltd.,</v>
      </c>
      <c r="H8" s="32"/>
      <c r="I8" s="12"/>
    </row>
    <row r="9" spans="1:9" ht="20.100000000000001" customHeight="1">
      <c r="A9" s="13" t="s">
        <v>358</v>
      </c>
      <c r="B9" s="1182" t="str">
        <f>'Attach 3(JV)'!B10</f>
        <v/>
      </c>
      <c r="C9" s="1182"/>
      <c r="D9" s="1182"/>
      <c r="E9" s="191" t="str">
        <f>'Attach 3(JV)'!E10</f>
        <v>"Saudamini", Plot No. 2, Sector 29</v>
      </c>
      <c r="H9" s="32"/>
      <c r="I9" s="12"/>
    </row>
    <row r="10" spans="1:9" ht="20.100000000000001" customHeight="1">
      <c r="B10" s="1182" t="str">
        <f>'Attach 3(JV)'!B11</f>
        <v/>
      </c>
      <c r="C10" s="1182"/>
      <c r="D10" s="1182"/>
      <c r="E10" s="191" t="str">
        <f>'Attach 3(JV)'!E11</f>
        <v>Gurgaon (Haryana) - 122001</v>
      </c>
    </row>
    <row r="11" spans="1:9" ht="18" customHeight="1">
      <c r="A11" s="681"/>
      <c r="B11" s="1182" t="str">
        <f>'Attach 3(JV)'!B12</f>
        <v/>
      </c>
      <c r="C11" s="1182"/>
      <c r="D11" s="1182"/>
      <c r="E11" s="15"/>
    </row>
    <row r="12" spans="1:9" ht="19.5" hidden="1" customHeight="1">
      <c r="A12" s="681"/>
      <c r="B12" s="165"/>
      <c r="C12" s="165"/>
      <c r="D12" s="165"/>
      <c r="E12" s="15"/>
    </row>
    <row r="13" spans="1:9" ht="20.100000000000001" customHeight="1">
      <c r="A13" s="681"/>
      <c r="B13" s="165"/>
      <c r="C13" s="165"/>
      <c r="D13" s="165"/>
      <c r="G13" s="11"/>
    </row>
    <row r="14" spans="1:9" ht="20.100000000000001" customHeight="1">
      <c r="A14" s="31" t="s">
        <v>350</v>
      </c>
    </row>
    <row r="15" spans="1:9">
      <c r="A15" s="681"/>
    </row>
    <row r="16" spans="1:9" ht="31.5" customHeight="1">
      <c r="A16" s="748" t="s">
        <v>749</v>
      </c>
      <c r="B16" s="748"/>
      <c r="C16" s="748"/>
      <c r="D16" s="748"/>
      <c r="E16" s="748"/>
    </row>
    <row r="17" spans="1:9" ht="21.75" customHeight="1">
      <c r="A17" s="1183" t="s">
        <v>750</v>
      </c>
      <c r="B17" s="1183"/>
      <c r="C17" s="1183"/>
      <c r="D17" s="1183"/>
      <c r="E17" s="1183"/>
    </row>
    <row r="18" spans="1:9" ht="45.75" customHeight="1">
      <c r="A18" s="1183" t="s">
        <v>751</v>
      </c>
      <c r="B18" s="1183"/>
      <c r="C18" s="1183"/>
      <c r="D18" s="1183"/>
      <c r="E18" s="1183"/>
    </row>
    <row r="19" spans="1:9" ht="114" customHeight="1">
      <c r="A19" s="1143" t="s">
        <v>752</v>
      </c>
      <c r="B19" s="1143"/>
      <c r="C19" s="1143"/>
      <c r="D19" s="1143"/>
      <c r="E19" s="1143"/>
    </row>
    <row r="20" spans="1:9" ht="199.5" customHeight="1">
      <c r="A20" s="1143" t="s">
        <v>753</v>
      </c>
      <c r="B20" s="1143"/>
      <c r="C20" s="1143"/>
      <c r="D20" s="1143"/>
      <c r="E20" s="1143"/>
    </row>
    <row r="21" spans="1:9" ht="20.100000000000001" customHeight="1">
      <c r="A21" s="1055" t="s">
        <v>754</v>
      </c>
      <c r="B21" s="1055"/>
      <c r="C21" s="1055"/>
      <c r="D21" s="1055"/>
      <c r="E21" s="1055"/>
    </row>
    <row r="22" spans="1:9" ht="20.100000000000001" customHeight="1"/>
    <row r="23" spans="1:9" hidden="1">
      <c r="A23" s="37"/>
    </row>
    <row r="24" spans="1:9" hidden="1"/>
    <row r="25" spans="1:9" ht="12" customHeight="1">
      <c r="D25" s="39"/>
    </row>
    <row r="26" spans="1:9" ht="33" customHeight="1">
      <c r="A26" s="683" t="s">
        <v>6</v>
      </c>
      <c r="B26" s="81" t="str">
        <f>'Attach 3(JV)'!B24</f>
        <v/>
      </c>
      <c r="C26" s="41"/>
      <c r="D26" s="39" t="s">
        <v>4</v>
      </c>
      <c r="E26" s="327" t="str">
        <f>'Attach 3(JV)'!E24</f>
        <v/>
      </c>
    </row>
    <row r="27" spans="1:9" ht="33" customHeight="1">
      <c r="A27" s="683" t="s">
        <v>7</v>
      </c>
      <c r="B27" s="327" t="str">
        <f>'Attach 3(JV)'!B25</f>
        <v/>
      </c>
      <c r="C27" s="41"/>
      <c r="D27" s="39" t="s">
        <v>5</v>
      </c>
      <c r="E27" s="327" t="str">
        <f>'Attach 3(JV)'!E25</f>
        <v/>
      </c>
    </row>
    <row r="28" spans="1:9" ht="33" customHeight="1">
      <c r="B28" s="41"/>
      <c r="C28" s="41"/>
      <c r="D28" s="39"/>
      <c r="E28" s="41"/>
    </row>
    <row r="29" spans="1:9" s="31" customFormat="1" ht="20.100000000000001" customHeight="1">
      <c r="F29" s="26"/>
      <c r="G29" s="26"/>
      <c r="H29" s="26"/>
      <c r="I29" s="27"/>
    </row>
    <row r="30" spans="1:9" s="31" customFormat="1" ht="20.100000000000001" customHeight="1">
      <c r="A30" s="682"/>
      <c r="F30" s="26"/>
      <c r="G30" s="26"/>
      <c r="H30" s="26"/>
      <c r="I30" s="27"/>
    </row>
    <row r="31" spans="1:9" s="31" customFormat="1" ht="20.100000000000001" customHeight="1">
      <c r="F31" s="26"/>
      <c r="G31" s="26"/>
      <c r="H31" s="26"/>
      <c r="I31" s="27"/>
    </row>
    <row r="32" spans="1:9" s="31" customFormat="1" ht="20.100000000000001" customHeight="1">
      <c r="F32" s="26"/>
      <c r="G32" s="26"/>
      <c r="H32" s="26"/>
      <c r="I32" s="27"/>
    </row>
    <row r="33" spans="1:9" s="31" customFormat="1" ht="20.100000000000001" customHeight="1">
      <c r="A33" s="682"/>
      <c r="F33" s="26"/>
      <c r="G33" s="26"/>
      <c r="H33" s="26"/>
      <c r="I33" s="27"/>
    </row>
    <row r="34" spans="1:9" s="31" customFormat="1" ht="20.100000000000001" customHeight="1">
      <c r="F34" s="26"/>
      <c r="G34" s="26"/>
      <c r="H34" s="26"/>
      <c r="I34" s="27"/>
    </row>
    <row r="35" spans="1:9" s="31" customFormat="1" ht="20.100000000000001" customHeight="1">
      <c r="A35" s="682"/>
      <c r="F35" s="26"/>
      <c r="G35" s="26"/>
      <c r="H35" s="26"/>
      <c r="I35" s="27"/>
    </row>
    <row r="36" spans="1:9" s="31" customFormat="1" ht="20.100000000000001" customHeight="1">
      <c r="F36" s="26"/>
      <c r="G36" s="26"/>
      <c r="H36" s="26"/>
      <c r="I36" s="27"/>
    </row>
    <row r="37" spans="1:9" s="31" customFormat="1" ht="20.100000000000001" customHeight="1">
      <c r="A37" s="682"/>
      <c r="F37" s="26"/>
      <c r="G37" s="26"/>
      <c r="H37" s="26"/>
      <c r="I37" s="27"/>
    </row>
    <row r="38" spans="1:9" s="31" customFormat="1" ht="20.100000000000001" customHeight="1">
      <c r="F38" s="26"/>
      <c r="G38" s="26"/>
      <c r="H38" s="26"/>
      <c r="I38" s="27"/>
    </row>
    <row r="39" spans="1:9" s="31" customFormat="1" ht="20.100000000000001" customHeight="1">
      <c r="F39" s="26"/>
      <c r="G39" s="26"/>
      <c r="H39" s="26"/>
      <c r="I39" s="27"/>
    </row>
    <row r="40" spans="1:9" s="31" customFormat="1" ht="20.100000000000001" customHeight="1">
      <c r="F40" s="26"/>
      <c r="G40" s="26"/>
      <c r="H40" s="26"/>
      <c r="I40" s="27"/>
    </row>
    <row r="41" spans="1:9" s="31" customFormat="1" ht="20.100000000000001" customHeight="1">
      <c r="F41" s="26"/>
      <c r="G41" s="26"/>
      <c r="H41" s="26"/>
      <c r="I41" s="27"/>
    </row>
  </sheetData>
  <sheetProtection formatColumns="0" formatRows="0" selectLockedCells="1"/>
  <customSheetViews>
    <customSheetView guid="{07C7ABE5-DC68-4C19-A0E6-84EB4B5844E6}" showPageBreaks="1" showGridLines="0" zeroValues="0" printArea="1" hiddenRows="1" state="hidden" view="pageBreakPreview">
      <selection activeCell="A18" sqref="A18:E18"/>
      <pageMargins left="0.75" right="0.63" top="0.57999999999999996" bottom="0.6" header="0.34" footer="0.35"/>
      <pageSetup orientation="portrait" r:id="rId1"/>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A18" sqref="A18:E18"/>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A18" sqref="A18:E18"/>
      <pageMargins left="0.75" right="0.63" top="0.57999999999999996" bottom="0.6" header="0.34" footer="0.35"/>
      <pageSetup orientation="portrait" r:id="rId3"/>
      <headerFooter alignWithMargins="0">
        <oddFooter>&amp;R&amp;"Book Antiqua,Bold"&amp;8 Page &amp;P of &amp;N</oddFooter>
      </headerFooter>
    </customSheetView>
    <customSheetView guid="{B98EDF94-17A9-401E-AE8C-378939C838E5}" showPageBreaks="1" showGridLines="0" zeroValues="0" printArea="1" hiddenRows="1" state="hidden" view="pageBreakPreview">
      <selection activeCell="A18" sqref="A18:E18"/>
      <pageMargins left="0.75" right="0.63" top="0.57999999999999996" bottom="0.6" header="0.34" footer="0.35"/>
      <pageSetup orientation="portrait" r:id="rId4"/>
      <headerFooter alignWithMargins="0">
        <oddFooter>&amp;R&amp;"Book Antiqua,Bold"&amp;8 Page &amp;P of &amp;N</oddFooter>
      </headerFooter>
    </customSheetView>
  </customSheetViews>
  <mergeCells count="13">
    <mergeCell ref="A20:E20"/>
    <mergeCell ref="A21:E21"/>
    <mergeCell ref="A3:E3"/>
    <mergeCell ref="A4:E4"/>
    <mergeCell ref="A7:D7"/>
    <mergeCell ref="B8:D8"/>
    <mergeCell ref="B9:D9"/>
    <mergeCell ref="B10:D10"/>
    <mergeCell ref="B11:D11"/>
    <mergeCell ref="A16:E16"/>
    <mergeCell ref="A17:E17"/>
    <mergeCell ref="A18:E18"/>
    <mergeCell ref="A19:E19"/>
  </mergeCells>
  <pageMargins left="0.75" right="0.63" top="0.57999999999999996" bottom="0.6" header="0.34" footer="0.35"/>
  <pageSetup orientation="portrait" r:id="rId5"/>
  <headerFooter alignWithMargins="0">
    <oddFooter>&amp;R&amp;"Book Antiqua,Bold"&amp;8 Page &amp;P of &amp;N</oddFooter>
  </headerFooter>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indexed="13"/>
    <pageSetUpPr fitToPage="1"/>
  </sheetPr>
  <dimension ref="A1:AZ121"/>
  <sheetViews>
    <sheetView showGridLines="0" tabSelected="1" view="pageBreakPreview" zoomScaleNormal="100" zoomScaleSheetLayoutView="100" workbookViewId="0">
      <selection activeCell="B88" sqref="B88:C88"/>
    </sheetView>
  </sheetViews>
  <sheetFormatPr defaultColWidth="9.109375" defaultRowHeight="14.4"/>
  <cols>
    <col min="1" max="1" width="15.6640625" style="31" customWidth="1"/>
    <col min="2" max="2" width="10.6640625" style="31" customWidth="1"/>
    <col min="3" max="3" width="19" style="31" customWidth="1"/>
    <col min="4" max="4" width="20.5546875" style="31" customWidth="1"/>
    <col min="5" max="5" width="15.109375" style="31" customWidth="1"/>
    <col min="6" max="6" width="29.33203125" style="31" customWidth="1"/>
    <col min="7" max="7" width="12.5546875" style="43" customWidth="1"/>
    <col min="8" max="8" width="11.33203125" style="43" customWidth="1"/>
    <col min="9" max="9" width="13" style="70" customWidth="1"/>
    <col min="10" max="10" width="12.5546875" style="70" customWidth="1"/>
    <col min="11" max="25" width="9.109375" style="287"/>
    <col min="26" max="26" width="10" style="287" bestFit="1" customWidth="1"/>
    <col min="27" max="27" width="9.109375" style="70"/>
    <col min="28" max="28" width="9.109375" style="73"/>
    <col min="29" max="29" width="22.44140625" style="74" customWidth="1"/>
    <col min="30" max="31" width="9.109375" style="288"/>
    <col min="32" max="32" width="9.109375" style="261"/>
    <col min="33" max="33" width="10" style="261" bestFit="1" customWidth="1"/>
    <col min="34" max="34" width="14.88671875" style="261" customWidth="1"/>
    <col min="35" max="42" width="9.109375" style="261"/>
    <col min="43" max="16384" width="9.109375" style="27"/>
  </cols>
  <sheetData>
    <row r="1" spans="1:52">
      <c r="A1" s="23" t="str">
        <f>Basic!A3&amp;Basic!B3</f>
        <v>Specification No. :5002002334/TOWER/DOM/A00 - CC CS -1</v>
      </c>
      <c r="B1" s="23"/>
      <c r="C1" s="24"/>
      <c r="D1" s="24"/>
      <c r="E1" s="24"/>
      <c r="F1" s="42" t="s">
        <v>412</v>
      </c>
      <c r="G1" s="94"/>
      <c r="H1" s="94"/>
      <c r="AE1" s="289">
        <v>1</v>
      </c>
      <c r="AF1" s="261" t="s">
        <v>318</v>
      </c>
      <c r="AG1" s="290">
        <v>1</v>
      </c>
      <c r="AH1" s="290" t="s">
        <v>113</v>
      </c>
      <c r="AI1" s="291"/>
      <c r="AJ1" s="291"/>
      <c r="AK1" s="290">
        <v>1</v>
      </c>
      <c r="AL1" s="291" t="s">
        <v>114</v>
      </c>
      <c r="AQ1" s="201"/>
      <c r="AR1" s="201"/>
      <c r="AS1" s="201"/>
      <c r="AT1" s="201"/>
      <c r="AU1" s="201"/>
      <c r="AV1" s="201"/>
      <c r="AW1" s="201"/>
      <c r="AX1" s="201"/>
      <c r="AY1" s="201"/>
      <c r="AZ1" s="201"/>
    </row>
    <row r="2" spans="1:52">
      <c r="AE2" s="289">
        <v>2</v>
      </c>
      <c r="AF2" s="261" t="s">
        <v>319</v>
      </c>
      <c r="AG2" s="290">
        <v>2</v>
      </c>
      <c r="AH2" s="290" t="s">
        <v>294</v>
      </c>
      <c r="AI2" s="291"/>
      <c r="AJ2" s="291"/>
      <c r="AK2" s="290">
        <v>2</v>
      </c>
      <c r="AL2" s="291" t="s">
        <v>295</v>
      </c>
      <c r="AQ2" s="201"/>
      <c r="AR2" s="201"/>
      <c r="AS2" s="201"/>
      <c r="AT2" s="201"/>
      <c r="AU2" s="201"/>
      <c r="AV2" s="201"/>
      <c r="AW2" s="201"/>
      <c r="AX2" s="201"/>
      <c r="AY2" s="201"/>
      <c r="AZ2" s="201"/>
    </row>
    <row r="3" spans="1:52" ht="20.100000000000001" customHeight="1">
      <c r="A3" s="747" t="s">
        <v>57</v>
      </c>
      <c r="B3" s="747"/>
      <c r="C3" s="747"/>
      <c r="D3" s="747"/>
      <c r="E3" s="747"/>
      <c r="F3" s="747"/>
      <c r="G3" s="85"/>
      <c r="H3" s="85"/>
      <c r="I3" s="60"/>
      <c r="AB3" s="292"/>
      <c r="AC3" s="293"/>
      <c r="AE3" s="289">
        <v>3</v>
      </c>
      <c r="AF3" s="261" t="s">
        <v>320</v>
      </c>
      <c r="AG3" s="290">
        <v>3</v>
      </c>
      <c r="AH3" s="290" t="s">
        <v>296</v>
      </c>
      <c r="AI3" s="291"/>
      <c r="AJ3" s="291"/>
      <c r="AK3" s="290">
        <v>3</v>
      </c>
      <c r="AL3" s="291" t="s">
        <v>297</v>
      </c>
      <c r="AQ3" s="201"/>
      <c r="AR3" s="201"/>
      <c r="AS3" s="201"/>
      <c r="AT3" s="201"/>
      <c r="AU3" s="201"/>
      <c r="AV3" s="201"/>
      <c r="AW3" s="201"/>
      <c r="AX3" s="201"/>
      <c r="AY3" s="201"/>
      <c r="AZ3" s="201"/>
    </row>
    <row r="4" spans="1:52" ht="12" customHeight="1">
      <c r="A4" s="30"/>
      <c r="B4" s="30"/>
      <c r="C4" s="30"/>
      <c r="D4" s="30"/>
      <c r="E4" s="30"/>
      <c r="F4" s="30"/>
      <c r="G4" s="85"/>
      <c r="H4" s="85"/>
      <c r="I4" s="60"/>
      <c r="AB4" s="292"/>
      <c r="AC4" s="293"/>
      <c r="AE4" s="289">
        <v>4</v>
      </c>
      <c r="AF4" s="261" t="s">
        <v>321</v>
      </c>
      <c r="AG4" s="290">
        <v>4</v>
      </c>
      <c r="AH4" s="290" t="s">
        <v>298</v>
      </c>
      <c r="AI4" s="291"/>
      <c r="AJ4" s="291"/>
      <c r="AK4" s="290">
        <v>4</v>
      </c>
      <c r="AL4" s="291" t="s">
        <v>299</v>
      </c>
      <c r="AQ4" s="201"/>
      <c r="AR4" s="201"/>
      <c r="AS4" s="201"/>
      <c r="AT4" s="201"/>
      <c r="AU4" s="201"/>
      <c r="AV4" s="201"/>
      <c r="AW4" s="201"/>
      <c r="AX4" s="201"/>
      <c r="AY4" s="201"/>
      <c r="AZ4" s="201"/>
    </row>
    <row r="5" spans="1:52" ht="20.100000000000001" customHeight="1">
      <c r="A5" s="40" t="s">
        <v>317</v>
      </c>
      <c r="B5" s="40"/>
      <c r="C5" s="1194"/>
      <c r="D5" s="1194"/>
      <c r="E5" s="1194"/>
      <c r="F5" s="1194"/>
      <c r="G5" s="95"/>
      <c r="H5" s="95"/>
      <c r="AB5" s="292"/>
      <c r="AC5" s="293"/>
      <c r="AE5" s="289">
        <v>5</v>
      </c>
      <c r="AF5" s="261" t="s">
        <v>322</v>
      </c>
      <c r="AG5" s="290">
        <v>5</v>
      </c>
      <c r="AH5" s="290" t="s">
        <v>298</v>
      </c>
      <c r="AI5" s="291"/>
      <c r="AJ5" s="291"/>
      <c r="AK5" s="290">
        <v>5</v>
      </c>
      <c r="AL5" s="291" t="s">
        <v>300</v>
      </c>
      <c r="AQ5" s="201"/>
      <c r="AR5" s="201"/>
      <c r="AS5" s="201"/>
      <c r="AT5" s="201"/>
      <c r="AU5" s="201"/>
      <c r="AV5" s="201"/>
      <c r="AW5" s="201"/>
      <c r="AX5" s="201"/>
      <c r="AY5" s="201"/>
      <c r="AZ5" s="201"/>
    </row>
    <row r="6" spans="1:52" ht="20.100000000000001" customHeight="1">
      <c r="A6" s="40" t="s">
        <v>6</v>
      </c>
      <c r="B6" s="1195" t="str">
        <f>'Attach 3(JV)'!B24</f>
        <v/>
      </c>
      <c r="C6" s="1195"/>
      <c r="AB6" s="292"/>
      <c r="AC6" s="293"/>
      <c r="AE6" s="289">
        <v>6</v>
      </c>
      <c r="AF6" s="261" t="s">
        <v>323</v>
      </c>
      <c r="AG6" s="290">
        <v>6</v>
      </c>
      <c r="AH6" s="290" t="s">
        <v>298</v>
      </c>
      <c r="AI6" s="294" t="e">
        <f>DAY(B6)</f>
        <v>#VALUE!</v>
      </c>
      <c r="AJ6" s="291"/>
      <c r="AK6" s="290">
        <v>6</v>
      </c>
      <c r="AL6" s="291" t="s">
        <v>301</v>
      </c>
      <c r="AQ6" s="201"/>
      <c r="AR6" s="201"/>
      <c r="AS6" s="201"/>
      <c r="AT6" s="201"/>
      <c r="AU6" s="201"/>
      <c r="AV6" s="201"/>
      <c r="AW6" s="201"/>
      <c r="AX6" s="201"/>
      <c r="AY6" s="201"/>
      <c r="AZ6" s="201"/>
    </row>
    <row r="7" spans="1:52" ht="20.100000000000001" customHeight="1">
      <c r="A7" s="40"/>
      <c r="B7" s="90"/>
      <c r="C7" s="90"/>
      <c r="AB7" s="292"/>
      <c r="AC7" s="293"/>
      <c r="AE7" s="289">
        <v>7</v>
      </c>
      <c r="AF7" s="261" t="s">
        <v>324</v>
      </c>
      <c r="AG7" s="290">
        <v>7</v>
      </c>
      <c r="AH7" s="290" t="s">
        <v>298</v>
      </c>
      <c r="AI7" s="294" t="e">
        <f>MONTH(B6)</f>
        <v>#VALUE!</v>
      </c>
      <c r="AJ7" s="291"/>
      <c r="AK7" s="290">
        <v>7</v>
      </c>
      <c r="AL7" s="291" t="s">
        <v>302</v>
      </c>
      <c r="AQ7" s="201"/>
      <c r="AR7" s="201"/>
      <c r="AS7" s="201"/>
      <c r="AT7" s="201"/>
      <c r="AU7" s="201"/>
      <c r="AV7" s="201"/>
      <c r="AW7" s="201"/>
      <c r="AX7" s="201"/>
      <c r="AY7" s="201"/>
      <c r="AZ7" s="201"/>
    </row>
    <row r="8" spans="1:52" ht="20.100000000000001" customHeight="1">
      <c r="A8" s="72" t="str">
        <f>'Attach 3(JV)'!E7</f>
        <v>To:</v>
      </c>
      <c r="B8" s="16"/>
      <c r="F8" s="34"/>
      <c r="G8" s="87"/>
      <c r="H8" s="87"/>
      <c r="AB8" s="292"/>
      <c r="AC8" s="293"/>
      <c r="AE8" s="289">
        <v>8</v>
      </c>
      <c r="AF8" s="261" t="s">
        <v>325</v>
      </c>
      <c r="AG8" s="290">
        <v>8</v>
      </c>
      <c r="AH8" s="290" t="s">
        <v>298</v>
      </c>
      <c r="AI8" s="294" t="e">
        <f>LOOKUP(AI7,AK1:AK12,AL1:AL12)</f>
        <v>#VALUE!</v>
      </c>
      <c r="AJ8" s="291"/>
      <c r="AK8" s="290">
        <v>8</v>
      </c>
      <c r="AL8" s="291" t="s">
        <v>303</v>
      </c>
      <c r="AQ8" s="201"/>
      <c r="AR8" s="201"/>
      <c r="AS8" s="201"/>
      <c r="AT8" s="201"/>
      <c r="AU8" s="201"/>
      <c r="AV8" s="201"/>
      <c r="AW8" s="201"/>
      <c r="AX8" s="201"/>
      <c r="AY8" s="201"/>
      <c r="AZ8" s="201"/>
    </row>
    <row r="9" spans="1:52" ht="20.100000000000001" customHeight="1">
      <c r="A9" s="72" t="str">
        <f>'Attach 3(JV)'!E8</f>
        <v>Contract Services</v>
      </c>
      <c r="B9" s="17"/>
      <c r="F9" s="34"/>
      <c r="G9" s="87"/>
      <c r="H9" s="87"/>
      <c r="AB9" s="292"/>
      <c r="AC9" s="293"/>
      <c r="AE9" s="289">
        <v>9</v>
      </c>
      <c r="AF9" s="261" t="s">
        <v>326</v>
      </c>
      <c r="AG9" s="290">
        <v>9</v>
      </c>
      <c r="AH9" s="290" t="s">
        <v>298</v>
      </c>
      <c r="AI9" s="294" t="e">
        <f>YEAR(B6)</f>
        <v>#VALUE!</v>
      </c>
      <c r="AJ9" s="291"/>
      <c r="AK9" s="290">
        <v>9</v>
      </c>
      <c r="AL9" s="291" t="s">
        <v>304</v>
      </c>
      <c r="AQ9" s="201"/>
      <c r="AR9" s="201"/>
      <c r="AS9" s="201"/>
      <c r="AT9" s="201"/>
      <c r="AU9" s="201"/>
      <c r="AV9" s="201"/>
      <c r="AW9" s="201"/>
      <c r="AX9" s="201"/>
      <c r="AY9" s="201"/>
      <c r="AZ9" s="201"/>
    </row>
    <row r="10" spans="1:52" ht="20.100000000000001" customHeight="1">
      <c r="A10" s="72" t="str">
        <f>'Attach 3(JV)'!E9</f>
        <v>Power Grid Corporation of India Ltd.,</v>
      </c>
      <c r="B10" s="17"/>
      <c r="F10" s="34"/>
      <c r="G10" s="87"/>
      <c r="H10" s="87"/>
      <c r="AB10" s="292"/>
      <c r="AC10" s="293"/>
      <c r="AE10" s="289">
        <v>10</v>
      </c>
      <c r="AF10" s="261" t="s">
        <v>327</v>
      </c>
      <c r="AG10" s="290">
        <v>10</v>
      </c>
      <c r="AH10" s="290" t="s">
        <v>298</v>
      </c>
      <c r="AI10" s="291"/>
      <c r="AJ10" s="291"/>
      <c r="AK10" s="290">
        <v>10</v>
      </c>
      <c r="AL10" s="291" t="s">
        <v>305</v>
      </c>
      <c r="AQ10" s="201"/>
      <c r="AR10" s="201"/>
      <c r="AS10" s="201"/>
      <c r="AT10" s="201"/>
      <c r="AU10" s="201"/>
      <c r="AV10" s="201"/>
      <c r="AW10" s="201"/>
      <c r="AX10" s="201"/>
      <c r="AY10" s="201"/>
      <c r="AZ10" s="201"/>
    </row>
    <row r="11" spans="1:52" ht="20.100000000000001" customHeight="1">
      <c r="A11" s="72" t="str">
        <f>'Attach 3(JV)'!E10</f>
        <v>"Saudamini", Plot No. 2, Sector 29</v>
      </c>
      <c r="B11" s="17"/>
      <c r="F11" s="34"/>
      <c r="G11" s="87"/>
      <c r="H11" s="87"/>
      <c r="AB11" s="292"/>
      <c r="AC11" s="293"/>
      <c r="AE11" s="289">
        <v>11</v>
      </c>
      <c r="AF11" s="261" t="s">
        <v>328</v>
      </c>
      <c r="AG11" s="290">
        <v>11</v>
      </c>
      <c r="AH11" s="290" t="s">
        <v>298</v>
      </c>
      <c r="AI11" s="291"/>
      <c r="AJ11" s="291"/>
      <c r="AK11" s="290">
        <v>11</v>
      </c>
      <c r="AL11" s="291" t="s">
        <v>306</v>
      </c>
      <c r="AQ11" s="201"/>
      <c r="AR11" s="201"/>
      <c r="AS11" s="201"/>
      <c r="AT11" s="201"/>
      <c r="AU11" s="201"/>
      <c r="AV11" s="201"/>
      <c r="AW11" s="201"/>
      <c r="AX11" s="201"/>
      <c r="AY11" s="201"/>
      <c r="AZ11" s="201"/>
    </row>
    <row r="12" spans="1:52" ht="20.100000000000001" customHeight="1">
      <c r="A12" s="72" t="str">
        <f>'Attach 3(JV)'!E11</f>
        <v>Gurgaon (Haryana) - 122001</v>
      </c>
      <c r="B12" s="17"/>
      <c r="F12" s="34"/>
      <c r="G12" s="87"/>
      <c r="H12" s="87"/>
      <c r="AB12" s="292"/>
      <c r="AC12" s="293"/>
      <c r="AE12" s="289">
        <v>12</v>
      </c>
      <c r="AF12" s="261" t="s">
        <v>329</v>
      </c>
      <c r="AG12" s="290">
        <v>12</v>
      </c>
      <c r="AH12" s="290" t="s">
        <v>298</v>
      </c>
      <c r="AI12" s="291"/>
      <c r="AJ12" s="291"/>
      <c r="AK12" s="290">
        <v>12</v>
      </c>
      <c r="AL12" s="291" t="s">
        <v>307</v>
      </c>
      <c r="AQ12" s="201"/>
      <c r="AR12" s="201"/>
      <c r="AS12" s="201"/>
      <c r="AT12" s="201"/>
      <c r="AU12" s="201"/>
      <c r="AV12" s="201"/>
      <c r="AW12" s="201"/>
      <c r="AX12" s="201"/>
      <c r="AY12" s="201"/>
      <c r="AZ12" s="201"/>
    </row>
    <row r="13" spans="1:52" ht="20.100000000000001" customHeight="1">
      <c r="A13" s="72"/>
      <c r="B13" s="17"/>
      <c r="F13" s="34"/>
      <c r="G13" s="87"/>
      <c r="H13" s="87"/>
      <c r="AB13" s="292"/>
      <c r="AC13" s="293"/>
      <c r="AE13" s="289">
        <v>13</v>
      </c>
      <c r="AF13" s="261" t="s">
        <v>330</v>
      </c>
      <c r="AG13" s="290">
        <v>13</v>
      </c>
      <c r="AH13" s="290" t="s">
        <v>298</v>
      </c>
      <c r="AI13" s="291"/>
      <c r="AJ13" s="291"/>
      <c r="AK13" s="291"/>
      <c r="AL13" s="291"/>
      <c r="AQ13" s="201"/>
      <c r="AR13" s="201"/>
      <c r="AS13" s="201"/>
      <c r="AT13" s="201"/>
      <c r="AU13" s="201"/>
      <c r="AV13" s="201"/>
      <c r="AW13" s="201"/>
      <c r="AX13" s="201"/>
      <c r="AY13" s="201"/>
      <c r="AZ13" s="201"/>
    </row>
    <row r="14" spans="1:52" ht="12" customHeight="1">
      <c r="A14" s="40"/>
      <c r="B14" s="40"/>
      <c r="F14" s="34"/>
      <c r="G14" s="87"/>
      <c r="H14" s="87"/>
      <c r="AB14" s="292"/>
      <c r="AC14" s="293"/>
      <c r="AE14" s="289">
        <v>14</v>
      </c>
      <c r="AF14" s="261" t="s">
        <v>331</v>
      </c>
      <c r="AG14" s="290">
        <v>14</v>
      </c>
      <c r="AH14" s="290" t="s">
        <v>298</v>
      </c>
      <c r="AI14" s="291"/>
      <c r="AJ14" s="291"/>
      <c r="AK14" s="291"/>
      <c r="AL14" s="291"/>
      <c r="AQ14" s="201"/>
      <c r="AR14" s="201"/>
      <c r="AS14" s="201"/>
      <c r="AT14" s="201"/>
      <c r="AU14" s="201"/>
      <c r="AV14" s="201"/>
      <c r="AW14" s="201"/>
      <c r="AX14" s="201"/>
      <c r="AY14" s="201"/>
      <c r="AZ14" s="201"/>
    </row>
    <row r="15" spans="1:52" ht="122.25" customHeight="1">
      <c r="A15" s="446" t="s">
        <v>341</v>
      </c>
      <c r="B15" s="76"/>
      <c r="C15" s="1196" t="str">
        <f>Basic!B1</f>
        <v>Transmission line Tower Package TL01 for 400 KV D/C RIL (Oil Refinery) (GIS) – Jamkhambaliya (GIS) (Twin HTLS) line associated with Transmission Project–Jamnagar Oil Refinery of RIL to connect with Jamkhambaliya ISTS PS</v>
      </c>
      <c r="D15" s="1196"/>
      <c r="E15" s="1196"/>
      <c r="F15" s="1196"/>
      <c r="G15" s="87"/>
      <c r="H15" s="87"/>
      <c r="AB15" s="292"/>
      <c r="AC15" s="293"/>
      <c r="AE15" s="289">
        <v>15</v>
      </c>
      <c r="AF15" s="261" t="s">
        <v>332</v>
      </c>
      <c r="AG15" s="290">
        <v>15</v>
      </c>
      <c r="AH15" s="290" t="s">
        <v>298</v>
      </c>
      <c r="AI15" s="291"/>
      <c r="AJ15" s="291"/>
      <c r="AK15" s="291"/>
      <c r="AL15" s="291"/>
      <c r="AQ15" s="201"/>
      <c r="AR15" s="201"/>
      <c r="AS15" s="201"/>
      <c r="AT15" s="201"/>
      <c r="AU15" s="201"/>
      <c r="AV15" s="201"/>
      <c r="AW15" s="201"/>
      <c r="AX15" s="201"/>
      <c r="AY15" s="201"/>
      <c r="AZ15" s="201"/>
    </row>
    <row r="16" spans="1:52" ht="30" customHeight="1">
      <c r="A16" s="31" t="s">
        <v>58</v>
      </c>
      <c r="C16" s="34"/>
      <c r="D16" s="34"/>
      <c r="E16" s="34"/>
      <c r="F16" s="34"/>
      <c r="G16" s="1189" t="s">
        <v>172</v>
      </c>
      <c r="H16" s="1189"/>
      <c r="P16" s="287">
        <f>'Names of Bidder'!I4</f>
        <v>0</v>
      </c>
      <c r="AB16" s="292"/>
      <c r="AC16" s="293"/>
      <c r="AE16" s="289">
        <v>16</v>
      </c>
      <c r="AF16" s="261" t="s">
        <v>333</v>
      </c>
      <c r="AG16" s="290">
        <v>16</v>
      </c>
      <c r="AH16" s="290" t="s">
        <v>298</v>
      </c>
      <c r="AI16" s="291"/>
      <c r="AJ16" s="291"/>
      <c r="AK16" s="291"/>
      <c r="AL16" s="291"/>
      <c r="AQ16" s="201"/>
      <c r="AR16" s="201"/>
      <c r="AS16" s="201"/>
      <c r="AT16" s="201"/>
      <c r="AU16" s="201"/>
      <c r="AV16" s="201"/>
      <c r="AW16" s="201"/>
      <c r="AX16" s="201"/>
      <c r="AY16" s="201"/>
      <c r="AZ16" s="201"/>
    </row>
    <row r="17" spans="1:52" s="26" customFormat="1" ht="171.75" customHeight="1">
      <c r="A17" s="97">
        <v>1</v>
      </c>
      <c r="B17" s="1192"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192"/>
      <c r="D17" s="1192"/>
      <c r="E17" s="1192"/>
      <c r="F17" s="1192"/>
      <c r="G17" s="395" t="s">
        <v>470</v>
      </c>
      <c r="H17" s="396" t="s">
        <v>471</v>
      </c>
      <c r="I17" s="257"/>
      <c r="J17" s="70"/>
      <c r="K17" s="287"/>
      <c r="L17" s="287"/>
      <c r="M17" s="287"/>
      <c r="N17" s="287"/>
      <c r="O17" s="287"/>
      <c r="P17" s="287"/>
      <c r="Q17" s="287"/>
      <c r="R17" s="287"/>
      <c r="S17" s="287"/>
      <c r="T17" s="287"/>
      <c r="U17" s="287"/>
      <c r="V17" s="287"/>
      <c r="W17" s="287"/>
      <c r="X17" s="287"/>
      <c r="Y17" s="287"/>
      <c r="Z17" s="75"/>
      <c r="AA17" s="75"/>
      <c r="AB17" s="295" t="s">
        <v>342</v>
      </c>
      <c r="AC17" s="73"/>
      <c r="AD17" s="296"/>
      <c r="AE17" s="289">
        <v>17</v>
      </c>
      <c r="AF17" s="70" t="s">
        <v>334</v>
      </c>
      <c r="AG17" s="290">
        <v>17</v>
      </c>
      <c r="AH17" s="290" t="s">
        <v>298</v>
      </c>
      <c r="AI17" s="291"/>
      <c r="AJ17" s="291"/>
      <c r="AK17" s="291"/>
      <c r="AL17" s="291"/>
      <c r="AM17" s="70"/>
      <c r="AN17" s="70"/>
      <c r="AO17" s="70"/>
      <c r="AP17" s="70"/>
      <c r="AQ17" s="198"/>
      <c r="AR17" s="198"/>
      <c r="AS17" s="198"/>
      <c r="AT17" s="198"/>
      <c r="AU17" s="198"/>
      <c r="AV17" s="198"/>
      <c r="AW17" s="198"/>
      <c r="AX17" s="198"/>
      <c r="AY17" s="198"/>
      <c r="AZ17" s="198"/>
    </row>
    <row r="18" spans="1:52" s="26" customFormat="1" ht="43.5" customHeight="1">
      <c r="A18" s="97"/>
      <c r="B18" s="1191" t="s">
        <v>553</v>
      </c>
      <c r="C18" s="1191"/>
      <c r="D18" s="1191"/>
      <c r="E18" s="1191"/>
      <c r="F18" s="1191"/>
      <c r="G18" s="436"/>
      <c r="H18" s="437"/>
      <c r="I18" s="257"/>
      <c r="J18" s="70"/>
      <c r="K18" s="287"/>
      <c r="L18" s="287"/>
      <c r="M18" s="287"/>
      <c r="N18" s="287"/>
      <c r="O18" s="287"/>
      <c r="P18" s="287"/>
      <c r="Q18" s="287"/>
      <c r="R18" s="287"/>
      <c r="S18" s="287"/>
      <c r="T18" s="287"/>
      <c r="U18" s="287"/>
      <c r="V18" s="287"/>
      <c r="W18" s="287"/>
      <c r="X18" s="287"/>
      <c r="Y18" s="287"/>
      <c r="Z18" s="75"/>
      <c r="AA18" s="75"/>
      <c r="AB18" s="295"/>
      <c r="AC18" s="73"/>
      <c r="AD18" s="296"/>
      <c r="AE18" s="289"/>
      <c r="AF18" s="70"/>
      <c r="AG18" s="290"/>
      <c r="AH18" s="290"/>
      <c r="AI18" s="291"/>
      <c r="AJ18" s="291"/>
      <c r="AK18" s="291"/>
      <c r="AL18" s="291"/>
      <c r="AM18" s="70"/>
      <c r="AN18" s="70"/>
      <c r="AO18" s="70"/>
      <c r="AP18" s="70"/>
      <c r="AQ18" s="198"/>
      <c r="AR18" s="198"/>
      <c r="AS18" s="198"/>
      <c r="AT18" s="198"/>
      <c r="AU18" s="198"/>
      <c r="AV18" s="198"/>
      <c r="AW18" s="198"/>
      <c r="AX18" s="198"/>
      <c r="AY18" s="198"/>
      <c r="AZ18" s="198"/>
    </row>
    <row r="19" spans="1:52" s="26" customFormat="1" ht="54.75" customHeight="1">
      <c r="A19" s="97">
        <v>1.1000000000000001</v>
      </c>
      <c r="B19" s="1191" t="s">
        <v>581</v>
      </c>
      <c r="C19" s="1191"/>
      <c r="D19" s="1191"/>
      <c r="E19" s="1191"/>
      <c r="F19" s="1191"/>
      <c r="G19" s="695"/>
      <c r="H19" s="695"/>
      <c r="I19" s="695"/>
      <c r="J19" s="696"/>
      <c r="K19" s="287"/>
      <c r="L19" s="287"/>
      <c r="M19" s="287"/>
      <c r="N19" s="287"/>
      <c r="O19" s="287"/>
      <c r="P19" s="287"/>
      <c r="Q19" s="287"/>
      <c r="R19" s="287"/>
      <c r="S19" s="287"/>
      <c r="T19" s="287"/>
      <c r="U19" s="287"/>
      <c r="V19" s="287"/>
      <c r="W19" s="287"/>
      <c r="X19" s="287"/>
      <c r="Y19" s="287"/>
      <c r="Z19" s="75"/>
      <c r="AA19" s="75"/>
      <c r="AB19" s="295"/>
      <c r="AC19" s="73"/>
      <c r="AD19" s="296"/>
      <c r="AE19" s="289"/>
      <c r="AF19" s="70"/>
      <c r="AG19" s="290"/>
      <c r="AH19" s="290"/>
      <c r="AI19" s="291"/>
      <c r="AJ19" s="291"/>
      <c r="AK19" s="291"/>
      <c r="AL19" s="291"/>
      <c r="AM19" s="70"/>
      <c r="AN19" s="70"/>
      <c r="AO19" s="70"/>
      <c r="AP19" s="70"/>
      <c r="AQ19" s="198"/>
      <c r="AR19" s="198"/>
      <c r="AS19" s="198"/>
      <c r="AT19" s="198"/>
      <c r="AU19" s="198"/>
      <c r="AV19" s="198"/>
      <c r="AW19" s="198"/>
      <c r="AX19" s="198"/>
      <c r="AY19" s="198"/>
      <c r="AZ19" s="198"/>
    </row>
    <row r="20" spans="1:52" ht="21" customHeight="1">
      <c r="A20" s="97">
        <v>2</v>
      </c>
      <c r="B20" s="98" t="s">
        <v>59</v>
      </c>
      <c r="C20" s="34"/>
      <c r="D20" s="34"/>
      <c r="E20" s="34"/>
      <c r="F20" s="34"/>
      <c r="G20" s="87"/>
      <c r="H20" s="87"/>
      <c r="AB20" s="292"/>
      <c r="AC20" s="293" t="s">
        <v>343</v>
      </c>
      <c r="AE20" s="289">
        <v>18</v>
      </c>
      <c r="AF20" s="261" t="s">
        <v>335</v>
      </c>
      <c r="AG20" s="290">
        <v>18</v>
      </c>
      <c r="AH20" s="290" t="s">
        <v>298</v>
      </c>
      <c r="AI20" s="291"/>
      <c r="AJ20" s="291"/>
      <c r="AK20" s="291"/>
      <c r="AL20" s="291"/>
      <c r="AQ20" s="201"/>
      <c r="AR20" s="201"/>
      <c r="AS20" s="201"/>
      <c r="AT20" s="201"/>
      <c r="AU20" s="201"/>
      <c r="AV20" s="201"/>
      <c r="AW20" s="201"/>
      <c r="AX20" s="201"/>
      <c r="AY20" s="201"/>
      <c r="AZ20" s="201"/>
    </row>
    <row r="21" spans="1:52" s="26" customFormat="1" ht="43.5" customHeight="1">
      <c r="A21" s="31"/>
      <c r="B21" s="748" t="s">
        <v>61</v>
      </c>
      <c r="C21" s="748"/>
      <c r="D21" s="748"/>
      <c r="E21" s="748"/>
      <c r="F21" s="748"/>
      <c r="G21" s="224"/>
      <c r="H21" s="224"/>
      <c r="I21" s="224"/>
      <c r="J21" s="691" t="s">
        <v>34</v>
      </c>
      <c r="K21" s="692" t="s">
        <v>757</v>
      </c>
      <c r="L21" s="693" t="s">
        <v>39</v>
      </c>
      <c r="M21" s="287"/>
      <c r="N21" s="287"/>
      <c r="O21" s="287"/>
      <c r="P21" s="287"/>
      <c r="Q21" s="287"/>
      <c r="R21" s="287"/>
      <c r="S21" s="287"/>
      <c r="T21" s="287"/>
      <c r="U21" s="287"/>
      <c r="V21" s="287"/>
      <c r="W21" s="287"/>
      <c r="X21" s="287"/>
      <c r="Y21" s="287"/>
      <c r="Z21" s="287"/>
      <c r="AA21" s="70"/>
      <c r="AB21" s="292"/>
      <c r="AC21" s="293" t="s">
        <v>344</v>
      </c>
      <c r="AD21" s="289"/>
      <c r="AE21" s="289">
        <v>19</v>
      </c>
      <c r="AF21" s="70" t="s">
        <v>336</v>
      </c>
      <c r="AG21" s="290">
        <v>19</v>
      </c>
      <c r="AH21" s="290" t="s">
        <v>298</v>
      </c>
      <c r="AI21" s="297"/>
      <c r="AJ21" s="297"/>
      <c r="AK21" s="297"/>
      <c r="AL21" s="297"/>
      <c r="AM21" s="70"/>
      <c r="AN21" s="70"/>
      <c r="AO21" s="70"/>
      <c r="AP21" s="70"/>
      <c r="AQ21" s="198"/>
      <c r="AR21" s="198"/>
      <c r="AS21" s="198"/>
      <c r="AT21" s="198"/>
      <c r="AU21" s="198"/>
      <c r="AV21" s="198"/>
      <c r="AW21" s="198"/>
      <c r="AX21" s="198"/>
      <c r="AY21" s="198"/>
      <c r="AZ21" s="198"/>
    </row>
    <row r="22" spans="1:52" s="26" customFormat="1" ht="61.5" customHeight="1">
      <c r="A22" s="31"/>
      <c r="B22" s="76" t="str">
        <f>"(a) Attachment 1(" &amp; Basic!$B$2 &amp; ") :"</f>
        <v>(a) Attachment 1(TL01) :</v>
      </c>
      <c r="C22" s="34"/>
      <c r="D22" s="1190" t="str">
        <f>"Bid Security, in a separate envelope, in the form of "&amp;G22&amp;" for a sum of "&amp;H22&amp;" "&amp;I22&amp;" ("&amp;'N to W'!A4&amp;") "&amp;" initially valid upto "&amp;J22&amp;"/"&amp;K22&amp;"/"&amp;L22&amp;" in accordance with ITB clause 13.2."</f>
        <v>Bid Security, in a separate envelope, in the form of Bank Guarantee for a sum of INR  (Rs. Zero Only )  initially valid upto // in accordance with ITB clause 13.2.</v>
      </c>
      <c r="E22" s="1190"/>
      <c r="F22" s="1190"/>
      <c r="G22" s="690" t="s">
        <v>346</v>
      </c>
      <c r="H22" s="688" t="s">
        <v>756</v>
      </c>
      <c r="I22" s="298"/>
      <c r="J22" s="694"/>
      <c r="K22" s="694"/>
      <c r="L22" s="694"/>
      <c r="M22" s="343"/>
      <c r="N22" s="299"/>
      <c r="O22" s="299"/>
      <c r="P22" s="299"/>
      <c r="Q22" s="299"/>
      <c r="R22" s="299"/>
      <c r="S22" s="299"/>
      <c r="T22" s="299"/>
      <c r="U22" s="299"/>
      <c r="V22" s="299"/>
      <c r="W22" s="299"/>
      <c r="X22" s="299"/>
      <c r="Y22" s="299"/>
      <c r="Z22" s="287"/>
      <c r="AA22" s="70"/>
      <c r="AB22" s="292"/>
      <c r="AC22" s="293" t="s">
        <v>345</v>
      </c>
      <c r="AD22" s="300" t="str">
        <f>IF(ISERROR(LOOKUP(J22,AE1:AE22,AF1:AF22)), "Zero", LOOKUP(J22,AE1:AE22,AF1:AF22))</f>
        <v>Zero</v>
      </c>
      <c r="AE22" s="289">
        <v>20</v>
      </c>
      <c r="AF22" s="70" t="s">
        <v>337</v>
      </c>
      <c r="AG22" s="290">
        <v>20</v>
      </c>
      <c r="AH22" s="290" t="s">
        <v>298</v>
      </c>
      <c r="AI22" s="291"/>
      <c r="AJ22" s="291"/>
      <c r="AK22" s="291"/>
      <c r="AL22" s="291"/>
      <c r="AM22" s="70"/>
      <c r="AN22" s="70"/>
      <c r="AO22" s="70"/>
      <c r="AP22" s="70"/>
      <c r="AQ22" s="198"/>
      <c r="AR22" s="198"/>
      <c r="AS22" s="198"/>
      <c r="AT22" s="198"/>
      <c r="AU22" s="198"/>
      <c r="AV22" s="198"/>
      <c r="AW22" s="198"/>
      <c r="AX22" s="198"/>
      <c r="AY22" s="198"/>
      <c r="AZ22" s="198"/>
    </row>
    <row r="23" spans="1:52" s="26" customFormat="1" ht="61.5" customHeight="1">
      <c r="A23" s="31"/>
      <c r="B23" s="76"/>
      <c r="C23" s="687"/>
      <c r="D23" s="1197" t="str">
        <f>"OR
Online Payment acknowledgement towards Bid Security for a sum of " &amp; H22 &amp;" " &amp; I22 &amp; " "</f>
        <v xml:space="preserve">OR
Online Payment acknowledgement towards Bid Security for a sum of INR  </v>
      </c>
      <c r="E23" s="1197"/>
      <c r="F23" s="1197"/>
      <c r="G23" s="689"/>
      <c r="H23" s="689"/>
      <c r="I23" s="689"/>
      <c r="J23" s="689"/>
      <c r="K23" s="299"/>
      <c r="L23" s="299"/>
      <c r="M23" s="343"/>
      <c r="N23" s="299"/>
      <c r="O23" s="299"/>
      <c r="P23" s="299"/>
      <c r="Q23" s="299"/>
      <c r="R23" s="299"/>
      <c r="S23" s="299"/>
      <c r="T23" s="299"/>
      <c r="U23" s="299"/>
      <c r="V23" s="299"/>
      <c r="W23" s="299"/>
      <c r="X23" s="299"/>
      <c r="Y23" s="299"/>
      <c r="Z23" s="287"/>
      <c r="AA23" s="70"/>
      <c r="AB23" s="292"/>
      <c r="AC23" s="293"/>
      <c r="AD23" s="300"/>
      <c r="AE23" s="289"/>
      <c r="AF23" s="70"/>
      <c r="AG23" s="290"/>
      <c r="AH23" s="290"/>
      <c r="AI23" s="291"/>
      <c r="AJ23" s="291"/>
      <c r="AK23" s="291"/>
      <c r="AL23" s="291"/>
      <c r="AM23" s="70"/>
      <c r="AN23" s="70"/>
      <c r="AO23" s="70"/>
      <c r="AP23" s="70"/>
      <c r="AQ23" s="198"/>
      <c r="AR23" s="198"/>
      <c r="AS23" s="198"/>
      <c r="AT23" s="198"/>
      <c r="AU23" s="198"/>
      <c r="AV23" s="198"/>
      <c r="AW23" s="198"/>
      <c r="AX23" s="198"/>
      <c r="AY23" s="198"/>
      <c r="AZ23" s="198"/>
    </row>
    <row r="24" spans="1:52" s="26" customFormat="1" ht="77.25" customHeight="1">
      <c r="A24" s="31"/>
      <c r="B24" s="76"/>
      <c r="C24" s="687"/>
      <c r="D24" s="1197" t="s">
        <v>755</v>
      </c>
      <c r="E24" s="1198"/>
      <c r="F24" s="1198"/>
      <c r="G24" s="1193"/>
      <c r="H24" s="1193"/>
      <c r="I24" s="1193"/>
      <c r="J24" s="1193"/>
      <c r="K24" s="299"/>
      <c r="L24" s="299"/>
      <c r="M24" s="343"/>
      <c r="N24" s="299"/>
      <c r="O24" s="299"/>
      <c r="P24" s="299"/>
      <c r="Q24" s="299"/>
      <c r="R24" s="299"/>
      <c r="S24" s="299"/>
      <c r="T24" s="299"/>
      <c r="U24" s="299"/>
      <c r="V24" s="299"/>
      <c r="W24" s="299"/>
      <c r="X24" s="299"/>
      <c r="Y24" s="299"/>
      <c r="Z24" s="287"/>
      <c r="AA24" s="70"/>
      <c r="AB24" s="292"/>
      <c r="AC24" s="293"/>
      <c r="AD24" s="300"/>
      <c r="AE24" s="289"/>
      <c r="AF24" s="70"/>
      <c r="AG24" s="290"/>
      <c r="AH24" s="290"/>
      <c r="AI24" s="291"/>
      <c r="AJ24" s="291"/>
      <c r="AK24" s="291"/>
      <c r="AL24" s="291"/>
      <c r="AM24" s="70"/>
      <c r="AN24" s="70"/>
      <c r="AO24" s="70"/>
      <c r="AP24" s="70"/>
      <c r="AQ24" s="198"/>
      <c r="AR24" s="198"/>
      <c r="AS24" s="198"/>
      <c r="AT24" s="198"/>
      <c r="AU24" s="198"/>
      <c r="AV24" s="198"/>
      <c r="AW24" s="198"/>
      <c r="AX24" s="198"/>
      <c r="AY24" s="198"/>
      <c r="AZ24" s="198"/>
    </row>
    <row r="25" spans="1:52" s="26" customFormat="1" ht="74.25" customHeight="1">
      <c r="A25" s="31"/>
      <c r="B25" s="76" t="str">
        <f>"(b) Attachment 2(" &amp; Basic!$B$2 &amp; ") :"</f>
        <v>(b) Attachment 2(TL01) :</v>
      </c>
      <c r="C25" s="34"/>
      <c r="D25" s="1200" t="s">
        <v>62</v>
      </c>
      <c r="E25" s="1200"/>
      <c r="F25" s="1200"/>
      <c r="G25" s="1193"/>
      <c r="H25" s="1193"/>
      <c r="I25" s="1193"/>
      <c r="J25" s="1193"/>
      <c r="K25" s="287"/>
      <c r="L25" s="287"/>
      <c r="M25" s="287"/>
      <c r="N25" s="287"/>
      <c r="O25" s="287"/>
      <c r="P25" s="287"/>
      <c r="Q25" s="287"/>
      <c r="R25" s="287"/>
      <c r="S25" s="287"/>
      <c r="T25" s="287"/>
      <c r="U25" s="287"/>
      <c r="V25" s="287"/>
      <c r="W25" s="287"/>
      <c r="X25" s="287"/>
      <c r="Y25" s="287"/>
      <c r="Z25" s="287"/>
      <c r="AA25" s="70"/>
      <c r="AB25" s="292"/>
      <c r="AC25" s="293" t="s">
        <v>346</v>
      </c>
      <c r="AD25" s="300" t="str">
        <f>IF(J22 &gt; 9, "("&amp;J22&amp;")", "(0"&amp;J22&amp;")")</f>
        <v>(0)</v>
      </c>
      <c r="AE25" s="289"/>
      <c r="AF25" s="70"/>
      <c r="AG25" s="290">
        <v>21</v>
      </c>
      <c r="AH25" s="290" t="s">
        <v>113</v>
      </c>
      <c r="AI25" s="291"/>
      <c r="AJ25" s="291"/>
      <c r="AK25" s="291"/>
      <c r="AL25" s="291"/>
      <c r="AM25" s="70"/>
      <c r="AN25" s="70"/>
      <c r="AO25" s="70"/>
      <c r="AP25" s="70"/>
      <c r="AQ25" s="198"/>
      <c r="AR25" s="198"/>
      <c r="AS25" s="198"/>
      <c r="AT25" s="198"/>
      <c r="AU25" s="198"/>
      <c r="AV25" s="198"/>
      <c r="AW25" s="198"/>
      <c r="AX25" s="198"/>
      <c r="AY25" s="198"/>
      <c r="AZ25" s="198"/>
    </row>
    <row r="26" spans="1:52" s="26" customFormat="1" ht="78.75" customHeight="1">
      <c r="A26" s="31"/>
      <c r="B26" s="76" t="str">
        <f>"(c) Attachment 3(" &amp; Basic!$B$2 &amp; ") :"</f>
        <v>(c) Attachment 3(TL01) :</v>
      </c>
      <c r="C26" s="34"/>
      <c r="D26" s="1200" t="s">
        <v>313</v>
      </c>
      <c r="E26" s="1200"/>
      <c r="F26" s="1200"/>
      <c r="G26" s="99"/>
      <c r="H26" s="99"/>
      <c r="I26" s="70"/>
      <c r="J26" s="70"/>
      <c r="K26" s="287"/>
      <c r="L26" s="287"/>
      <c r="M26" s="287"/>
      <c r="N26" s="287"/>
      <c r="O26" s="287"/>
      <c r="P26" s="287"/>
      <c r="Q26" s="287"/>
      <c r="R26" s="287"/>
      <c r="S26" s="287"/>
      <c r="T26" s="287"/>
      <c r="U26" s="287"/>
      <c r="V26" s="287"/>
      <c r="W26" s="287"/>
      <c r="X26" s="287"/>
      <c r="Y26" s="287"/>
      <c r="Z26" s="287"/>
      <c r="AA26" s="36"/>
      <c r="AB26" s="292"/>
      <c r="AC26" s="293"/>
      <c r="AD26" s="289"/>
      <c r="AE26" s="289"/>
      <c r="AF26" s="70"/>
      <c r="AG26" s="290">
        <v>22</v>
      </c>
      <c r="AH26" s="290" t="s">
        <v>298</v>
      </c>
      <c r="AI26" s="291"/>
      <c r="AJ26" s="291"/>
      <c r="AK26" s="291"/>
      <c r="AL26" s="291"/>
      <c r="AM26" s="70"/>
      <c r="AN26" s="70"/>
      <c r="AO26" s="70"/>
      <c r="AP26" s="70"/>
      <c r="AQ26" s="198"/>
      <c r="AR26" s="198"/>
      <c r="AS26" s="198"/>
      <c r="AT26" s="198"/>
      <c r="AU26" s="198"/>
      <c r="AV26" s="198"/>
      <c r="AW26" s="198"/>
      <c r="AX26" s="198"/>
      <c r="AY26" s="198"/>
      <c r="AZ26" s="198"/>
    </row>
    <row r="27" spans="1:52" s="26" customFormat="1" ht="58.5" customHeight="1">
      <c r="A27" s="31"/>
      <c r="B27" s="31"/>
      <c r="C27" s="31"/>
      <c r="D27" s="1200" t="s">
        <v>170</v>
      </c>
      <c r="E27" s="1200"/>
      <c r="F27" s="1200"/>
      <c r="G27" s="248"/>
      <c r="H27" s="344" t="str">
        <f>'Names of Bidder'!D9</f>
        <v>SOLE BIDDER</v>
      </c>
      <c r="I27" s="70"/>
      <c r="J27" s="78"/>
      <c r="K27" s="107"/>
      <c r="L27" s="107"/>
      <c r="M27" s="107"/>
      <c r="N27" s="107"/>
      <c r="O27" s="107"/>
      <c r="P27" s="107"/>
      <c r="Q27" s="107"/>
      <c r="R27" s="107"/>
      <c r="S27" s="107"/>
      <c r="T27" s="107"/>
      <c r="U27" s="107"/>
      <c r="V27" s="107"/>
      <c r="W27" s="107"/>
      <c r="X27" s="107"/>
      <c r="Y27" s="107"/>
      <c r="Z27" s="287"/>
      <c r="AA27" s="70"/>
      <c r="AB27" s="292"/>
      <c r="AC27" s="293" t="s">
        <v>347</v>
      </c>
      <c r="AD27" s="289"/>
      <c r="AE27" s="289"/>
      <c r="AF27" s="70"/>
      <c r="AG27" s="290">
        <v>23</v>
      </c>
      <c r="AH27" s="290" t="s">
        <v>298</v>
      </c>
      <c r="AI27" s="291"/>
      <c r="AJ27" s="291"/>
      <c r="AK27" s="291"/>
      <c r="AL27" s="291"/>
      <c r="AM27" s="70"/>
      <c r="AN27" s="70"/>
      <c r="AO27" s="70"/>
      <c r="AP27" s="70"/>
      <c r="AQ27" s="198"/>
      <c r="AR27" s="198"/>
      <c r="AS27" s="198"/>
      <c r="AT27" s="198"/>
      <c r="AU27" s="198"/>
      <c r="AV27" s="198"/>
      <c r="AW27" s="198"/>
      <c r="AX27" s="198"/>
      <c r="AY27" s="198"/>
      <c r="AZ27" s="198"/>
    </row>
    <row r="28" spans="1:52" s="26" customFormat="1" ht="48" customHeight="1">
      <c r="A28" s="31"/>
      <c r="B28" s="31"/>
      <c r="C28" s="31"/>
      <c r="D28" s="1200" t="s">
        <v>171</v>
      </c>
      <c r="E28" s="1200"/>
      <c r="F28" s="1200"/>
      <c r="G28" s="248">
        <v>0</v>
      </c>
      <c r="H28" s="344">
        <f>'Names of Bidder'!D10</f>
        <v>1</v>
      </c>
      <c r="I28" s="70"/>
      <c r="J28" s="258"/>
      <c r="K28" s="259"/>
      <c r="L28" s="259"/>
      <c r="M28" s="259"/>
      <c r="N28" s="259"/>
      <c r="O28" s="259"/>
      <c r="P28" s="259"/>
      <c r="Q28" s="259"/>
      <c r="R28" s="259"/>
      <c r="S28" s="259"/>
      <c r="T28" s="259"/>
      <c r="U28" s="259"/>
      <c r="V28" s="259"/>
      <c r="W28" s="259"/>
      <c r="X28" s="259"/>
      <c r="Y28" s="259"/>
      <c r="Z28" s="259"/>
      <c r="AA28" s="258"/>
      <c r="AB28" s="292"/>
      <c r="AC28" s="293" t="s">
        <v>348</v>
      </c>
      <c r="AD28" s="289"/>
      <c r="AE28" s="289"/>
      <c r="AF28" s="70"/>
      <c r="AG28" s="290">
        <v>24</v>
      </c>
      <c r="AH28" s="290" t="s">
        <v>298</v>
      </c>
      <c r="AI28" s="291"/>
      <c r="AJ28" s="291"/>
      <c r="AK28" s="291"/>
      <c r="AL28" s="291"/>
      <c r="AM28" s="70"/>
      <c r="AN28" s="70"/>
      <c r="AO28" s="70"/>
      <c r="AP28" s="70"/>
      <c r="AQ28" s="198"/>
      <c r="AR28" s="198"/>
      <c r="AS28" s="198"/>
      <c r="AT28" s="198"/>
      <c r="AU28" s="198"/>
      <c r="AV28" s="198"/>
      <c r="AW28" s="198"/>
      <c r="AX28" s="198"/>
      <c r="AY28" s="198"/>
      <c r="AZ28" s="198"/>
    </row>
    <row r="29" spans="1:52" ht="187.5" customHeight="1">
      <c r="B29" s="76" t="str">
        <f>"(d) Attachment 4(" &amp; Basic!$B$2 &amp; ") :"</f>
        <v>(d) Attachment 4(TL01) :</v>
      </c>
      <c r="C29" s="77"/>
      <c r="D29" s="1200" t="s">
        <v>312</v>
      </c>
      <c r="E29" s="1200"/>
      <c r="F29" s="1200"/>
      <c r="G29" s="232"/>
      <c r="H29" s="99"/>
      <c r="AB29" s="292"/>
      <c r="AC29" s="293"/>
      <c r="AG29" s="290">
        <v>25</v>
      </c>
      <c r="AH29" s="290" t="s">
        <v>298</v>
      </c>
      <c r="AI29" s="291"/>
      <c r="AJ29" s="291"/>
      <c r="AK29" s="291"/>
      <c r="AL29" s="291"/>
      <c r="AQ29" s="201"/>
      <c r="AR29" s="201"/>
      <c r="AS29" s="201"/>
      <c r="AT29" s="201"/>
      <c r="AU29" s="201"/>
      <c r="AV29" s="201"/>
      <c r="AW29" s="201"/>
      <c r="AX29" s="201"/>
      <c r="AY29" s="201"/>
      <c r="AZ29" s="201"/>
    </row>
    <row r="30" spans="1:52" ht="74.25" customHeight="1">
      <c r="B30" s="76" t="str">
        <f>"(e) Attachment 5(" &amp; Basic!$B$2 &amp; ") :"</f>
        <v>(e) Attachment 5(TL01) :</v>
      </c>
      <c r="C30" s="77"/>
      <c r="D30" s="1200" t="s">
        <v>63</v>
      </c>
      <c r="E30" s="1200"/>
      <c r="F30" s="1200"/>
      <c r="G30" s="99"/>
      <c r="H30" s="99"/>
      <c r="AB30" s="292"/>
      <c r="AC30" s="293"/>
      <c r="AG30" s="290">
        <v>26</v>
      </c>
      <c r="AH30" s="290" t="s">
        <v>298</v>
      </c>
      <c r="AI30" s="291"/>
      <c r="AJ30" s="291"/>
      <c r="AK30" s="291"/>
      <c r="AL30" s="291"/>
      <c r="AQ30" s="201"/>
      <c r="AR30" s="201"/>
      <c r="AS30" s="201"/>
      <c r="AT30" s="201"/>
      <c r="AU30" s="201"/>
      <c r="AV30" s="201"/>
      <c r="AW30" s="201"/>
      <c r="AX30" s="201"/>
      <c r="AY30" s="201"/>
      <c r="AZ30" s="201"/>
    </row>
    <row r="31" spans="1:52" s="26" customFormat="1" ht="97.5" customHeight="1">
      <c r="A31" s="31"/>
      <c r="B31" s="76" t="str">
        <f>"(f) Attachment 5A(" &amp; Basic!$B$2 &amp; ") :"</f>
        <v>(f) Attachment 5A(TL01) :</v>
      </c>
      <c r="C31" s="77"/>
      <c r="D31" s="1200" t="s">
        <v>516</v>
      </c>
      <c r="E31" s="1200"/>
      <c r="F31" s="1200"/>
      <c r="G31" s="99"/>
      <c r="H31" s="99"/>
      <c r="I31" s="70"/>
      <c r="J31" s="70"/>
      <c r="K31" s="287"/>
      <c r="L31" s="287"/>
      <c r="M31" s="287"/>
      <c r="N31" s="287"/>
      <c r="O31" s="287"/>
      <c r="P31" s="287"/>
      <c r="Q31" s="287"/>
      <c r="R31" s="287"/>
      <c r="S31" s="287"/>
      <c r="T31" s="287"/>
      <c r="U31" s="287"/>
      <c r="V31" s="287"/>
      <c r="W31" s="287"/>
      <c r="X31" s="287"/>
      <c r="Y31" s="287"/>
      <c r="Z31" s="287"/>
      <c r="AA31" s="70"/>
      <c r="AB31" s="292"/>
      <c r="AC31" s="293"/>
      <c r="AD31" s="289"/>
      <c r="AE31" s="289"/>
      <c r="AF31" s="70"/>
      <c r="AG31" s="290">
        <v>27</v>
      </c>
      <c r="AH31" s="290" t="s">
        <v>298</v>
      </c>
      <c r="AI31" s="291"/>
      <c r="AJ31" s="291"/>
      <c r="AK31" s="291"/>
      <c r="AL31" s="291"/>
      <c r="AM31" s="70"/>
      <c r="AN31" s="70"/>
      <c r="AO31" s="70"/>
      <c r="AP31" s="70"/>
      <c r="AQ31" s="198"/>
      <c r="AR31" s="198"/>
      <c r="AS31" s="198"/>
      <c r="AT31" s="198"/>
      <c r="AU31" s="198"/>
      <c r="AV31" s="198"/>
      <c r="AW31" s="198"/>
      <c r="AX31" s="198"/>
      <c r="AY31" s="198"/>
      <c r="AZ31" s="198"/>
    </row>
    <row r="32" spans="1:52" s="26" customFormat="1" ht="42.75" hidden="1" customHeight="1">
      <c r="A32" s="31"/>
      <c r="B32" s="76"/>
      <c r="C32" s="77"/>
      <c r="D32" s="1200"/>
      <c r="E32" s="1200"/>
      <c r="F32" s="1200"/>
      <c r="G32" s="99"/>
      <c r="H32" s="99"/>
      <c r="I32" s="70"/>
      <c r="J32" s="70"/>
      <c r="K32" s="287"/>
      <c r="L32" s="287"/>
      <c r="M32" s="287"/>
      <c r="N32" s="287"/>
      <c r="O32" s="287"/>
      <c r="P32" s="287"/>
      <c r="Q32" s="287"/>
      <c r="R32" s="287"/>
      <c r="S32" s="287"/>
      <c r="T32" s="287"/>
      <c r="U32" s="287"/>
      <c r="V32" s="287"/>
      <c r="W32" s="287"/>
      <c r="X32" s="287"/>
      <c r="Y32" s="287"/>
      <c r="Z32" s="287"/>
      <c r="AA32" s="70"/>
      <c r="AB32" s="292"/>
      <c r="AC32" s="293"/>
      <c r="AD32" s="289"/>
      <c r="AE32" s="289"/>
      <c r="AF32" s="70"/>
      <c r="AG32" s="290"/>
      <c r="AH32" s="290"/>
      <c r="AI32" s="291"/>
      <c r="AJ32" s="291"/>
      <c r="AK32" s="291"/>
      <c r="AL32" s="291"/>
      <c r="AM32" s="70"/>
      <c r="AN32" s="70"/>
      <c r="AO32" s="70"/>
      <c r="AP32" s="70"/>
      <c r="AQ32" s="198"/>
      <c r="AR32" s="198"/>
      <c r="AS32" s="198"/>
      <c r="AT32" s="198"/>
      <c r="AU32" s="198"/>
      <c r="AV32" s="198"/>
      <c r="AW32" s="198"/>
      <c r="AX32" s="198"/>
      <c r="AY32" s="198"/>
      <c r="AZ32" s="198"/>
    </row>
    <row r="33" spans="1:52" s="26" customFormat="1" ht="108.75" customHeight="1">
      <c r="A33" s="31"/>
      <c r="B33" s="76" t="str">
        <f>"(g) Attachment 6(" &amp; Basic!$B$2 &amp; ") :"</f>
        <v>(g) Attachment 6(TL01) :</v>
      </c>
      <c r="C33" s="77"/>
      <c r="D33" s="1200" t="s">
        <v>64</v>
      </c>
      <c r="E33" s="1200"/>
      <c r="F33" s="1200"/>
      <c r="G33" s="100"/>
      <c r="H33" s="100"/>
      <c r="I33" s="70"/>
      <c r="J33" s="70"/>
      <c r="K33" s="287"/>
      <c r="L33" s="287"/>
      <c r="M33" s="287"/>
      <c r="N33" s="287"/>
      <c r="O33" s="287"/>
      <c r="P33" s="287"/>
      <c r="Q33" s="287"/>
      <c r="R33" s="287"/>
      <c r="S33" s="287"/>
      <c r="T33" s="287"/>
      <c r="U33" s="287"/>
      <c r="V33" s="287"/>
      <c r="W33" s="287"/>
      <c r="X33" s="287"/>
      <c r="Y33" s="287"/>
      <c r="Z33" s="287"/>
      <c r="AA33" s="70"/>
      <c r="AB33" s="292"/>
      <c r="AC33" s="293"/>
      <c r="AD33" s="289"/>
      <c r="AE33" s="289"/>
      <c r="AF33" s="70"/>
      <c r="AG33" s="290">
        <v>28</v>
      </c>
      <c r="AH33" s="290" t="s">
        <v>298</v>
      </c>
      <c r="AI33" s="291"/>
      <c r="AJ33" s="291"/>
      <c r="AK33" s="291"/>
      <c r="AL33" s="291"/>
      <c r="AM33" s="70"/>
      <c r="AN33" s="70"/>
      <c r="AO33" s="70"/>
      <c r="AP33" s="70"/>
      <c r="AQ33" s="198"/>
      <c r="AR33" s="198"/>
      <c r="AS33" s="198"/>
      <c r="AT33" s="198"/>
      <c r="AU33" s="198"/>
      <c r="AV33" s="198"/>
      <c r="AW33" s="198"/>
      <c r="AX33" s="198"/>
      <c r="AY33" s="198"/>
      <c r="AZ33" s="198"/>
    </row>
    <row r="34" spans="1:52" s="26" customFormat="1" ht="58.5" customHeight="1">
      <c r="A34" s="31"/>
      <c r="B34" s="76" t="str">
        <f>"(h) Attachment 7(" &amp; Basic!$B$2 &amp; ") :"</f>
        <v>(h) Attachment 7(TL01) :</v>
      </c>
      <c r="C34" s="77"/>
      <c r="D34" s="1200" t="s">
        <v>468</v>
      </c>
      <c r="E34" s="1200"/>
      <c r="F34" s="1200"/>
      <c r="G34" s="99"/>
      <c r="H34" s="99"/>
      <c r="I34" s="70"/>
      <c r="J34" s="70"/>
      <c r="K34" s="287"/>
      <c r="L34" s="287"/>
      <c r="M34" s="287"/>
      <c r="N34" s="287"/>
      <c r="O34" s="287"/>
      <c r="P34" s="287"/>
      <c r="Q34" s="287"/>
      <c r="R34" s="287"/>
      <c r="S34" s="287"/>
      <c r="T34" s="287"/>
      <c r="U34" s="287"/>
      <c r="V34" s="287"/>
      <c r="W34" s="287"/>
      <c r="X34" s="287"/>
      <c r="Y34" s="287"/>
      <c r="Z34" s="287"/>
      <c r="AA34" s="70"/>
      <c r="AB34" s="292"/>
      <c r="AC34" s="293"/>
      <c r="AD34" s="289"/>
      <c r="AE34" s="289"/>
      <c r="AF34" s="70"/>
      <c r="AG34" s="290">
        <v>29</v>
      </c>
      <c r="AH34" s="290" t="s">
        <v>298</v>
      </c>
      <c r="AI34" s="291"/>
      <c r="AJ34" s="291"/>
      <c r="AK34" s="291"/>
      <c r="AL34" s="291"/>
      <c r="AM34" s="70"/>
      <c r="AN34" s="70"/>
      <c r="AO34" s="70"/>
      <c r="AP34" s="70"/>
      <c r="AQ34" s="198"/>
      <c r="AR34" s="198"/>
      <c r="AS34" s="198"/>
      <c r="AT34" s="198"/>
      <c r="AU34" s="198"/>
      <c r="AV34" s="198"/>
      <c r="AW34" s="198"/>
      <c r="AX34" s="198"/>
      <c r="AY34" s="198"/>
      <c r="AZ34" s="198"/>
    </row>
    <row r="35" spans="1:52" s="26" customFormat="1" ht="33" customHeight="1">
      <c r="A35" s="31"/>
      <c r="B35" s="76" t="str">
        <f>"(i) Attachment 8(" &amp; Basic!$B$2 &amp; ") :"</f>
        <v>(i) Attachment 8(TL01) :</v>
      </c>
      <c r="C35" s="77"/>
      <c r="D35" s="1200" t="s">
        <v>314</v>
      </c>
      <c r="E35" s="1200"/>
      <c r="F35" s="1200"/>
      <c r="G35" s="99"/>
      <c r="H35" s="99"/>
      <c r="I35" s="70"/>
      <c r="J35" s="70"/>
      <c r="K35" s="287"/>
      <c r="L35" s="287"/>
      <c r="M35" s="287"/>
      <c r="N35" s="287"/>
      <c r="O35" s="287"/>
      <c r="P35" s="287"/>
      <c r="Q35" s="287"/>
      <c r="R35" s="287"/>
      <c r="S35" s="287"/>
      <c r="T35" s="287"/>
      <c r="U35" s="287"/>
      <c r="V35" s="287"/>
      <c r="W35" s="287"/>
      <c r="X35" s="287"/>
      <c r="Y35" s="287"/>
      <c r="Z35" s="287"/>
      <c r="AA35" s="70"/>
      <c r="AB35" s="292"/>
      <c r="AC35" s="293"/>
      <c r="AD35" s="289"/>
      <c r="AE35" s="289"/>
      <c r="AF35" s="70"/>
      <c r="AG35" s="290">
        <v>30</v>
      </c>
      <c r="AH35" s="290" t="s">
        <v>298</v>
      </c>
      <c r="AI35" s="291"/>
      <c r="AJ35" s="291"/>
      <c r="AK35" s="291"/>
      <c r="AL35" s="291"/>
      <c r="AM35" s="70"/>
      <c r="AN35" s="70"/>
      <c r="AO35" s="70"/>
      <c r="AP35" s="70"/>
      <c r="AQ35" s="198"/>
      <c r="AR35" s="198"/>
      <c r="AS35" s="198"/>
      <c r="AT35" s="198"/>
      <c r="AU35" s="198"/>
      <c r="AV35" s="198"/>
      <c r="AW35" s="198"/>
      <c r="AX35" s="198"/>
      <c r="AY35" s="198"/>
      <c r="AZ35" s="198"/>
    </row>
    <row r="36" spans="1:52" s="26" customFormat="1" ht="33" customHeight="1">
      <c r="A36" s="31"/>
      <c r="B36" s="76" t="str">
        <f>"(j) Attachment 9(" &amp; Basic!$B$2 &amp; ") :"</f>
        <v>(j) Attachment 9(TL01) :</v>
      </c>
      <c r="C36" s="77"/>
      <c r="D36" s="1200" t="s">
        <v>65</v>
      </c>
      <c r="E36" s="1200"/>
      <c r="F36" s="1200"/>
      <c r="G36" s="99"/>
      <c r="H36" s="99"/>
      <c r="I36" s="70"/>
      <c r="J36" s="70"/>
      <c r="K36" s="287"/>
      <c r="L36" s="287"/>
      <c r="M36" s="287"/>
      <c r="N36" s="287"/>
      <c r="O36" s="287"/>
      <c r="P36" s="287"/>
      <c r="Q36" s="287"/>
      <c r="R36" s="287"/>
      <c r="S36" s="287"/>
      <c r="T36" s="287"/>
      <c r="U36" s="287"/>
      <c r="V36" s="287"/>
      <c r="W36" s="287"/>
      <c r="X36" s="287"/>
      <c r="Y36" s="287"/>
      <c r="Z36" s="287"/>
      <c r="AA36" s="70"/>
      <c r="AB36" s="292"/>
      <c r="AC36" s="293"/>
      <c r="AD36" s="289"/>
      <c r="AE36" s="289"/>
      <c r="AF36" s="70"/>
      <c r="AG36" s="290">
        <v>31</v>
      </c>
      <c r="AH36" s="290" t="s">
        <v>113</v>
      </c>
      <c r="AI36" s="291"/>
      <c r="AJ36" s="291"/>
      <c r="AK36" s="291"/>
      <c r="AL36" s="291"/>
      <c r="AM36" s="70"/>
      <c r="AN36" s="70"/>
      <c r="AO36" s="70"/>
      <c r="AP36" s="70"/>
      <c r="AQ36" s="198"/>
      <c r="AR36" s="198"/>
      <c r="AS36" s="198"/>
      <c r="AT36" s="198"/>
      <c r="AU36" s="198"/>
      <c r="AV36" s="198"/>
      <c r="AW36" s="198"/>
      <c r="AX36" s="198"/>
      <c r="AY36" s="198"/>
      <c r="AZ36" s="198"/>
    </row>
    <row r="37" spans="1:52" s="26" customFormat="1" ht="33" customHeight="1">
      <c r="A37" s="31"/>
      <c r="B37" s="76" t="str">
        <f>"(k) Attachment 10(" &amp; Basic!$B$2 &amp; ") :"</f>
        <v>(k) Attachment 10(TL01) :</v>
      </c>
      <c r="C37" s="77"/>
      <c r="D37" s="1200" t="s">
        <v>66</v>
      </c>
      <c r="E37" s="1200"/>
      <c r="F37" s="1200"/>
      <c r="G37" s="99"/>
      <c r="H37" s="99"/>
      <c r="I37" s="70"/>
      <c r="J37" s="70"/>
      <c r="K37" s="287"/>
      <c r="L37" s="287"/>
      <c r="M37" s="287"/>
      <c r="N37" s="287"/>
      <c r="O37" s="287"/>
      <c r="P37" s="287"/>
      <c r="Q37" s="287"/>
      <c r="R37" s="287"/>
      <c r="S37" s="287"/>
      <c r="T37" s="287"/>
      <c r="U37" s="287"/>
      <c r="V37" s="287"/>
      <c r="W37" s="287"/>
      <c r="X37" s="287"/>
      <c r="Y37" s="287"/>
      <c r="Z37" s="287"/>
      <c r="AA37" s="70"/>
      <c r="AB37" s="292"/>
      <c r="AC37" s="293"/>
      <c r="AD37" s="289"/>
      <c r="AE37" s="289"/>
      <c r="AF37" s="70"/>
      <c r="AG37" s="70"/>
      <c r="AH37" s="70"/>
      <c r="AI37" s="70"/>
      <c r="AJ37" s="70"/>
      <c r="AK37" s="70"/>
      <c r="AL37" s="70"/>
      <c r="AM37" s="70"/>
      <c r="AN37" s="70"/>
      <c r="AO37" s="70"/>
      <c r="AP37" s="70"/>
      <c r="AQ37" s="198"/>
      <c r="AR37" s="198"/>
      <c r="AS37" s="198"/>
      <c r="AT37" s="198"/>
      <c r="AU37" s="198"/>
      <c r="AV37" s="198"/>
      <c r="AW37" s="198"/>
      <c r="AX37" s="198"/>
      <c r="AY37" s="198"/>
      <c r="AZ37" s="198"/>
    </row>
    <row r="38" spans="1:52" s="26" customFormat="1" ht="36" customHeight="1">
      <c r="A38" s="31"/>
      <c r="B38" s="76" t="str">
        <f>"(l) Attachment 11(" &amp; Basic!$B$2 &amp; ") :"</f>
        <v>(l) Attachment 11(TL01) :</v>
      </c>
      <c r="C38" s="77"/>
      <c r="D38" s="1200" t="s">
        <v>67</v>
      </c>
      <c r="E38" s="1200"/>
      <c r="F38" s="1200"/>
      <c r="G38" s="99"/>
      <c r="H38" s="99"/>
      <c r="I38" s="70"/>
      <c r="J38" s="70"/>
      <c r="K38" s="287"/>
      <c r="L38" s="287"/>
      <c r="M38" s="287"/>
      <c r="N38" s="287"/>
      <c r="O38" s="287"/>
      <c r="P38" s="287"/>
      <c r="Q38" s="287"/>
      <c r="R38" s="287"/>
      <c r="S38" s="287"/>
      <c r="T38" s="287"/>
      <c r="U38" s="287"/>
      <c r="V38" s="287"/>
      <c r="W38" s="287"/>
      <c r="X38" s="287"/>
      <c r="Y38" s="287"/>
      <c r="Z38" s="287"/>
      <c r="AA38" s="70"/>
      <c r="AB38" s="292"/>
      <c r="AC38" s="293"/>
      <c r="AD38" s="289"/>
      <c r="AE38" s="289"/>
      <c r="AF38" s="70"/>
      <c r="AG38" s="70"/>
      <c r="AH38" s="70"/>
      <c r="AI38" s="70"/>
      <c r="AJ38" s="70"/>
      <c r="AK38" s="70"/>
      <c r="AL38" s="70"/>
      <c r="AM38" s="70"/>
      <c r="AN38" s="70"/>
      <c r="AO38" s="70"/>
      <c r="AP38" s="70"/>
      <c r="AQ38" s="198"/>
      <c r="AR38" s="198"/>
      <c r="AS38" s="198"/>
      <c r="AT38" s="198"/>
      <c r="AU38" s="198"/>
      <c r="AV38" s="198"/>
      <c r="AW38" s="198"/>
      <c r="AX38" s="198"/>
      <c r="AY38" s="198"/>
      <c r="AZ38" s="198"/>
    </row>
    <row r="39" spans="1:52" s="26" customFormat="1" ht="46.5" customHeight="1">
      <c r="A39" s="31"/>
      <c r="B39" s="76" t="str">
        <f>"(m) Attachment 12(" &amp; Basic!$B$2 &amp; ") :"</f>
        <v>(m) Attachment 12(TL01) :</v>
      </c>
      <c r="C39" s="77"/>
      <c r="D39" s="1200" t="s">
        <v>288</v>
      </c>
      <c r="E39" s="1200"/>
      <c r="F39" s="1200"/>
      <c r="G39" s="99"/>
      <c r="H39" s="99"/>
      <c r="I39" s="70"/>
      <c r="J39" s="70"/>
      <c r="K39" s="287"/>
      <c r="L39" s="287"/>
      <c r="M39" s="287"/>
      <c r="N39" s="287"/>
      <c r="O39" s="287"/>
      <c r="P39" s="287"/>
      <c r="Q39" s="287"/>
      <c r="R39" s="287"/>
      <c r="S39" s="287"/>
      <c r="T39" s="287"/>
      <c r="U39" s="287"/>
      <c r="V39" s="287"/>
      <c r="W39" s="287"/>
      <c r="X39" s="287"/>
      <c r="Y39" s="287"/>
      <c r="Z39" s="287"/>
      <c r="AA39" s="70"/>
      <c r="AB39" s="292"/>
      <c r="AC39" s="293"/>
      <c r="AD39" s="289"/>
      <c r="AE39" s="289"/>
      <c r="AF39" s="70"/>
      <c r="AG39" s="70"/>
      <c r="AH39" s="70"/>
      <c r="AI39" s="70"/>
      <c r="AJ39" s="70"/>
      <c r="AK39" s="70"/>
      <c r="AL39" s="70"/>
      <c r="AM39" s="70"/>
      <c r="AN39" s="70"/>
      <c r="AO39" s="70"/>
      <c r="AP39" s="70"/>
      <c r="AQ39" s="198"/>
      <c r="AR39" s="198"/>
      <c r="AS39" s="198"/>
      <c r="AT39" s="198"/>
      <c r="AU39" s="198"/>
      <c r="AV39" s="198"/>
      <c r="AW39" s="198"/>
      <c r="AX39" s="198"/>
      <c r="AY39" s="198"/>
      <c r="AZ39" s="198"/>
    </row>
    <row r="40" spans="1:52" s="26" customFormat="1" ht="46.5" customHeight="1">
      <c r="A40" s="31"/>
      <c r="B40" s="76" t="str">
        <f>"(n) Attachment 13(" &amp; Basic!$B$2 &amp; ") :"</f>
        <v>(n) Attachment 13(TL01) :</v>
      </c>
      <c r="C40" s="77"/>
      <c r="D40" s="1200" t="s">
        <v>289</v>
      </c>
      <c r="E40" s="1200"/>
      <c r="F40" s="1200"/>
      <c r="G40" s="99"/>
      <c r="H40" s="99"/>
      <c r="I40" s="70"/>
      <c r="J40" s="70"/>
      <c r="K40" s="287"/>
      <c r="L40" s="287"/>
      <c r="M40" s="287"/>
      <c r="N40" s="287"/>
      <c r="O40" s="287"/>
      <c r="P40" s="287"/>
      <c r="Q40" s="287"/>
      <c r="R40" s="287"/>
      <c r="S40" s="287"/>
      <c r="T40" s="287"/>
      <c r="U40" s="287"/>
      <c r="V40" s="287"/>
      <c r="W40" s="287"/>
      <c r="X40" s="287"/>
      <c r="Y40" s="287"/>
      <c r="Z40" s="287"/>
      <c r="AA40" s="70"/>
      <c r="AB40" s="292"/>
      <c r="AC40" s="293"/>
      <c r="AD40" s="289"/>
      <c r="AE40" s="289"/>
      <c r="AF40" s="70"/>
      <c r="AG40" s="70"/>
      <c r="AH40" s="70"/>
      <c r="AI40" s="70"/>
      <c r="AJ40" s="70"/>
      <c r="AK40" s="70"/>
      <c r="AL40" s="70"/>
      <c r="AM40" s="70"/>
      <c r="AN40" s="70"/>
      <c r="AO40" s="70"/>
      <c r="AP40" s="70"/>
      <c r="AQ40" s="198"/>
      <c r="AR40" s="198"/>
      <c r="AS40" s="198"/>
      <c r="AT40" s="198"/>
      <c r="AU40" s="198"/>
      <c r="AV40" s="198"/>
      <c r="AW40" s="198"/>
      <c r="AX40" s="198"/>
      <c r="AY40" s="198"/>
      <c r="AZ40" s="198"/>
    </row>
    <row r="41" spans="1:52" s="26" customFormat="1" ht="57" customHeight="1">
      <c r="A41" s="31"/>
      <c r="B41" s="76" t="str">
        <f>"(o) Attachment 14(" &amp; Basic!$B$2 &amp; ") :"</f>
        <v>(o) Attachment 14(TL01) :</v>
      </c>
      <c r="C41" s="77"/>
      <c r="D41" s="1200" t="s">
        <v>68</v>
      </c>
      <c r="E41" s="1200"/>
      <c r="F41" s="1200"/>
      <c r="G41" s="99"/>
      <c r="H41" s="99"/>
      <c r="I41" s="70"/>
      <c r="J41" s="70"/>
      <c r="K41" s="287"/>
      <c r="L41" s="287"/>
      <c r="M41" s="287"/>
      <c r="N41" s="287"/>
      <c r="O41" s="287"/>
      <c r="P41" s="287"/>
      <c r="Q41" s="287"/>
      <c r="R41" s="287"/>
      <c r="S41" s="287"/>
      <c r="T41" s="287"/>
      <c r="U41" s="287"/>
      <c r="V41" s="287"/>
      <c r="W41" s="287"/>
      <c r="X41" s="287"/>
      <c r="Y41" s="287"/>
      <c r="Z41" s="287"/>
      <c r="AA41" s="70"/>
      <c r="AB41" s="292"/>
      <c r="AC41" s="293"/>
      <c r="AD41" s="289"/>
      <c r="AE41" s="289"/>
      <c r="AF41" s="70"/>
      <c r="AG41" s="70"/>
      <c r="AH41" s="70"/>
      <c r="AI41" s="70"/>
      <c r="AJ41" s="70"/>
      <c r="AK41" s="70"/>
      <c r="AL41" s="70"/>
      <c r="AM41" s="70"/>
      <c r="AN41" s="70"/>
      <c r="AO41" s="70"/>
      <c r="AP41" s="70"/>
      <c r="AQ41" s="198"/>
      <c r="AR41" s="198"/>
      <c r="AS41" s="198"/>
      <c r="AT41" s="198"/>
      <c r="AU41" s="198"/>
      <c r="AV41" s="198"/>
      <c r="AW41" s="198"/>
      <c r="AX41" s="198"/>
      <c r="AY41" s="198"/>
      <c r="AZ41" s="198"/>
    </row>
    <row r="42" spans="1:52" s="26" customFormat="1" ht="74.25" customHeight="1">
      <c r="A42" s="31"/>
      <c r="B42" s="76" t="str">
        <f>"(p) Attachment 15(" &amp; Basic!$B$2 &amp; ") :"</f>
        <v>(p) Attachment 15(TL01) :</v>
      </c>
      <c r="C42" s="77"/>
      <c r="D42" s="1200" t="s">
        <v>764</v>
      </c>
      <c r="E42" s="1200"/>
      <c r="F42" s="1200"/>
      <c r="G42" s="99"/>
      <c r="H42" s="99"/>
      <c r="I42" s="70"/>
      <c r="J42" s="70"/>
      <c r="K42" s="287"/>
      <c r="L42" s="287"/>
      <c r="M42" s="287"/>
      <c r="N42" s="287"/>
      <c r="O42" s="287"/>
      <c r="P42" s="287"/>
      <c r="Q42" s="287"/>
      <c r="R42" s="287"/>
      <c r="S42" s="287"/>
      <c r="T42" s="287"/>
      <c r="U42" s="287"/>
      <c r="V42" s="287"/>
      <c r="W42" s="287"/>
      <c r="X42" s="287"/>
      <c r="Y42" s="287"/>
      <c r="Z42" s="287"/>
      <c r="AA42" s="70"/>
      <c r="AB42" s="292"/>
      <c r="AC42" s="293"/>
      <c r="AD42" s="289"/>
      <c r="AE42" s="289"/>
      <c r="AF42" s="70"/>
      <c r="AG42" s="70"/>
      <c r="AH42" s="70"/>
      <c r="AI42" s="70"/>
      <c r="AJ42" s="70"/>
      <c r="AK42" s="70"/>
      <c r="AL42" s="70"/>
      <c r="AM42" s="70"/>
      <c r="AN42" s="70"/>
      <c r="AO42" s="70"/>
      <c r="AP42" s="70"/>
      <c r="AQ42" s="198"/>
      <c r="AR42" s="198"/>
      <c r="AS42" s="198"/>
      <c r="AT42" s="198"/>
      <c r="AU42" s="198"/>
      <c r="AV42" s="198"/>
      <c r="AW42" s="198"/>
      <c r="AX42" s="198"/>
      <c r="AY42" s="198"/>
      <c r="AZ42" s="198"/>
    </row>
    <row r="43" spans="1:52" ht="44.25" customHeight="1">
      <c r="B43" s="76" t="str">
        <f>"(q) Attachment 16(" &amp; Basic!$B$2 &amp; ") :"</f>
        <v>(q) Attachment 16(TL01) :</v>
      </c>
      <c r="C43" s="77"/>
      <c r="D43" s="1200" t="s">
        <v>290</v>
      </c>
      <c r="E43" s="1200"/>
      <c r="F43" s="1200"/>
      <c r="G43" s="99"/>
      <c r="H43" s="99"/>
      <c r="AB43" s="292"/>
      <c r="AC43" s="293"/>
      <c r="AQ43" s="201"/>
      <c r="AR43" s="201"/>
      <c r="AS43" s="201"/>
      <c r="AT43" s="201"/>
      <c r="AU43" s="201"/>
      <c r="AV43" s="201"/>
      <c r="AW43" s="201"/>
      <c r="AX43" s="201"/>
      <c r="AY43" s="201"/>
      <c r="AZ43" s="201"/>
    </row>
    <row r="44" spans="1:52" ht="40.5" customHeight="1">
      <c r="B44" s="76" t="str">
        <f>"(r) Attachment 17(" &amp; Basic!$B$2 &amp; ") :"</f>
        <v>(r) Attachment 17(TL01) :</v>
      </c>
      <c r="C44" s="77"/>
      <c r="D44" s="1200" t="s">
        <v>500</v>
      </c>
      <c r="E44" s="1200"/>
      <c r="F44" s="1200"/>
      <c r="G44" s="99"/>
      <c r="H44" s="99"/>
      <c r="AB44" s="292"/>
      <c r="AC44" s="293"/>
      <c r="AQ44" s="201"/>
      <c r="AR44" s="201"/>
      <c r="AS44" s="201"/>
      <c r="AT44" s="201"/>
      <c r="AU44" s="201"/>
      <c r="AV44" s="201"/>
      <c r="AW44" s="201"/>
      <c r="AX44" s="201"/>
      <c r="AY44" s="201"/>
      <c r="AZ44" s="201"/>
    </row>
    <row r="45" spans="1:52" ht="32.25" customHeight="1">
      <c r="B45" s="76" t="str">
        <f>"(s) Attachment 18(" &amp; Basic!$B$2 &amp; ") :"</f>
        <v>(s) Attachment 18(TL01) :</v>
      </c>
      <c r="C45" s="77"/>
      <c r="D45" s="1200" t="s">
        <v>506</v>
      </c>
      <c r="E45" s="1200"/>
      <c r="F45" s="1200"/>
      <c r="G45" s="99"/>
      <c r="H45" s="99"/>
      <c r="AB45" s="292"/>
      <c r="AC45" s="293"/>
      <c r="AQ45" s="201"/>
      <c r="AR45" s="201"/>
      <c r="AS45" s="201"/>
      <c r="AT45" s="201"/>
      <c r="AU45" s="201"/>
      <c r="AV45" s="201"/>
      <c r="AW45" s="201"/>
      <c r="AX45" s="201"/>
      <c r="AY45" s="201"/>
      <c r="AZ45" s="201"/>
    </row>
    <row r="46" spans="1:52" ht="33" customHeight="1">
      <c r="B46" s="76" t="str">
        <f>"(t) Attachment 19 (" &amp; Basic!$B$2 &amp; ") :"</f>
        <v>(t) Attachment 19 (TL01) :</v>
      </c>
      <c r="C46" s="77"/>
      <c r="D46" s="1200" t="s">
        <v>291</v>
      </c>
      <c r="E46" s="1200"/>
      <c r="F46" s="1200"/>
      <c r="G46" s="99"/>
      <c r="H46" s="99"/>
      <c r="AB46" s="292"/>
      <c r="AC46" s="293"/>
      <c r="AQ46" s="201"/>
      <c r="AR46" s="201"/>
      <c r="AS46" s="201"/>
      <c r="AT46" s="201"/>
      <c r="AU46" s="201"/>
      <c r="AV46" s="201"/>
      <c r="AW46" s="201"/>
      <c r="AX46" s="201"/>
      <c r="AY46" s="201"/>
      <c r="AZ46" s="201"/>
    </row>
    <row r="47" spans="1:52" ht="41.25" customHeight="1">
      <c r="B47" s="76" t="str">
        <f>"(u) Attachment 20 (" &amp; Basic!$B$2 &amp; ") :"</f>
        <v>(u) Attachment 20 (TL01) :</v>
      </c>
      <c r="C47" s="77"/>
      <c r="D47" s="1143" t="s">
        <v>554</v>
      </c>
      <c r="E47" s="1143"/>
      <c r="F47" s="1143"/>
      <c r="G47" s="99"/>
      <c r="H47" s="99"/>
      <c r="AB47" s="292"/>
      <c r="AC47" s="293"/>
      <c r="AQ47" s="201"/>
      <c r="AR47" s="201"/>
      <c r="AS47" s="201"/>
      <c r="AT47" s="201"/>
      <c r="AU47" s="201"/>
      <c r="AV47" s="201"/>
      <c r="AW47" s="201"/>
      <c r="AX47" s="201"/>
      <c r="AY47" s="201"/>
      <c r="AZ47" s="201"/>
    </row>
    <row r="48" spans="1:52" ht="41.25" customHeight="1">
      <c r="B48" s="76" t="str">
        <f>"(v) Attachment 21 (" &amp; Basic!$B$2 &amp; ") :"</f>
        <v>(v) Attachment 21 (TL01) :</v>
      </c>
      <c r="C48" s="77"/>
      <c r="D48" s="1143" t="s">
        <v>583</v>
      </c>
      <c r="E48" s="1143"/>
      <c r="F48" s="1143"/>
      <c r="G48" s="99"/>
      <c r="H48" s="99"/>
      <c r="AB48" s="292"/>
      <c r="AC48" s="293"/>
      <c r="AQ48" s="201"/>
      <c r="AR48" s="201"/>
      <c r="AS48" s="201"/>
      <c r="AT48" s="201"/>
      <c r="AU48" s="201"/>
      <c r="AV48" s="201"/>
      <c r="AW48" s="201"/>
      <c r="AX48" s="201"/>
      <c r="AY48" s="201"/>
      <c r="AZ48" s="201"/>
    </row>
    <row r="49" spans="1:52" ht="41.25" customHeight="1">
      <c r="B49" s="76" t="str">
        <f>"(w) Attachment 22 (" &amp; Basic!$B$2 &amp; ") :"</f>
        <v>(w) Attachment 22 (TL01) :</v>
      </c>
      <c r="C49" s="77"/>
      <c r="D49" s="1143" t="s">
        <v>598</v>
      </c>
      <c r="E49" s="1143"/>
      <c r="F49" s="1143"/>
      <c r="G49" s="99"/>
      <c r="H49" s="99"/>
      <c r="AB49" s="292"/>
      <c r="AC49" s="293"/>
      <c r="AQ49" s="201"/>
      <c r="AR49" s="201"/>
      <c r="AS49" s="201"/>
      <c r="AT49" s="201"/>
      <c r="AU49" s="201"/>
      <c r="AV49" s="201"/>
      <c r="AW49" s="201"/>
      <c r="AX49" s="201"/>
      <c r="AY49" s="201"/>
      <c r="AZ49" s="201"/>
    </row>
    <row r="50" spans="1:52" ht="41.25" customHeight="1">
      <c r="B50" s="76" t="str">
        <f>"(x) Attachment 23 (" &amp; Basic!$B$2 &amp; ") :"</f>
        <v>(x) Attachment 23 (TL01) :</v>
      </c>
      <c r="C50" s="77"/>
      <c r="D50" s="1143" t="s">
        <v>694</v>
      </c>
      <c r="E50" s="1143"/>
      <c r="F50" s="1143"/>
      <c r="G50" s="99"/>
      <c r="H50" s="99"/>
      <c r="AB50" s="292"/>
      <c r="AC50" s="293"/>
      <c r="AQ50" s="201"/>
      <c r="AR50" s="201"/>
      <c r="AS50" s="201"/>
      <c r="AT50" s="201"/>
      <c r="AU50" s="201"/>
      <c r="AV50" s="201"/>
      <c r="AW50" s="201"/>
      <c r="AX50" s="201"/>
      <c r="AY50" s="201"/>
      <c r="AZ50" s="201"/>
    </row>
    <row r="51" spans="1:52" ht="88.5" customHeight="1">
      <c r="B51" s="76" t="str">
        <f>"(y) Attachment 24 (" &amp; Basic!$B$2 &amp; ") :"</f>
        <v>(y) Attachment 24 (TL01) :</v>
      </c>
      <c r="C51" s="77"/>
      <c r="D51" s="1143" t="s">
        <v>693</v>
      </c>
      <c r="E51" s="1143"/>
      <c r="F51" s="1143"/>
      <c r="G51" s="99"/>
      <c r="H51" s="99"/>
      <c r="AB51" s="292"/>
      <c r="AC51" s="293"/>
      <c r="AQ51" s="201"/>
      <c r="AR51" s="201"/>
      <c r="AS51" s="201"/>
      <c r="AT51" s="201"/>
      <c r="AU51" s="201"/>
      <c r="AV51" s="201"/>
      <c r="AW51" s="201"/>
      <c r="AX51" s="201"/>
      <c r="AY51" s="201"/>
      <c r="AZ51" s="201"/>
    </row>
    <row r="52" spans="1:52" ht="48.75" customHeight="1">
      <c r="B52" s="76" t="str">
        <f>"(z) Attachment 25 (" &amp; Basic!$B$2 &amp; ") :"</f>
        <v>(z) Attachment 25 (TL01) :</v>
      </c>
      <c r="C52" s="77"/>
      <c r="D52" s="1143" t="s">
        <v>585</v>
      </c>
      <c r="E52" s="1143"/>
      <c r="F52" s="1143"/>
      <c r="G52" s="99"/>
      <c r="H52" s="99"/>
      <c r="AB52" s="292"/>
      <c r="AC52" s="293"/>
      <c r="AQ52" s="201"/>
      <c r="AR52" s="201"/>
      <c r="AS52" s="201"/>
      <c r="AT52" s="201"/>
      <c r="AU52" s="201"/>
      <c r="AV52" s="201"/>
      <c r="AW52" s="201"/>
      <c r="AX52" s="201"/>
      <c r="AY52" s="201"/>
      <c r="AZ52" s="201"/>
    </row>
    <row r="53" spans="1:52" ht="57" customHeight="1">
      <c r="B53" s="76" t="str">
        <f>"(aa) Attachment 26 (" &amp; Basic!$B$2 &amp; ") :"</f>
        <v>(aa) Attachment 26 (TL01) :</v>
      </c>
      <c r="C53" s="77"/>
      <c r="D53" s="1143" t="s">
        <v>653</v>
      </c>
      <c r="E53" s="1143"/>
      <c r="F53" s="1143"/>
      <c r="G53" s="99"/>
      <c r="H53" s="99"/>
      <c r="AB53" s="292"/>
      <c r="AC53" s="293"/>
      <c r="AQ53" s="201"/>
      <c r="AR53" s="201"/>
      <c r="AS53" s="201"/>
      <c r="AT53" s="201"/>
      <c r="AU53" s="201"/>
      <c r="AV53" s="201"/>
      <c r="AW53" s="201"/>
      <c r="AX53" s="201"/>
      <c r="AY53" s="201"/>
      <c r="AZ53" s="201"/>
    </row>
    <row r="54" spans="1:52" ht="57.75" customHeight="1">
      <c r="B54" s="76" t="str">
        <f>"(bb) Attachment 27 (" &amp; Basic!$B$2 &amp; ") :"</f>
        <v>(bb) Attachment 27 (TL01) :</v>
      </c>
      <c r="C54" s="77"/>
      <c r="D54" s="1143" t="s">
        <v>695</v>
      </c>
      <c r="E54" s="1143"/>
      <c r="F54" s="1143"/>
      <c r="G54" s="99"/>
      <c r="H54" s="99"/>
      <c r="AB54" s="292"/>
      <c r="AC54" s="293"/>
      <c r="AQ54" s="201"/>
      <c r="AR54" s="201"/>
      <c r="AS54" s="201"/>
      <c r="AT54" s="201"/>
      <c r="AU54" s="201"/>
      <c r="AV54" s="201"/>
      <c r="AW54" s="201"/>
      <c r="AX54" s="201"/>
      <c r="AY54" s="201"/>
      <c r="AZ54" s="201"/>
    </row>
    <row r="55" spans="1:52" ht="34.5" customHeight="1">
      <c r="A55" s="97">
        <v>2.2000000000000002</v>
      </c>
      <c r="B55" s="1199" t="s">
        <v>517</v>
      </c>
      <c r="C55" s="1199"/>
      <c r="D55" s="1199"/>
      <c r="E55" s="1199"/>
      <c r="F55" s="409"/>
      <c r="G55" s="101"/>
      <c r="H55" s="101"/>
      <c r="AB55" s="292"/>
      <c r="AC55" s="293"/>
      <c r="AQ55" s="201"/>
      <c r="AR55" s="201"/>
      <c r="AS55" s="201"/>
      <c r="AT55" s="201"/>
      <c r="AU55" s="201"/>
      <c r="AV55" s="201"/>
      <c r="AW55" s="201"/>
      <c r="AX55" s="201"/>
      <c r="AY55" s="201"/>
      <c r="AZ55" s="201"/>
    </row>
    <row r="56" spans="1:52" ht="70.2" customHeight="1">
      <c r="A56" s="97"/>
      <c r="B56" s="1211" t="s">
        <v>774</v>
      </c>
      <c r="C56" s="1211"/>
      <c r="D56" s="1211"/>
      <c r="E56" s="1211"/>
      <c r="F56" s="1211"/>
      <c r="G56" s="101"/>
      <c r="H56" s="101"/>
      <c r="AB56" s="292"/>
      <c r="AC56" s="293"/>
      <c r="AQ56" s="201"/>
      <c r="AR56" s="201"/>
      <c r="AS56" s="201"/>
      <c r="AT56" s="201"/>
      <c r="AU56" s="201"/>
      <c r="AV56" s="201"/>
      <c r="AW56" s="201"/>
      <c r="AX56" s="201"/>
      <c r="AY56" s="201"/>
      <c r="AZ56" s="201"/>
    </row>
    <row r="57" spans="1:52" ht="78" customHeight="1">
      <c r="A57" s="97">
        <v>3</v>
      </c>
      <c r="B57" s="1192" t="s">
        <v>69</v>
      </c>
      <c r="C57" s="1192"/>
      <c r="D57" s="1192"/>
      <c r="E57" s="1192"/>
      <c r="F57" s="1192"/>
      <c r="G57" s="101"/>
      <c r="H57" s="101"/>
      <c r="AB57" s="292"/>
      <c r="AC57" s="293"/>
      <c r="AQ57" s="201"/>
      <c r="AR57" s="201"/>
      <c r="AS57" s="201"/>
      <c r="AT57" s="201"/>
      <c r="AU57" s="201"/>
      <c r="AV57" s="201"/>
      <c r="AW57" s="201"/>
      <c r="AX57" s="201"/>
      <c r="AY57" s="201"/>
      <c r="AZ57" s="201"/>
    </row>
    <row r="58" spans="1:52" s="26" customFormat="1" ht="96" customHeight="1">
      <c r="A58" s="97">
        <v>3.1</v>
      </c>
      <c r="B58" s="1192" t="s">
        <v>338</v>
      </c>
      <c r="C58" s="1192"/>
      <c r="D58" s="1192"/>
      <c r="E58" s="1192"/>
      <c r="F58" s="1192"/>
      <c r="G58" s="101"/>
      <c r="H58" s="101"/>
      <c r="I58" s="70"/>
      <c r="J58" s="70"/>
      <c r="K58" s="287"/>
      <c r="L58" s="287"/>
      <c r="M58" s="287"/>
      <c r="N58" s="287"/>
      <c r="O58" s="287"/>
      <c r="P58" s="287"/>
      <c r="Q58" s="287"/>
      <c r="R58" s="287"/>
      <c r="S58" s="287"/>
      <c r="T58" s="287"/>
      <c r="U58" s="287"/>
      <c r="V58" s="287"/>
      <c r="W58" s="287"/>
      <c r="X58" s="287"/>
      <c r="Y58" s="287"/>
      <c r="Z58" s="287"/>
      <c r="AA58" s="70"/>
      <c r="AB58" s="292"/>
      <c r="AC58" s="293"/>
      <c r="AD58" s="289"/>
      <c r="AE58" s="289"/>
      <c r="AF58" s="70"/>
      <c r="AG58" s="70"/>
      <c r="AH58" s="70"/>
      <c r="AI58" s="70"/>
      <c r="AJ58" s="70"/>
      <c r="AK58" s="70"/>
      <c r="AL58" s="70"/>
      <c r="AM58" s="70"/>
      <c r="AN58" s="70"/>
      <c r="AO58" s="70"/>
      <c r="AP58" s="70"/>
      <c r="AQ58" s="198"/>
      <c r="AR58" s="198"/>
      <c r="AS58" s="198"/>
      <c r="AT58" s="198"/>
      <c r="AU58" s="198"/>
      <c r="AV58" s="198"/>
      <c r="AW58" s="198"/>
      <c r="AX58" s="198"/>
      <c r="AY58" s="198"/>
      <c r="AZ58" s="198"/>
    </row>
    <row r="59" spans="1:52" ht="80.25" customHeight="1">
      <c r="A59" s="97">
        <v>3.2</v>
      </c>
      <c r="B59" s="1192" t="s">
        <v>339</v>
      </c>
      <c r="C59" s="1192"/>
      <c r="D59" s="1192"/>
      <c r="E59" s="1192"/>
      <c r="F59" s="1192"/>
      <c r="G59" s="101"/>
      <c r="H59" s="101"/>
      <c r="AB59" s="292"/>
      <c r="AC59" s="293"/>
      <c r="AQ59" s="201"/>
      <c r="AR59" s="201"/>
      <c r="AS59" s="201"/>
      <c r="AT59" s="201"/>
      <c r="AU59" s="201"/>
      <c r="AV59" s="201"/>
      <c r="AW59" s="201"/>
      <c r="AX59" s="201"/>
      <c r="AY59" s="201"/>
      <c r="AZ59" s="201"/>
    </row>
    <row r="60" spans="1:52" ht="83.25" customHeight="1">
      <c r="A60" s="97">
        <v>4</v>
      </c>
      <c r="B60" s="1192" t="s">
        <v>472</v>
      </c>
      <c r="C60" s="1192"/>
      <c r="D60" s="1192"/>
      <c r="E60" s="1192"/>
      <c r="F60" s="1192"/>
      <c r="G60" s="101"/>
      <c r="H60" s="101"/>
      <c r="AB60" s="292"/>
      <c r="AC60" s="293"/>
      <c r="AQ60" s="201"/>
      <c r="AR60" s="201"/>
      <c r="AS60" s="201"/>
      <c r="AT60" s="201"/>
      <c r="AU60" s="201"/>
      <c r="AV60" s="201"/>
      <c r="AW60" s="201"/>
      <c r="AX60" s="201"/>
      <c r="AY60" s="201"/>
      <c r="AZ60" s="201"/>
    </row>
    <row r="61" spans="1:52" ht="59.25" customHeight="1">
      <c r="A61" s="97">
        <v>4.0999999999999996</v>
      </c>
      <c r="B61" s="1192" t="s">
        <v>555</v>
      </c>
      <c r="C61" s="1192"/>
      <c r="D61" s="1192"/>
      <c r="E61" s="1192"/>
      <c r="F61" s="1192"/>
      <c r="G61" s="101"/>
      <c r="H61" s="101"/>
      <c r="AB61" s="292"/>
      <c r="AC61" s="293"/>
      <c r="AQ61" s="201"/>
      <c r="AR61" s="201"/>
      <c r="AS61" s="201"/>
      <c r="AT61" s="201"/>
      <c r="AU61" s="201"/>
      <c r="AV61" s="201"/>
      <c r="AW61" s="201"/>
      <c r="AX61" s="201"/>
      <c r="AY61" s="201"/>
      <c r="AZ61" s="201"/>
    </row>
    <row r="62" spans="1:52" ht="108" customHeight="1">
      <c r="A62" s="97">
        <v>4.2</v>
      </c>
      <c r="B62" s="1192" t="s">
        <v>556</v>
      </c>
      <c r="C62" s="1192"/>
      <c r="D62" s="1192"/>
      <c r="E62" s="1192"/>
      <c r="F62" s="1192"/>
      <c r="G62" s="101"/>
      <c r="H62" s="101"/>
      <c r="AB62" s="292"/>
      <c r="AC62" s="293"/>
      <c r="AQ62" s="201"/>
      <c r="AR62" s="201"/>
      <c r="AS62" s="201"/>
      <c r="AT62" s="201"/>
      <c r="AU62" s="201"/>
      <c r="AV62" s="201"/>
      <c r="AW62" s="201"/>
      <c r="AX62" s="201"/>
      <c r="AY62" s="201"/>
      <c r="AZ62" s="201"/>
    </row>
    <row r="63" spans="1:52" ht="53.25" customHeight="1">
      <c r="A63" s="97">
        <v>4.3</v>
      </c>
      <c r="B63" s="1192" t="s">
        <v>557</v>
      </c>
      <c r="C63" s="1192"/>
      <c r="D63" s="1192"/>
      <c r="E63" s="1192"/>
      <c r="F63" s="1192"/>
      <c r="G63" s="96"/>
      <c r="H63" s="96"/>
      <c r="AB63" s="292"/>
      <c r="AC63" s="293"/>
      <c r="AQ63" s="201"/>
      <c r="AR63" s="201"/>
      <c r="AS63" s="201"/>
      <c r="AT63" s="201"/>
      <c r="AU63" s="201"/>
      <c r="AV63" s="201"/>
      <c r="AW63" s="201"/>
      <c r="AX63" s="201"/>
      <c r="AY63" s="201"/>
      <c r="AZ63" s="201"/>
    </row>
    <row r="64" spans="1:52" s="26" customFormat="1" ht="29.25" customHeight="1">
      <c r="A64" s="71">
        <v>5</v>
      </c>
      <c r="B64" s="1201" t="s">
        <v>70</v>
      </c>
      <c r="C64" s="1201"/>
      <c r="D64" s="1201"/>
      <c r="E64" s="1201"/>
      <c r="F64" s="1201"/>
      <c r="G64" s="101"/>
      <c r="H64" s="101"/>
      <c r="I64" s="70"/>
      <c r="J64" s="70"/>
      <c r="K64" s="287"/>
      <c r="L64" s="287"/>
      <c r="M64" s="287"/>
      <c r="N64" s="287"/>
      <c r="O64" s="287"/>
      <c r="P64" s="287"/>
      <c r="Q64" s="287"/>
      <c r="R64" s="287"/>
      <c r="S64" s="287"/>
      <c r="T64" s="287"/>
      <c r="U64" s="287"/>
      <c r="V64" s="287"/>
      <c r="W64" s="287"/>
      <c r="X64" s="287"/>
      <c r="Y64" s="287"/>
      <c r="Z64" s="287"/>
      <c r="AA64" s="70"/>
      <c r="AB64" s="292"/>
      <c r="AC64" s="293"/>
      <c r="AD64" s="289"/>
      <c r="AE64" s="289"/>
      <c r="AF64" s="70"/>
      <c r="AG64" s="70"/>
      <c r="AH64" s="70"/>
      <c r="AI64" s="70"/>
      <c r="AJ64" s="70"/>
      <c r="AK64" s="70"/>
      <c r="AL64" s="70"/>
      <c r="AM64" s="70"/>
      <c r="AN64" s="70"/>
      <c r="AO64" s="70"/>
      <c r="AP64" s="70"/>
      <c r="AQ64" s="198"/>
      <c r="AR64" s="198"/>
      <c r="AS64" s="198"/>
      <c r="AT64" s="198"/>
      <c r="AU64" s="198"/>
      <c r="AV64" s="198"/>
      <c r="AW64" s="198"/>
      <c r="AX64" s="198"/>
      <c r="AY64" s="198"/>
      <c r="AZ64" s="198"/>
    </row>
    <row r="65" spans="1:52" s="26" customFormat="1" ht="241.5" customHeight="1">
      <c r="A65" s="97">
        <v>5.0999999999999996</v>
      </c>
      <c r="B65" s="1192" t="s">
        <v>558</v>
      </c>
      <c r="C65" s="1192"/>
      <c r="D65" s="1192"/>
      <c r="E65" s="1192"/>
      <c r="F65" s="1192"/>
      <c r="G65" s="287"/>
      <c r="H65" s="287"/>
      <c r="I65" s="70"/>
      <c r="J65" s="261"/>
      <c r="K65" s="301"/>
      <c r="L65" s="301"/>
      <c r="M65" s="301"/>
      <c r="N65" s="301"/>
      <c r="O65" s="301"/>
      <c r="P65" s="301"/>
      <c r="Q65" s="301"/>
      <c r="R65" s="301"/>
      <c r="S65" s="301"/>
      <c r="T65" s="301"/>
      <c r="U65" s="301"/>
      <c r="V65" s="301"/>
      <c r="W65" s="301"/>
      <c r="X65" s="301"/>
      <c r="Y65" s="301"/>
      <c r="Z65" s="301"/>
      <c r="AA65" s="261"/>
      <c r="AB65" s="74"/>
      <c r="AC65" s="293"/>
      <c r="AD65" s="289"/>
      <c r="AE65" s="289"/>
      <c r="AF65" s="70"/>
      <c r="AG65" s="70"/>
      <c r="AH65" s="70"/>
      <c r="AI65" s="70"/>
      <c r="AJ65" s="70"/>
      <c r="AK65" s="70"/>
      <c r="AL65" s="70"/>
      <c r="AM65" s="70"/>
      <c r="AN65" s="70"/>
      <c r="AO65" s="70"/>
      <c r="AP65" s="70"/>
      <c r="AQ65" s="198"/>
      <c r="AR65" s="198"/>
      <c r="AS65" s="198"/>
      <c r="AT65" s="198"/>
      <c r="AU65" s="198"/>
      <c r="AV65" s="198"/>
      <c r="AW65" s="198"/>
      <c r="AX65" s="198"/>
      <c r="AY65" s="198"/>
      <c r="AZ65" s="198"/>
    </row>
    <row r="66" spans="1:52" s="26" customFormat="1" ht="48" customHeight="1">
      <c r="A66" s="97">
        <v>6</v>
      </c>
      <c r="B66" s="1192" t="s">
        <v>71</v>
      </c>
      <c r="C66" s="1192"/>
      <c r="D66" s="1192"/>
      <c r="E66" s="1192"/>
      <c r="F66" s="1192"/>
      <c r="G66" s="287"/>
      <c r="H66" s="287"/>
      <c r="I66" s="70"/>
      <c r="J66" s="261"/>
      <c r="K66" s="301"/>
      <c r="L66" s="301"/>
      <c r="M66" s="301"/>
      <c r="N66" s="301"/>
      <c r="O66" s="301"/>
      <c r="P66" s="301"/>
      <c r="Q66" s="301"/>
      <c r="R66" s="301"/>
      <c r="S66" s="301"/>
      <c r="T66" s="301"/>
      <c r="U66" s="301"/>
      <c r="V66" s="301"/>
      <c r="W66" s="301"/>
      <c r="X66" s="301"/>
      <c r="Y66" s="301"/>
      <c r="Z66" s="301"/>
      <c r="AA66" s="261"/>
      <c r="AB66" s="74"/>
      <c r="AC66" s="293"/>
      <c r="AD66" s="289"/>
      <c r="AE66" s="289"/>
      <c r="AF66" s="70"/>
      <c r="AG66" s="70"/>
      <c r="AH66" s="70"/>
      <c r="AI66" s="70"/>
      <c r="AJ66" s="70"/>
      <c r="AK66" s="70"/>
      <c r="AL66" s="70"/>
      <c r="AM66" s="70"/>
      <c r="AN66" s="70"/>
      <c r="AO66" s="70"/>
      <c r="AP66" s="70"/>
      <c r="AQ66" s="198"/>
      <c r="AR66" s="198"/>
      <c r="AS66" s="198"/>
      <c r="AT66" s="198"/>
      <c r="AU66" s="198"/>
      <c r="AV66" s="198"/>
      <c r="AW66" s="198"/>
      <c r="AX66" s="198"/>
      <c r="AY66" s="198"/>
      <c r="AZ66" s="198"/>
    </row>
    <row r="67" spans="1:52" s="26" customFormat="1" ht="26.1" customHeight="1">
      <c r="A67" s="71"/>
      <c r="B67" s="62" t="s">
        <v>366</v>
      </c>
      <c r="C67" s="34" t="s">
        <v>72</v>
      </c>
      <c r="D67" s="31"/>
      <c r="E67" s="92" t="s">
        <v>73</v>
      </c>
      <c r="G67" s="287"/>
      <c r="H67" s="287"/>
      <c r="I67" s="70"/>
      <c r="J67" s="70"/>
      <c r="K67" s="287"/>
      <c r="L67" s="287"/>
      <c r="M67" s="287"/>
      <c r="N67" s="287"/>
      <c r="O67" s="287"/>
      <c r="P67" s="287"/>
      <c r="Q67" s="287"/>
      <c r="R67" s="287"/>
      <c r="S67" s="287"/>
      <c r="T67" s="287"/>
      <c r="U67" s="287"/>
      <c r="V67" s="287"/>
      <c r="W67" s="287"/>
      <c r="X67" s="287"/>
      <c r="Y67" s="287"/>
      <c r="Z67" s="287"/>
      <c r="AA67" s="70"/>
      <c r="AB67" s="74"/>
      <c r="AC67" s="293"/>
      <c r="AD67" s="289"/>
      <c r="AE67" s="289"/>
      <c r="AF67" s="70"/>
      <c r="AG67" s="70"/>
      <c r="AH67" s="70"/>
      <c r="AI67" s="70"/>
      <c r="AJ67" s="70"/>
      <c r="AK67" s="70"/>
      <c r="AL67" s="70"/>
      <c r="AM67" s="70"/>
      <c r="AN67" s="70"/>
      <c r="AO67" s="70"/>
      <c r="AP67" s="70"/>
      <c r="AQ67" s="198"/>
      <c r="AR67" s="198"/>
      <c r="AS67" s="198"/>
      <c r="AT67" s="198"/>
      <c r="AU67" s="198"/>
      <c r="AV67" s="198"/>
      <c r="AW67" s="198"/>
      <c r="AX67" s="198"/>
      <c r="AY67" s="198"/>
      <c r="AZ67" s="198"/>
    </row>
    <row r="68" spans="1:52" s="26" customFormat="1" ht="26.1" customHeight="1">
      <c r="A68" s="71"/>
      <c r="B68" s="62" t="s">
        <v>367</v>
      </c>
      <c r="C68" s="34" t="s">
        <v>563</v>
      </c>
      <c r="D68" s="31"/>
      <c r="E68" s="92" t="s">
        <v>564</v>
      </c>
      <c r="G68" s="287"/>
      <c r="H68" s="287"/>
      <c r="I68" s="70"/>
      <c r="J68" s="70"/>
      <c r="K68" s="287"/>
      <c r="L68" s="287"/>
      <c r="M68" s="287"/>
      <c r="N68" s="287"/>
      <c r="O68" s="287"/>
      <c r="P68" s="287"/>
      <c r="Q68" s="287"/>
      <c r="R68" s="287"/>
      <c r="S68" s="287"/>
      <c r="T68" s="287"/>
      <c r="U68" s="287"/>
      <c r="V68" s="287"/>
      <c r="W68" s="287"/>
      <c r="X68" s="287"/>
      <c r="Y68" s="287"/>
      <c r="Z68" s="287"/>
      <c r="AA68" s="70"/>
      <c r="AB68" s="74"/>
      <c r="AC68" s="293"/>
      <c r="AD68" s="289"/>
      <c r="AE68" s="289"/>
      <c r="AF68" s="70"/>
      <c r="AG68" s="70"/>
      <c r="AH68" s="70"/>
      <c r="AI68" s="70"/>
      <c r="AJ68" s="70"/>
      <c r="AK68" s="70"/>
      <c r="AL68" s="70"/>
      <c r="AM68" s="70"/>
      <c r="AN68" s="70"/>
      <c r="AO68" s="70"/>
      <c r="AP68" s="70"/>
      <c r="AQ68" s="198"/>
      <c r="AR68" s="198"/>
      <c r="AS68" s="198"/>
      <c r="AT68" s="198"/>
      <c r="AU68" s="198"/>
      <c r="AV68" s="198"/>
      <c r="AW68" s="198"/>
      <c r="AX68" s="198"/>
      <c r="AY68" s="198"/>
      <c r="AZ68" s="198"/>
    </row>
    <row r="69" spans="1:52" s="26" customFormat="1" ht="26.1" customHeight="1">
      <c r="A69" s="71"/>
      <c r="B69" s="62" t="s">
        <v>702</v>
      </c>
      <c r="C69" s="34" t="s">
        <v>74</v>
      </c>
      <c r="D69" s="31"/>
      <c r="E69" s="92" t="s">
        <v>75</v>
      </c>
      <c r="G69" s="287"/>
      <c r="H69" s="287"/>
      <c r="I69" s="70"/>
      <c r="J69" s="261"/>
      <c r="K69" s="301"/>
      <c r="L69" s="301"/>
      <c r="M69" s="301"/>
      <c r="N69" s="301"/>
      <c r="O69" s="301"/>
      <c r="P69" s="301"/>
      <c r="Q69" s="301"/>
      <c r="R69" s="301"/>
      <c r="S69" s="301"/>
      <c r="T69" s="301"/>
      <c r="U69" s="301"/>
      <c r="V69" s="301"/>
      <c r="W69" s="301"/>
      <c r="X69" s="301"/>
      <c r="Y69" s="301"/>
      <c r="Z69" s="301"/>
      <c r="AA69" s="261"/>
      <c r="AB69" s="74"/>
      <c r="AC69" s="293"/>
      <c r="AD69" s="289"/>
      <c r="AE69" s="289"/>
      <c r="AF69" s="70"/>
      <c r="AG69" s="70"/>
      <c r="AH69" s="70"/>
      <c r="AI69" s="70"/>
      <c r="AJ69" s="70"/>
      <c r="AK69" s="70"/>
      <c r="AL69" s="70"/>
      <c r="AM69" s="70"/>
      <c r="AN69" s="70"/>
      <c r="AO69" s="70"/>
      <c r="AP69" s="70"/>
      <c r="AQ69" s="198"/>
      <c r="AR69" s="198"/>
      <c r="AS69" s="198"/>
      <c r="AT69" s="198"/>
      <c r="AU69" s="198"/>
      <c r="AV69" s="198"/>
      <c r="AW69" s="198"/>
      <c r="AX69" s="198"/>
      <c r="AY69" s="198"/>
      <c r="AZ69" s="198"/>
    </row>
    <row r="70" spans="1:52" s="26" customFormat="1" ht="26.1" customHeight="1">
      <c r="A70" s="71"/>
      <c r="B70" s="62" t="s">
        <v>369</v>
      </c>
      <c r="C70" s="34" t="s">
        <v>76</v>
      </c>
      <c r="D70" s="31"/>
      <c r="E70" s="92" t="s">
        <v>77</v>
      </c>
      <c r="G70" s="287"/>
      <c r="H70" s="287"/>
      <c r="I70" s="70"/>
      <c r="J70" s="70"/>
      <c r="K70" s="287"/>
      <c r="L70" s="287"/>
      <c r="M70" s="287"/>
      <c r="N70" s="287"/>
      <c r="O70" s="287"/>
      <c r="P70" s="287"/>
      <c r="Q70" s="287"/>
      <c r="R70" s="287"/>
      <c r="S70" s="287"/>
      <c r="T70" s="287"/>
      <c r="U70" s="287"/>
      <c r="V70" s="287"/>
      <c r="W70" s="287"/>
      <c r="X70" s="287"/>
      <c r="Y70" s="287"/>
      <c r="Z70" s="287"/>
      <c r="AA70" s="70"/>
      <c r="AB70" s="74"/>
      <c r="AC70" s="293"/>
      <c r="AD70" s="289"/>
      <c r="AE70" s="289"/>
      <c r="AF70" s="70"/>
      <c r="AG70" s="70"/>
      <c r="AH70" s="70"/>
      <c r="AI70" s="70"/>
      <c r="AJ70" s="70"/>
      <c r="AK70" s="70"/>
      <c r="AL70" s="70"/>
      <c r="AM70" s="70"/>
      <c r="AN70" s="70"/>
      <c r="AO70" s="70"/>
      <c r="AP70" s="70"/>
      <c r="AQ70" s="198"/>
      <c r="AR70" s="198"/>
      <c r="AS70" s="198"/>
      <c r="AT70" s="198"/>
      <c r="AU70" s="198"/>
      <c r="AV70" s="198"/>
      <c r="AW70" s="198"/>
      <c r="AX70" s="198"/>
      <c r="AY70" s="198"/>
      <c r="AZ70" s="198"/>
    </row>
    <row r="71" spans="1:52" s="26" customFormat="1" ht="26.1" customHeight="1">
      <c r="A71" s="71"/>
      <c r="B71" s="62" t="s">
        <v>78</v>
      </c>
      <c r="C71" s="34" t="s">
        <v>79</v>
      </c>
      <c r="D71" s="31"/>
      <c r="E71" s="92" t="s">
        <v>80</v>
      </c>
      <c r="G71" s="287"/>
      <c r="H71" s="287"/>
      <c r="I71" s="70"/>
      <c r="J71" s="70"/>
      <c r="K71" s="287"/>
      <c r="L71" s="287"/>
      <c r="M71" s="287"/>
      <c r="N71" s="287"/>
      <c r="O71" s="287"/>
      <c r="P71" s="287"/>
      <c r="Q71" s="287"/>
      <c r="R71" s="287"/>
      <c r="S71" s="287"/>
      <c r="T71" s="287"/>
      <c r="U71" s="287"/>
      <c r="V71" s="287"/>
      <c r="W71" s="287"/>
      <c r="X71" s="287"/>
      <c r="Y71" s="287"/>
      <c r="Z71" s="287"/>
      <c r="AA71" s="70"/>
      <c r="AB71" s="74"/>
      <c r="AC71" s="293"/>
      <c r="AD71" s="289"/>
      <c r="AE71" s="289"/>
      <c r="AF71" s="70"/>
      <c r="AG71" s="70"/>
      <c r="AH71" s="70"/>
      <c r="AI71" s="70"/>
      <c r="AJ71" s="70"/>
      <c r="AK71" s="70"/>
      <c r="AL71" s="70"/>
      <c r="AM71" s="70"/>
      <c r="AN71" s="70"/>
      <c r="AO71" s="70"/>
      <c r="AP71" s="70"/>
      <c r="AQ71" s="198"/>
      <c r="AR71" s="198"/>
      <c r="AS71" s="198"/>
      <c r="AT71" s="198"/>
      <c r="AU71" s="198"/>
      <c r="AV71" s="198"/>
      <c r="AW71" s="198"/>
      <c r="AX71" s="198"/>
      <c r="AY71" s="198"/>
      <c r="AZ71" s="198"/>
    </row>
    <row r="72" spans="1:52" ht="26.1" customHeight="1">
      <c r="A72" s="71"/>
      <c r="B72" s="673" t="s">
        <v>81</v>
      </c>
      <c r="C72" s="34" t="s">
        <v>82</v>
      </c>
      <c r="E72" s="92" t="s">
        <v>83</v>
      </c>
      <c r="F72" s="26"/>
      <c r="G72" s="301"/>
      <c r="H72" s="301"/>
      <c r="J72" s="261"/>
      <c r="K72" s="301"/>
      <c r="L72" s="301"/>
      <c r="M72" s="301"/>
      <c r="N72" s="301"/>
      <c r="O72" s="301"/>
      <c r="P72" s="301"/>
      <c r="Q72" s="301"/>
      <c r="R72" s="301"/>
      <c r="S72" s="301"/>
      <c r="T72" s="301"/>
      <c r="U72" s="301"/>
      <c r="V72" s="301"/>
      <c r="W72" s="301"/>
      <c r="X72" s="301"/>
      <c r="Y72" s="301"/>
      <c r="Z72" s="301"/>
      <c r="AA72" s="261"/>
      <c r="AB72" s="74"/>
      <c r="AC72" s="293"/>
      <c r="AQ72" s="201"/>
      <c r="AR72" s="201"/>
      <c r="AS72" s="201"/>
      <c r="AT72" s="201"/>
      <c r="AU72" s="201"/>
      <c r="AV72" s="201"/>
      <c r="AW72" s="201"/>
      <c r="AX72" s="201"/>
      <c r="AY72" s="201"/>
      <c r="AZ72" s="201"/>
    </row>
    <row r="73" spans="1:52" ht="26.1" customHeight="1">
      <c r="A73" s="71"/>
      <c r="B73" s="62" t="s">
        <v>84</v>
      </c>
      <c r="C73" s="34" t="s">
        <v>85</v>
      </c>
      <c r="E73" s="92" t="s">
        <v>86</v>
      </c>
      <c r="F73" s="26"/>
      <c r="G73" s="301"/>
      <c r="H73" s="301"/>
      <c r="J73" s="261"/>
      <c r="K73" s="301"/>
      <c r="L73" s="301"/>
      <c r="M73" s="301"/>
      <c r="N73" s="301"/>
      <c r="O73" s="301"/>
      <c r="P73" s="301"/>
      <c r="Q73" s="301"/>
      <c r="R73" s="301"/>
      <c r="S73" s="301"/>
      <c r="T73" s="301"/>
      <c r="U73" s="301"/>
      <c r="V73" s="301"/>
      <c r="W73" s="301"/>
      <c r="X73" s="301"/>
      <c r="Y73" s="301"/>
      <c r="Z73" s="301"/>
      <c r="AA73" s="261"/>
      <c r="AB73" s="74"/>
      <c r="AC73" s="293"/>
      <c r="AQ73" s="201"/>
      <c r="AR73" s="201"/>
      <c r="AS73" s="201"/>
      <c r="AT73" s="201"/>
      <c r="AU73" s="201"/>
      <c r="AV73" s="201"/>
      <c r="AW73" s="201"/>
      <c r="AX73" s="201"/>
      <c r="AY73" s="201"/>
      <c r="AZ73" s="201"/>
    </row>
    <row r="74" spans="1:52" ht="26.1" customHeight="1">
      <c r="A74" s="62"/>
      <c r="B74" s="62" t="s">
        <v>87</v>
      </c>
      <c r="C74" s="34" t="s">
        <v>88</v>
      </c>
      <c r="E74" s="92" t="s">
        <v>89</v>
      </c>
      <c r="F74" s="27"/>
      <c r="G74" s="301"/>
      <c r="H74" s="301"/>
      <c r="J74" s="261"/>
      <c r="K74" s="301"/>
      <c r="L74" s="301"/>
      <c r="M74" s="301"/>
      <c r="N74" s="301"/>
      <c r="O74" s="301"/>
      <c r="P74" s="301"/>
      <c r="Q74" s="301"/>
      <c r="R74" s="301"/>
      <c r="S74" s="301"/>
      <c r="T74" s="301"/>
      <c r="U74" s="301"/>
      <c r="V74" s="301"/>
      <c r="W74" s="301"/>
      <c r="X74" s="301"/>
      <c r="Y74" s="301"/>
      <c r="Z74" s="301"/>
      <c r="AA74" s="261"/>
      <c r="AB74" s="74"/>
      <c r="AC74" s="293"/>
      <c r="AQ74" s="201"/>
      <c r="AR74" s="201"/>
      <c r="AS74" s="201"/>
      <c r="AT74" s="201"/>
      <c r="AU74" s="201"/>
      <c r="AV74" s="201"/>
      <c r="AW74" s="201"/>
      <c r="AX74" s="201"/>
      <c r="AY74" s="201"/>
      <c r="AZ74" s="201"/>
    </row>
    <row r="75" spans="1:52" ht="26.1" customHeight="1">
      <c r="A75" s="62"/>
      <c r="B75" s="62" t="s">
        <v>23</v>
      </c>
      <c r="C75" s="34" t="s">
        <v>90</v>
      </c>
      <c r="E75" s="92" t="s">
        <v>91</v>
      </c>
      <c r="F75" s="27"/>
      <c r="G75" s="301"/>
      <c r="H75" s="301"/>
      <c r="J75" s="261"/>
      <c r="K75" s="301"/>
      <c r="L75" s="301"/>
      <c r="M75" s="301"/>
      <c r="N75" s="301"/>
      <c r="O75" s="301"/>
      <c r="P75" s="301"/>
      <c r="Q75" s="301"/>
      <c r="R75" s="301"/>
      <c r="S75" s="301"/>
      <c r="T75" s="301"/>
      <c r="U75" s="301"/>
      <c r="V75" s="301"/>
      <c r="W75" s="301"/>
      <c r="X75" s="301"/>
      <c r="Y75" s="301"/>
      <c r="Z75" s="301"/>
      <c r="AA75" s="261"/>
      <c r="AB75" s="74"/>
      <c r="AC75" s="293"/>
      <c r="AQ75" s="201"/>
      <c r="AR75" s="201"/>
      <c r="AS75" s="201"/>
      <c r="AT75" s="201"/>
      <c r="AU75" s="201"/>
      <c r="AV75" s="201"/>
      <c r="AW75" s="201"/>
      <c r="AX75" s="201"/>
      <c r="AY75" s="201"/>
      <c r="AZ75" s="201"/>
    </row>
    <row r="76" spans="1:52" ht="26.1" customHeight="1">
      <c r="A76" s="62"/>
      <c r="B76" s="62" t="s">
        <v>92</v>
      </c>
      <c r="C76" s="34" t="s">
        <v>93</v>
      </c>
      <c r="E76" s="92" t="s">
        <v>94</v>
      </c>
      <c r="F76" s="27"/>
      <c r="G76" s="301"/>
      <c r="H76" s="301"/>
      <c r="J76" s="261"/>
      <c r="K76" s="301"/>
      <c r="L76" s="301"/>
      <c r="M76" s="301"/>
      <c r="N76" s="301"/>
      <c r="O76" s="301"/>
      <c r="P76" s="301"/>
      <c r="Q76" s="301"/>
      <c r="R76" s="301"/>
      <c r="S76" s="301"/>
      <c r="T76" s="301"/>
      <c r="U76" s="301"/>
      <c r="V76" s="301"/>
      <c r="W76" s="301"/>
      <c r="X76" s="301"/>
      <c r="Y76" s="301"/>
      <c r="Z76" s="301"/>
      <c r="AA76" s="261"/>
      <c r="AB76" s="74"/>
      <c r="AC76" s="293"/>
      <c r="AQ76" s="201"/>
      <c r="AR76" s="201"/>
      <c r="AS76" s="201"/>
      <c r="AT76" s="201"/>
      <c r="AU76" s="201"/>
      <c r="AV76" s="201"/>
      <c r="AW76" s="201"/>
      <c r="AX76" s="201"/>
      <c r="AY76" s="201"/>
      <c r="AZ76" s="201"/>
    </row>
    <row r="77" spans="1:52" ht="41.25" customHeight="1">
      <c r="A77" s="62"/>
      <c r="B77" s="62" t="s">
        <v>95</v>
      </c>
      <c r="C77" s="34" t="s">
        <v>96</v>
      </c>
      <c r="E77" s="92" t="s">
        <v>97</v>
      </c>
      <c r="F77" s="27"/>
      <c r="G77" s="301"/>
      <c r="H77" s="301"/>
      <c r="AB77" s="292"/>
      <c r="AC77" s="293"/>
      <c r="AQ77" s="201"/>
      <c r="AR77" s="201"/>
      <c r="AS77" s="201"/>
      <c r="AT77" s="201"/>
      <c r="AU77" s="201"/>
      <c r="AV77" s="201"/>
      <c r="AW77" s="201"/>
      <c r="AX77" s="201"/>
      <c r="AY77" s="201"/>
      <c r="AZ77" s="201"/>
    </row>
    <row r="78" spans="1:52" ht="38.25" customHeight="1">
      <c r="A78" s="62"/>
      <c r="B78" s="62" t="s">
        <v>98</v>
      </c>
      <c r="C78" s="34" t="s">
        <v>99</v>
      </c>
      <c r="E78" s="92" t="s">
        <v>100</v>
      </c>
      <c r="F78" s="27"/>
      <c r="G78" s="101"/>
      <c r="H78" s="101"/>
      <c r="AB78" s="292"/>
      <c r="AC78" s="293"/>
      <c r="AQ78" s="201"/>
      <c r="AR78" s="201"/>
      <c r="AS78" s="201"/>
      <c r="AT78" s="201"/>
      <c r="AU78" s="201"/>
      <c r="AV78" s="201"/>
      <c r="AW78" s="201"/>
      <c r="AX78" s="201"/>
      <c r="AY78" s="201"/>
      <c r="AZ78" s="201"/>
    </row>
    <row r="79" spans="1:52" ht="51.75" customHeight="1">
      <c r="B79" s="97" t="s">
        <v>102</v>
      </c>
      <c r="C79" s="1143" t="s">
        <v>103</v>
      </c>
      <c r="D79" s="1143"/>
      <c r="E79" s="102" t="s">
        <v>101</v>
      </c>
      <c r="F79" s="27"/>
      <c r="G79" s="101"/>
      <c r="H79" s="101"/>
      <c r="AB79" s="292"/>
      <c r="AC79" s="293"/>
      <c r="AQ79" s="201"/>
      <c r="AR79" s="201"/>
      <c r="AS79" s="201"/>
      <c r="AT79" s="201"/>
      <c r="AU79" s="201"/>
      <c r="AV79" s="201"/>
      <c r="AW79" s="201"/>
      <c r="AX79" s="201"/>
      <c r="AY79" s="201"/>
      <c r="AZ79" s="201"/>
    </row>
    <row r="80" spans="1:52" ht="47.25" customHeight="1">
      <c r="B80" s="1192" t="s">
        <v>104</v>
      </c>
      <c r="C80" s="1192"/>
      <c r="D80" s="1192"/>
      <c r="E80" s="1192"/>
      <c r="F80" s="1192"/>
      <c r="G80" s="101"/>
      <c r="H80" s="101"/>
      <c r="AB80" s="292"/>
      <c r="AC80" s="293"/>
      <c r="AQ80" s="201"/>
      <c r="AR80" s="201"/>
      <c r="AS80" s="201"/>
      <c r="AT80" s="201"/>
      <c r="AU80" s="201"/>
      <c r="AV80" s="201"/>
      <c r="AW80" s="201"/>
      <c r="AX80" s="201"/>
      <c r="AY80" s="201"/>
      <c r="AZ80" s="201"/>
    </row>
    <row r="81" spans="1:52" ht="60.75" customHeight="1">
      <c r="A81" s="97">
        <v>7</v>
      </c>
      <c r="B81" s="1192" t="s">
        <v>106</v>
      </c>
      <c r="C81" s="1192"/>
      <c r="D81" s="1192"/>
      <c r="E81" s="1192"/>
      <c r="F81" s="1192"/>
      <c r="G81" s="101"/>
      <c r="H81" s="101"/>
      <c r="AB81" s="292"/>
      <c r="AC81" s="293"/>
      <c r="AQ81" s="201"/>
      <c r="AR81" s="201"/>
      <c r="AS81" s="201"/>
      <c r="AT81" s="201"/>
      <c r="AU81" s="201"/>
      <c r="AV81" s="201"/>
      <c r="AW81" s="201"/>
      <c r="AX81" s="201"/>
      <c r="AY81" s="201"/>
      <c r="AZ81" s="201"/>
    </row>
    <row r="82" spans="1:52" ht="51.75" customHeight="1">
      <c r="A82" s="97">
        <v>8</v>
      </c>
      <c r="B82" s="1192" t="s">
        <v>107</v>
      </c>
      <c r="C82" s="1192"/>
      <c r="D82" s="1192"/>
      <c r="E82" s="1192"/>
      <c r="F82" s="1192"/>
      <c r="G82" s="101"/>
      <c r="H82" s="101"/>
      <c r="AB82" s="292"/>
      <c r="AC82" s="293"/>
      <c r="AQ82" s="201"/>
      <c r="AR82" s="201"/>
      <c r="AS82" s="201"/>
      <c r="AT82" s="201"/>
      <c r="AU82" s="201"/>
      <c r="AV82" s="201"/>
      <c r="AW82" s="201"/>
      <c r="AX82" s="201"/>
      <c r="AY82" s="201"/>
      <c r="AZ82" s="201"/>
    </row>
    <row r="83" spans="1:52" ht="60.75" customHeight="1">
      <c r="A83" s="97">
        <v>9</v>
      </c>
      <c r="B83" s="1192" t="s">
        <v>108</v>
      </c>
      <c r="C83" s="1192"/>
      <c r="D83" s="1192"/>
      <c r="E83" s="1192"/>
      <c r="F83" s="1192"/>
      <c r="G83" s="101"/>
      <c r="H83" s="101"/>
      <c r="AB83" s="292"/>
      <c r="AC83" s="293"/>
      <c r="AQ83" s="201"/>
      <c r="AR83" s="201"/>
      <c r="AS83" s="201"/>
      <c r="AT83" s="201"/>
      <c r="AU83" s="201"/>
      <c r="AV83" s="201"/>
      <c r="AW83" s="201"/>
      <c r="AX83" s="201"/>
      <c r="AY83" s="201"/>
      <c r="AZ83" s="201"/>
    </row>
    <row r="84" spans="1:52" ht="58.5" customHeight="1">
      <c r="A84" s="97">
        <v>10</v>
      </c>
      <c r="B84" s="1192" t="s">
        <v>109</v>
      </c>
      <c r="C84" s="1192"/>
      <c r="D84" s="1192"/>
      <c r="E84" s="1192"/>
      <c r="F84" s="1192"/>
      <c r="G84" s="101"/>
      <c r="H84" s="101"/>
      <c r="AB84" s="292"/>
      <c r="AC84" s="293"/>
      <c r="AQ84" s="201"/>
      <c r="AR84" s="201"/>
      <c r="AS84" s="201"/>
      <c r="AT84" s="201"/>
      <c r="AU84" s="201"/>
      <c r="AV84" s="201"/>
      <c r="AW84" s="201"/>
      <c r="AX84" s="201"/>
      <c r="AY84" s="201"/>
      <c r="AZ84" s="201"/>
    </row>
    <row r="85" spans="1:52" ht="45" customHeight="1">
      <c r="A85" s="97">
        <v>11</v>
      </c>
      <c r="B85" s="1192" t="s">
        <v>110</v>
      </c>
      <c r="C85" s="1192"/>
      <c r="D85" s="1192"/>
      <c r="E85" s="1192"/>
      <c r="F85" s="1192"/>
      <c r="G85" s="75"/>
      <c r="H85" s="75"/>
      <c r="AB85" s="292"/>
      <c r="AC85" s="293"/>
      <c r="AQ85" s="201"/>
      <c r="AR85" s="201"/>
      <c r="AS85" s="201"/>
      <c r="AT85" s="201"/>
      <c r="AU85" s="201"/>
      <c r="AV85" s="201"/>
      <c r="AW85" s="201"/>
      <c r="AX85" s="201"/>
      <c r="AY85" s="201"/>
      <c r="AZ85" s="201"/>
    </row>
    <row r="86" spans="1:52" ht="47.25" customHeight="1">
      <c r="A86" s="97">
        <v>12</v>
      </c>
      <c r="B86" s="1192" t="s">
        <v>111</v>
      </c>
      <c r="C86" s="1192"/>
      <c r="D86" s="1192"/>
      <c r="E86" s="1192"/>
      <c r="F86" s="1192"/>
      <c r="G86" s="75"/>
      <c r="H86" s="75"/>
      <c r="AB86" s="292"/>
      <c r="AC86" s="293"/>
      <c r="AQ86" s="201"/>
      <c r="AR86" s="201"/>
      <c r="AS86" s="201"/>
      <c r="AT86" s="201"/>
      <c r="AU86" s="201"/>
      <c r="AV86" s="201"/>
      <c r="AW86" s="201"/>
      <c r="AX86" s="201"/>
      <c r="AY86" s="201"/>
      <c r="AZ86" s="201"/>
    </row>
    <row r="87" spans="1:52" ht="35.1" customHeight="1">
      <c r="A87" s="71"/>
      <c r="B87" s="1022" t="s">
        <v>596</v>
      </c>
      <c r="C87" s="1022"/>
      <c r="D87" s="1022" t="s">
        <v>112</v>
      </c>
      <c r="E87" s="1022"/>
      <c r="F87" s="51" t="s">
        <v>597</v>
      </c>
      <c r="G87" s="75"/>
      <c r="H87" s="75"/>
      <c r="AB87" s="292"/>
      <c r="AC87" s="293"/>
      <c r="AQ87" s="201"/>
      <c r="AR87" s="201"/>
      <c r="AS87" s="201"/>
      <c r="AT87" s="201"/>
      <c r="AU87" s="201"/>
      <c r="AV87" s="201"/>
      <c r="AW87" s="201"/>
      <c r="AX87" s="201"/>
      <c r="AY87" s="201"/>
      <c r="AZ87" s="201"/>
    </row>
    <row r="88" spans="1:52" ht="29.25" customHeight="1">
      <c r="A88" s="71"/>
      <c r="B88" s="1210"/>
      <c r="C88" s="1210"/>
      <c r="D88" s="1026"/>
      <c r="E88" s="1026"/>
      <c r="F88" s="114"/>
      <c r="G88" s="75"/>
      <c r="H88" s="75"/>
      <c r="AB88" s="292"/>
      <c r="AC88" s="293"/>
      <c r="AQ88" s="201"/>
      <c r="AR88" s="201"/>
      <c r="AS88" s="201"/>
      <c r="AT88" s="201"/>
      <c r="AU88" s="201"/>
      <c r="AV88" s="201"/>
      <c r="AW88" s="201"/>
      <c r="AX88" s="201"/>
      <c r="AY88" s="201"/>
      <c r="AZ88" s="201"/>
    </row>
    <row r="89" spans="1:52" ht="29.25" customHeight="1">
      <c r="A89" s="71"/>
      <c r="B89" s="1210"/>
      <c r="C89" s="1210"/>
      <c r="D89" s="1026"/>
      <c r="E89" s="1026"/>
      <c r="F89" s="114"/>
      <c r="G89" s="75"/>
      <c r="H89" s="75"/>
      <c r="AB89" s="292"/>
      <c r="AC89" s="293"/>
      <c r="AQ89" s="201"/>
      <c r="AR89" s="201"/>
      <c r="AS89" s="201"/>
      <c r="AT89" s="201"/>
      <c r="AU89" s="201"/>
      <c r="AV89" s="201"/>
      <c r="AW89" s="201"/>
      <c r="AX89" s="201"/>
      <c r="AY89" s="201"/>
      <c r="AZ89" s="201"/>
    </row>
    <row r="90" spans="1:52" ht="29.25" customHeight="1">
      <c r="A90" s="71"/>
      <c r="B90" s="1210"/>
      <c r="C90" s="1210"/>
      <c r="D90" s="1026"/>
      <c r="E90" s="1026"/>
      <c r="F90" s="114"/>
      <c r="G90" s="101"/>
      <c r="H90" s="101"/>
      <c r="AB90" s="292"/>
      <c r="AC90" s="293"/>
      <c r="AQ90" s="201"/>
      <c r="AR90" s="201"/>
      <c r="AS90" s="201"/>
      <c r="AT90" s="201"/>
      <c r="AU90" s="201"/>
      <c r="AV90" s="201"/>
      <c r="AW90" s="201"/>
      <c r="AX90" s="201"/>
      <c r="AY90" s="201"/>
      <c r="AZ90" s="201"/>
    </row>
    <row r="91" spans="1:52" ht="42" customHeight="1">
      <c r="A91" s="71"/>
      <c r="B91" s="738" t="s">
        <v>308</v>
      </c>
      <c r="C91" s="738"/>
      <c r="D91" s="1186"/>
      <c r="E91" s="1186"/>
      <c r="F91" s="103"/>
      <c r="G91" s="101"/>
      <c r="H91" s="101"/>
      <c r="AB91" s="292"/>
      <c r="AC91" s="293"/>
      <c r="AQ91" s="201"/>
      <c r="AR91" s="201"/>
      <c r="AS91" s="201"/>
      <c r="AT91" s="201"/>
      <c r="AU91" s="201"/>
      <c r="AV91" s="201"/>
      <c r="AW91" s="201"/>
      <c r="AX91" s="201"/>
      <c r="AY91" s="201"/>
      <c r="AZ91" s="201"/>
    </row>
    <row r="92" spans="1:52" ht="80.25" customHeight="1">
      <c r="A92" s="97">
        <v>13</v>
      </c>
      <c r="B92" s="1192" t="s">
        <v>340</v>
      </c>
      <c r="C92" s="1192"/>
      <c r="D92" s="1192"/>
      <c r="E92" s="1192"/>
      <c r="F92" s="1192"/>
      <c r="G92" s="75"/>
      <c r="H92" s="75"/>
      <c r="AB92" s="292"/>
      <c r="AC92" s="293"/>
      <c r="AQ92" s="201"/>
      <c r="AR92" s="201"/>
      <c r="AS92" s="201"/>
      <c r="AT92" s="201"/>
      <c r="AU92" s="201"/>
      <c r="AV92" s="201"/>
      <c r="AW92" s="201"/>
      <c r="AX92" s="201"/>
      <c r="AY92" s="201"/>
      <c r="AZ92" s="201"/>
    </row>
    <row r="93" spans="1:52" ht="109.5" customHeight="1">
      <c r="A93" s="102">
        <v>14</v>
      </c>
      <c r="B93" s="1192" t="s">
        <v>309</v>
      </c>
      <c r="C93" s="1192"/>
      <c r="D93" s="1192"/>
      <c r="E93" s="1192"/>
      <c r="F93" s="1192"/>
      <c r="G93" s="87"/>
      <c r="H93" s="87"/>
      <c r="AB93" s="292"/>
      <c r="AC93" s="293"/>
      <c r="AQ93" s="201"/>
      <c r="AR93" s="201"/>
      <c r="AS93" s="201"/>
      <c r="AT93" s="201"/>
      <c r="AU93" s="201"/>
      <c r="AV93" s="201"/>
      <c r="AW93" s="201"/>
      <c r="AX93" s="201"/>
      <c r="AY93" s="201"/>
      <c r="AZ93" s="201"/>
    </row>
    <row r="94" spans="1:52" ht="15.9" customHeight="1">
      <c r="A94" s="104"/>
      <c r="B94" s="31" t="str">
        <f>IF(ISERROR("Dated this " &amp; AI6 &amp; LOOKUP(AI6,AG1:AG36,AH1:AH36) &amp; " day of " &amp; AI8 &amp; " " &amp;AI9), "", "Dated this " &amp; AI6 &amp; LOOKUP(AI6,AG1:AG36,AH1:AH36) &amp; " day of " &amp; AI8 &amp; " " &amp;AI9)</f>
        <v/>
      </c>
      <c r="E94" s="103"/>
      <c r="F94" s="103"/>
      <c r="G94" s="87"/>
      <c r="H94" s="87"/>
      <c r="AB94" s="292"/>
      <c r="AC94" s="293"/>
      <c r="AQ94" s="201"/>
      <c r="AR94" s="201"/>
      <c r="AS94" s="201"/>
      <c r="AT94" s="201"/>
      <c r="AU94" s="201"/>
      <c r="AV94" s="201"/>
      <c r="AW94" s="201"/>
      <c r="AX94" s="201"/>
      <c r="AY94" s="201"/>
      <c r="AZ94" s="201"/>
    </row>
    <row r="95" spans="1:52" ht="21" customHeight="1">
      <c r="A95" s="104"/>
      <c r="B95" s="40" t="s">
        <v>310</v>
      </c>
      <c r="C95" s="27"/>
      <c r="D95" s="34"/>
      <c r="E95" s="34"/>
      <c r="F95" s="34"/>
      <c r="G95" s="105"/>
      <c r="H95" s="105"/>
      <c r="AB95" s="292"/>
      <c r="AC95" s="293"/>
      <c r="AQ95" s="201"/>
      <c r="AR95" s="201"/>
      <c r="AS95" s="201"/>
      <c r="AT95" s="201"/>
      <c r="AU95" s="201"/>
      <c r="AV95" s="201"/>
      <c r="AW95" s="201"/>
      <c r="AX95" s="201"/>
      <c r="AY95" s="201"/>
      <c r="AZ95" s="201"/>
    </row>
    <row r="96" spans="1:52" ht="21" customHeight="1">
      <c r="A96" s="104"/>
      <c r="B96" s="71"/>
      <c r="C96" s="34"/>
      <c r="D96" s="34"/>
      <c r="E96" s="34"/>
      <c r="F96" s="34"/>
      <c r="G96" s="105"/>
      <c r="H96" s="105"/>
      <c r="AB96" s="292"/>
      <c r="AC96" s="293"/>
      <c r="AQ96" s="201"/>
      <c r="AR96" s="201"/>
      <c r="AS96" s="201"/>
      <c r="AT96" s="201"/>
      <c r="AU96" s="201"/>
      <c r="AV96" s="201"/>
      <c r="AW96" s="201"/>
      <c r="AX96" s="201"/>
      <c r="AY96" s="201"/>
      <c r="AZ96" s="201"/>
    </row>
    <row r="97" spans="1:52" ht="27.9" customHeight="1">
      <c r="A97" s="104"/>
      <c r="B97" s="71"/>
      <c r="C97" s="34"/>
      <c r="D97" s="34"/>
      <c r="F97" s="46" t="s">
        <v>311</v>
      </c>
      <c r="G97" s="95"/>
      <c r="H97" s="95"/>
      <c r="AQ97" s="201"/>
      <c r="AR97" s="201"/>
      <c r="AS97" s="201"/>
      <c r="AT97" s="201"/>
      <c r="AU97" s="201"/>
      <c r="AV97" s="201"/>
      <c r="AW97" s="201"/>
      <c r="AX97" s="201"/>
      <c r="AY97" s="201"/>
      <c r="AZ97" s="201"/>
    </row>
    <row r="98" spans="1:52" ht="27.9" customHeight="1">
      <c r="A98" s="104"/>
      <c r="B98" s="71"/>
      <c r="C98" s="34"/>
      <c r="F98" s="46" t="str">
        <f>"For and on behalf of " &amp; 'Attach 3(JV)'!B9</f>
        <v xml:space="preserve">For and on behalf of </v>
      </c>
      <c r="G98" s="96"/>
      <c r="H98" s="96"/>
      <c r="AQ98" s="201"/>
      <c r="AR98" s="201"/>
      <c r="AS98" s="201"/>
      <c r="AT98" s="201"/>
      <c r="AU98" s="201"/>
      <c r="AV98" s="201"/>
      <c r="AW98" s="201"/>
      <c r="AX98" s="201"/>
      <c r="AY98" s="201"/>
      <c r="AZ98" s="201"/>
    </row>
    <row r="99" spans="1:52" ht="27.9" customHeight="1">
      <c r="A99" s="93"/>
      <c r="D99" s="69"/>
      <c r="E99" s="69"/>
      <c r="F99" s="40"/>
      <c r="G99" s="96"/>
      <c r="H99" s="96"/>
      <c r="AQ99" s="201"/>
      <c r="AR99" s="201"/>
      <c r="AS99" s="201"/>
      <c r="AT99" s="201"/>
      <c r="AU99" s="201"/>
      <c r="AV99" s="201"/>
      <c r="AW99" s="201"/>
      <c r="AX99" s="201"/>
      <c r="AY99" s="201"/>
      <c r="AZ99" s="201"/>
    </row>
    <row r="100" spans="1:52" ht="27.9" customHeight="1">
      <c r="A100" s="91" t="s">
        <v>6</v>
      </c>
      <c r="B100" s="38"/>
      <c r="C100" s="238" t="str">
        <f>'Attach 3(JV)'!B24</f>
        <v/>
      </c>
      <c r="D100" s="69" t="s">
        <v>4</v>
      </c>
      <c r="E100" s="1158" t="str">
        <f>'Attach 3(JV)'!E24</f>
        <v/>
      </c>
      <c r="F100" s="1158"/>
      <c r="AQ100" s="201"/>
      <c r="AR100" s="201"/>
      <c r="AS100" s="201"/>
      <c r="AT100" s="201"/>
      <c r="AU100" s="201"/>
      <c r="AV100" s="201"/>
      <c r="AW100" s="201"/>
      <c r="AX100" s="201"/>
      <c r="AY100" s="201"/>
      <c r="AZ100" s="201"/>
    </row>
    <row r="101" spans="1:52" ht="30.75" customHeight="1">
      <c r="A101" s="91" t="s">
        <v>7</v>
      </c>
      <c r="B101" s="38"/>
      <c r="C101" s="334" t="str">
        <f>'Attach 3(JV)'!B25</f>
        <v/>
      </c>
      <c r="D101" s="69" t="s">
        <v>5</v>
      </c>
      <c r="E101" s="1158" t="str">
        <f>'Attach 3(JV)'!E25</f>
        <v/>
      </c>
      <c r="F101" s="1158"/>
      <c r="AQ101" s="201"/>
      <c r="AR101" s="201"/>
      <c r="AS101" s="201"/>
      <c r="AT101" s="201"/>
      <c r="AU101" s="201"/>
      <c r="AV101" s="201"/>
      <c r="AW101" s="201"/>
      <c r="AX101" s="201"/>
      <c r="AY101" s="201"/>
      <c r="AZ101" s="201"/>
    </row>
    <row r="102" spans="1:52" ht="39.9" customHeight="1">
      <c r="D102" s="69"/>
      <c r="E102" s="69"/>
      <c r="AQ102" s="201"/>
      <c r="AR102" s="201"/>
      <c r="AS102" s="201"/>
      <c r="AT102" s="201"/>
      <c r="AU102" s="201"/>
      <c r="AV102" s="201"/>
      <c r="AW102" s="201"/>
      <c r="AX102" s="201"/>
      <c r="AY102" s="201"/>
      <c r="AZ102" s="201"/>
    </row>
    <row r="103" spans="1:52" ht="16.5" customHeight="1">
      <c r="A103" s="91"/>
      <c r="B103" s="38"/>
      <c r="C103" s="81"/>
      <c r="E103" s="69"/>
      <c r="G103" s="275"/>
      <c r="AQ103" s="201"/>
      <c r="AR103" s="201"/>
      <c r="AS103" s="201"/>
      <c r="AT103" s="201"/>
      <c r="AU103" s="201"/>
      <c r="AV103" s="201"/>
      <c r="AW103" s="201"/>
      <c r="AX103" s="201"/>
      <c r="AY103" s="201"/>
      <c r="AZ103" s="201"/>
    </row>
    <row r="104" spans="1:52" ht="9.75" customHeight="1">
      <c r="A104" s="1212" t="s">
        <v>413</v>
      </c>
      <c r="B104" s="1212"/>
      <c r="C104" s="1212"/>
      <c r="D104" s="1212"/>
      <c r="E104" s="1212"/>
      <c r="F104" s="1212"/>
      <c r="AQ104" s="201"/>
      <c r="AR104" s="201"/>
      <c r="AS104" s="201"/>
      <c r="AT104" s="201"/>
      <c r="AU104" s="201"/>
      <c r="AV104" s="201"/>
      <c r="AW104" s="201"/>
      <c r="AX104" s="201"/>
      <c r="AY104" s="201"/>
      <c r="AZ104" s="201"/>
    </row>
    <row r="105" spans="1:52" ht="27.9" customHeight="1">
      <c r="A105" s="1203" t="str">
        <f>IF(AND(H27="JV (Joint Venture)",H28=1), "", "Other Partner -1")</f>
        <v>Other Partner -1</v>
      </c>
      <c r="B105" s="1203"/>
      <c r="D105" s="302"/>
      <c r="E105" s="163"/>
      <c r="F105" s="163" t="str">
        <f>IF(AND(H27="JV (Joint Venture)",H28=1), "Other Partner", "Other Partner -2")</f>
        <v>Other Partner -2</v>
      </c>
      <c r="H105" s="358">
        <f>IF(AND(H27="JV (Joint Venture)",H28=1), 1,2)</f>
        <v>2</v>
      </c>
      <c r="AQ105" s="201"/>
      <c r="AR105" s="201"/>
      <c r="AS105" s="201"/>
      <c r="AT105" s="201"/>
      <c r="AU105" s="201"/>
      <c r="AV105" s="201"/>
      <c r="AW105" s="201"/>
      <c r="AX105" s="201"/>
      <c r="AY105" s="201"/>
      <c r="AZ105" s="201"/>
    </row>
    <row r="106" spans="1:52" ht="27.9" customHeight="1">
      <c r="B106" s="46"/>
      <c r="C106" s="81"/>
      <c r="E106" s="46"/>
      <c r="AQ106" s="201"/>
      <c r="AR106" s="201"/>
      <c r="AS106" s="201"/>
      <c r="AT106" s="201"/>
      <c r="AU106" s="201"/>
      <c r="AV106" s="201"/>
      <c r="AW106" s="201"/>
      <c r="AX106" s="201"/>
      <c r="AY106" s="201"/>
      <c r="AZ106" s="201"/>
    </row>
    <row r="107" spans="1:52" ht="27.9" customHeight="1">
      <c r="A107" s="69" t="str">
        <f>IF(AND(H27="JV (Joint Venture)",H28=1), "", "Printed Name :")</f>
        <v>Printed Name :</v>
      </c>
      <c r="B107" s="1204"/>
      <c r="C107" s="1204"/>
      <c r="E107" s="69" t="s">
        <v>4</v>
      </c>
      <c r="F107" s="336"/>
      <c r="AQ107" s="201"/>
      <c r="AR107" s="201"/>
      <c r="AS107" s="201"/>
      <c r="AT107" s="201"/>
      <c r="AU107" s="201"/>
      <c r="AV107" s="201"/>
      <c r="AW107" s="201"/>
      <c r="AX107" s="201"/>
      <c r="AY107" s="201"/>
      <c r="AZ107" s="201"/>
    </row>
    <row r="108" spans="1:52" ht="33" customHeight="1">
      <c r="A108" s="69" t="str">
        <f>IF(AND(H27="JV (Joint Venture)",H28=1), "", "Designation :")</f>
        <v>Designation :</v>
      </c>
      <c r="B108" s="1204"/>
      <c r="C108" s="1204"/>
      <c r="E108" s="69" t="s">
        <v>5</v>
      </c>
      <c r="F108" s="336"/>
      <c r="AQ108" s="201"/>
      <c r="AR108" s="201"/>
      <c r="AS108" s="201"/>
      <c r="AT108" s="201"/>
      <c r="AU108" s="201"/>
      <c r="AV108" s="201"/>
      <c r="AW108" s="201"/>
      <c r="AX108" s="201"/>
      <c r="AY108" s="201"/>
      <c r="AZ108" s="201"/>
    </row>
    <row r="109" spans="1:52" s="26" customFormat="1" ht="21" customHeight="1">
      <c r="A109" s="31"/>
      <c r="B109" s="46"/>
      <c r="C109" s="81"/>
      <c r="D109" s="31"/>
      <c r="E109" s="46"/>
      <c r="F109" s="43"/>
      <c r="G109" s="43"/>
      <c r="H109" s="43"/>
      <c r="I109" s="70"/>
      <c r="J109" s="70"/>
      <c r="K109" s="287"/>
      <c r="L109" s="287"/>
      <c r="M109" s="287"/>
      <c r="N109" s="287"/>
      <c r="O109" s="287"/>
      <c r="P109" s="287"/>
      <c r="Q109" s="287"/>
      <c r="R109" s="287"/>
      <c r="S109" s="287"/>
      <c r="T109" s="287"/>
      <c r="U109" s="287"/>
      <c r="V109" s="287"/>
      <c r="W109" s="287"/>
      <c r="X109" s="287"/>
      <c r="Y109" s="287"/>
      <c r="Z109" s="287"/>
      <c r="AA109" s="70"/>
      <c r="AB109" s="73"/>
      <c r="AC109" s="73"/>
      <c r="AD109" s="289"/>
      <c r="AE109" s="289"/>
      <c r="AF109" s="70"/>
      <c r="AG109" s="70"/>
      <c r="AH109" s="70"/>
      <c r="AI109" s="70"/>
      <c r="AJ109" s="70"/>
      <c r="AK109" s="70"/>
      <c r="AL109" s="70"/>
      <c r="AM109" s="70"/>
      <c r="AN109" s="70"/>
      <c r="AO109" s="70"/>
      <c r="AP109" s="70"/>
      <c r="AQ109" s="198"/>
      <c r="AR109" s="198"/>
      <c r="AS109" s="198"/>
      <c r="AT109" s="198"/>
      <c r="AU109" s="198"/>
      <c r="AV109" s="198"/>
      <c r="AW109" s="198"/>
      <c r="AX109" s="198"/>
      <c r="AY109" s="198"/>
      <c r="AZ109" s="198"/>
    </row>
    <row r="110" spans="1:52" s="26" customFormat="1" ht="21" customHeight="1">
      <c r="A110" s="137" t="s">
        <v>130</v>
      </c>
      <c r="B110" s="96"/>
      <c r="C110" s="136"/>
      <c r="D110" s="43"/>
      <c r="E110" s="105"/>
      <c r="F110" s="303"/>
      <c r="G110" s="43"/>
      <c r="H110" s="43"/>
      <c r="I110" s="70"/>
      <c r="J110" s="70"/>
      <c r="K110" s="287"/>
      <c r="L110" s="287"/>
      <c r="M110" s="287"/>
      <c r="N110" s="287"/>
      <c r="O110" s="287"/>
      <c r="P110" s="287"/>
      <c r="Q110" s="287"/>
      <c r="R110" s="287"/>
      <c r="S110" s="287"/>
      <c r="T110" s="287"/>
      <c r="U110" s="287"/>
      <c r="V110" s="287"/>
      <c r="W110" s="287"/>
      <c r="X110" s="287"/>
      <c r="Y110" s="287"/>
      <c r="Z110" s="287"/>
      <c r="AA110" s="70"/>
      <c r="AB110" s="73"/>
      <c r="AC110" s="73"/>
      <c r="AD110" s="289"/>
      <c r="AE110" s="289"/>
      <c r="AF110" s="70"/>
      <c r="AG110" s="70"/>
      <c r="AH110" s="70"/>
      <c r="AI110" s="70"/>
      <c r="AJ110" s="70"/>
      <c r="AK110" s="70"/>
      <c r="AL110" s="70"/>
      <c r="AM110" s="70"/>
      <c r="AN110" s="70"/>
      <c r="AO110" s="70"/>
      <c r="AP110" s="70"/>
      <c r="AQ110" s="198"/>
      <c r="AR110" s="198"/>
      <c r="AS110" s="198"/>
      <c r="AT110" s="198"/>
      <c r="AU110" s="198"/>
      <c r="AV110" s="198"/>
      <c r="AW110" s="198"/>
      <c r="AX110" s="198"/>
      <c r="AY110" s="198"/>
      <c r="AZ110" s="198"/>
    </row>
    <row r="111" spans="1:52" s="26" customFormat="1" ht="21" customHeight="1">
      <c r="A111" s="1202" t="s">
        <v>177</v>
      </c>
      <c r="B111" s="1202"/>
      <c r="C111" s="1202"/>
      <c r="D111" s="1207"/>
      <c r="E111" s="1207"/>
      <c r="F111" s="1207"/>
      <c r="G111" s="43"/>
      <c r="H111" s="43"/>
      <c r="I111" s="70"/>
      <c r="J111" s="70"/>
      <c r="K111" s="287"/>
      <c r="L111" s="287"/>
      <c r="M111" s="287"/>
      <c r="N111" s="287"/>
      <c r="O111" s="287"/>
      <c r="P111" s="287"/>
      <c r="Q111" s="287"/>
      <c r="R111" s="287"/>
      <c r="S111" s="287"/>
      <c r="T111" s="287"/>
      <c r="U111" s="287"/>
      <c r="V111" s="287"/>
      <c r="W111" s="287"/>
      <c r="X111" s="287"/>
      <c r="Y111" s="287"/>
      <c r="Z111" s="287"/>
      <c r="AA111" s="70"/>
      <c r="AB111" s="73"/>
      <c r="AC111" s="73"/>
      <c r="AD111" s="289"/>
      <c r="AE111" s="289"/>
      <c r="AF111" s="70"/>
      <c r="AG111" s="70"/>
      <c r="AH111" s="70"/>
      <c r="AI111" s="70"/>
      <c r="AJ111" s="70"/>
      <c r="AK111" s="70"/>
      <c r="AL111" s="70"/>
      <c r="AM111" s="70"/>
      <c r="AN111" s="70"/>
      <c r="AO111" s="70"/>
      <c r="AP111" s="70"/>
      <c r="AQ111" s="198"/>
      <c r="AR111" s="198"/>
      <c r="AS111" s="198"/>
      <c r="AT111" s="198"/>
      <c r="AU111" s="198"/>
      <c r="AV111" s="198"/>
      <c r="AW111" s="198"/>
      <c r="AX111" s="198"/>
      <c r="AY111" s="198"/>
      <c r="AZ111" s="198"/>
    </row>
    <row r="112" spans="1:52" s="26" customFormat="1" ht="21" customHeight="1">
      <c r="A112" s="1208"/>
      <c r="B112" s="1208"/>
      <c r="C112" s="1208"/>
      <c r="D112" s="1207"/>
      <c r="E112" s="1207"/>
      <c r="F112" s="1207"/>
      <c r="G112" s="43"/>
      <c r="H112" s="43"/>
      <c r="I112" s="70"/>
      <c r="J112" s="70"/>
      <c r="K112" s="287"/>
      <c r="L112" s="287"/>
      <c r="M112" s="287"/>
      <c r="N112" s="287"/>
      <c r="O112" s="287"/>
      <c r="P112" s="287"/>
      <c r="Q112" s="287"/>
      <c r="R112" s="287"/>
      <c r="S112" s="287"/>
      <c r="T112" s="287"/>
      <c r="U112" s="287"/>
      <c r="V112" s="287"/>
      <c r="W112" s="287"/>
      <c r="X112" s="287"/>
      <c r="Y112" s="287"/>
      <c r="Z112" s="287"/>
      <c r="AA112" s="70"/>
      <c r="AB112" s="73"/>
      <c r="AC112" s="73"/>
      <c r="AD112" s="289"/>
      <c r="AE112" s="289"/>
      <c r="AF112" s="70"/>
      <c r="AG112" s="70"/>
      <c r="AH112" s="70"/>
      <c r="AI112" s="70"/>
      <c r="AJ112" s="70"/>
      <c r="AK112" s="70"/>
      <c r="AL112" s="70"/>
      <c r="AM112" s="70"/>
      <c r="AN112" s="70"/>
      <c r="AO112" s="70"/>
      <c r="AP112" s="70"/>
      <c r="AQ112" s="198"/>
      <c r="AR112" s="198"/>
      <c r="AS112" s="198"/>
      <c r="AT112" s="198"/>
      <c r="AU112" s="198"/>
      <c r="AV112" s="198"/>
      <c r="AW112" s="198"/>
      <c r="AX112" s="198"/>
      <c r="AY112" s="198"/>
      <c r="AZ112" s="198"/>
    </row>
    <row r="113" spans="1:52" s="26" customFormat="1" ht="21" customHeight="1">
      <c r="A113" s="1209"/>
      <c r="B113" s="1209"/>
      <c r="C113" s="1209"/>
      <c r="D113" s="1207"/>
      <c r="E113" s="1207"/>
      <c r="F113" s="1207"/>
      <c r="G113" s="43"/>
      <c r="H113" s="43"/>
      <c r="I113" s="70"/>
      <c r="J113" s="70"/>
      <c r="K113" s="287"/>
      <c r="L113" s="287"/>
      <c r="M113" s="287"/>
      <c r="N113" s="287"/>
      <c r="O113" s="287"/>
      <c r="P113" s="287"/>
      <c r="Q113" s="287"/>
      <c r="R113" s="287"/>
      <c r="S113" s="287"/>
      <c r="T113" s="287"/>
      <c r="U113" s="287"/>
      <c r="V113" s="287"/>
      <c r="W113" s="287"/>
      <c r="X113" s="287"/>
      <c r="Y113" s="287"/>
      <c r="Z113" s="287"/>
      <c r="AA113" s="70"/>
      <c r="AB113" s="73"/>
      <c r="AC113" s="73"/>
      <c r="AD113" s="289"/>
      <c r="AE113" s="289"/>
      <c r="AF113" s="70"/>
      <c r="AG113" s="70"/>
      <c r="AH113" s="70"/>
      <c r="AI113" s="70"/>
      <c r="AJ113" s="70"/>
      <c r="AK113" s="70"/>
      <c r="AL113" s="70"/>
      <c r="AM113" s="70"/>
      <c r="AN113" s="70"/>
      <c r="AO113" s="70"/>
      <c r="AP113" s="70"/>
      <c r="AQ113" s="198"/>
      <c r="AR113" s="198"/>
      <c r="AS113" s="198"/>
      <c r="AT113" s="198"/>
      <c r="AU113" s="198"/>
      <c r="AV113" s="198"/>
      <c r="AW113" s="198"/>
      <c r="AX113" s="198"/>
      <c r="AY113" s="198"/>
      <c r="AZ113" s="198"/>
    </row>
    <row r="114" spans="1:52" s="26" customFormat="1" ht="30.75" customHeight="1">
      <c r="A114" s="1206" t="s">
        <v>178</v>
      </c>
      <c r="B114" s="1206"/>
      <c r="C114" s="1206"/>
      <c r="D114" s="1207"/>
      <c r="E114" s="1207"/>
      <c r="F114" s="1207"/>
      <c r="G114" s="106"/>
      <c r="H114" s="106"/>
      <c r="I114" s="70"/>
      <c r="J114" s="70"/>
      <c r="K114" s="287"/>
      <c r="L114" s="287"/>
      <c r="M114" s="287"/>
      <c r="N114" s="287"/>
      <c r="O114" s="287"/>
      <c r="P114" s="287"/>
      <c r="Q114" s="287"/>
      <c r="R114" s="287"/>
      <c r="S114" s="287"/>
      <c r="T114" s="287"/>
      <c r="U114" s="287"/>
      <c r="V114" s="287"/>
      <c r="W114" s="287"/>
      <c r="X114" s="287"/>
      <c r="Y114" s="287"/>
      <c r="Z114" s="287"/>
      <c r="AA114" s="70"/>
      <c r="AB114" s="73"/>
      <c r="AC114" s="73"/>
      <c r="AD114" s="289"/>
      <c r="AE114" s="289"/>
      <c r="AF114" s="70"/>
      <c r="AG114" s="70"/>
      <c r="AH114" s="70"/>
      <c r="AI114" s="70"/>
      <c r="AJ114" s="70"/>
      <c r="AK114" s="70"/>
      <c r="AL114" s="70"/>
      <c r="AM114" s="70"/>
      <c r="AN114" s="70"/>
      <c r="AO114" s="70"/>
      <c r="AP114" s="70"/>
      <c r="AQ114" s="198"/>
      <c r="AR114" s="198"/>
      <c r="AS114" s="198"/>
      <c r="AT114" s="198"/>
      <c r="AU114" s="198"/>
      <c r="AV114" s="198"/>
      <c r="AW114" s="198"/>
      <c r="AX114" s="198"/>
      <c r="AY114" s="198"/>
      <c r="AZ114" s="198"/>
    </row>
    <row r="115" spans="1:52" s="26" customFormat="1" ht="21" customHeight="1">
      <c r="A115" s="1206" t="s">
        <v>179</v>
      </c>
      <c r="B115" s="1206"/>
      <c r="C115" s="1206"/>
      <c r="D115" s="1207"/>
      <c r="E115" s="1207"/>
      <c r="F115" s="1207"/>
      <c r="G115" s="43"/>
      <c r="H115" s="43"/>
      <c r="I115" s="70"/>
      <c r="J115" s="70"/>
      <c r="K115" s="287"/>
      <c r="L115" s="287"/>
      <c r="M115" s="287"/>
      <c r="N115" s="287"/>
      <c r="O115" s="287"/>
      <c r="P115" s="287"/>
      <c r="Q115" s="287"/>
      <c r="R115" s="287"/>
      <c r="S115" s="287"/>
      <c r="T115" s="287"/>
      <c r="U115" s="287"/>
      <c r="V115" s="287"/>
      <c r="W115" s="287"/>
      <c r="X115" s="287"/>
      <c r="Y115" s="287"/>
      <c r="Z115" s="287"/>
      <c r="AA115" s="70"/>
      <c r="AB115" s="73"/>
      <c r="AC115" s="73"/>
      <c r="AD115" s="289"/>
      <c r="AE115" s="289"/>
      <c r="AF115" s="70"/>
      <c r="AG115" s="70"/>
      <c r="AH115" s="70"/>
      <c r="AI115" s="70"/>
      <c r="AJ115" s="70"/>
      <c r="AK115" s="70"/>
      <c r="AL115" s="70"/>
      <c r="AM115" s="70"/>
      <c r="AN115" s="70"/>
      <c r="AO115" s="70"/>
      <c r="AP115" s="70"/>
    </row>
    <row r="116" spans="1:52" s="26" customFormat="1" ht="21" customHeight="1">
      <c r="A116" s="1206" t="s">
        <v>180</v>
      </c>
      <c r="B116" s="1206"/>
      <c r="C116" s="1206"/>
      <c r="D116" s="1207"/>
      <c r="E116" s="1207"/>
      <c r="F116" s="1207"/>
      <c r="G116" s="43"/>
      <c r="H116" s="43"/>
      <c r="I116" s="70"/>
      <c r="J116" s="70"/>
      <c r="K116" s="287"/>
      <c r="L116" s="287"/>
      <c r="M116" s="287"/>
      <c r="N116" s="287"/>
      <c r="O116" s="287"/>
      <c r="P116" s="287"/>
      <c r="Q116" s="287"/>
      <c r="R116" s="287"/>
      <c r="S116" s="287"/>
      <c r="T116" s="287"/>
      <c r="U116" s="287"/>
      <c r="V116" s="287"/>
      <c r="W116" s="287"/>
      <c r="X116" s="287"/>
      <c r="Y116" s="287"/>
      <c r="Z116" s="287"/>
      <c r="AA116" s="70"/>
      <c r="AB116" s="73"/>
      <c r="AC116" s="73"/>
      <c r="AD116" s="289"/>
      <c r="AE116" s="289"/>
      <c r="AF116" s="70"/>
      <c r="AG116" s="70"/>
      <c r="AH116" s="70"/>
      <c r="AI116" s="70"/>
      <c r="AJ116" s="70"/>
      <c r="AK116" s="70"/>
      <c r="AL116" s="70"/>
      <c r="AM116" s="70"/>
      <c r="AN116" s="70"/>
      <c r="AO116" s="70"/>
      <c r="AP116" s="70"/>
    </row>
    <row r="117" spans="1:52">
      <c r="A117" s="1202" t="s">
        <v>181</v>
      </c>
      <c r="B117" s="1202"/>
      <c r="C117" s="1202"/>
      <c r="D117" s="1207"/>
      <c r="E117" s="1207"/>
      <c r="F117" s="1207"/>
    </row>
    <row r="118" spans="1:52">
      <c r="A118" s="1208"/>
      <c r="B118" s="1208"/>
      <c r="C118" s="1208"/>
      <c r="D118" s="1207"/>
      <c r="E118" s="1207"/>
      <c r="F118" s="1207"/>
    </row>
    <row r="119" spans="1:52" ht="47.25" customHeight="1">
      <c r="A119" s="1209"/>
      <c r="B119" s="1209"/>
      <c r="C119" s="1209"/>
      <c r="D119" s="1207"/>
      <c r="E119" s="1207"/>
      <c r="F119" s="1207"/>
      <c r="H119" s="340" t="s">
        <v>474</v>
      </c>
      <c r="I119" s="341" t="str">
        <f>"Attachment 2(" &amp; Basic!$B$2 &amp; ") "</f>
        <v xml:space="preserve">Attachment 2(TL01) </v>
      </c>
      <c r="J119" s="341" t="s">
        <v>473</v>
      </c>
    </row>
    <row r="120" spans="1:52">
      <c r="A120" s="189"/>
      <c r="B120" s="189"/>
      <c r="C120" s="189"/>
      <c r="D120" s="190"/>
      <c r="E120" s="190"/>
      <c r="F120" s="190"/>
    </row>
    <row r="121" spans="1:52" ht="51" customHeight="1">
      <c r="A121" s="1205" t="str">
        <f>H119&amp;I119&amp;J119</f>
        <v>Note: Bidders may note that no prescribed proforma has been enclosed for Attachment 2(TL01) Power of Attorney. Bidders may use their own proforma for furnishing the required information with the bid.</v>
      </c>
      <c r="B121" s="1205"/>
      <c r="C121" s="1205"/>
      <c r="D121" s="1205"/>
      <c r="E121" s="1205"/>
      <c r="F121" s="1205"/>
    </row>
  </sheetData>
  <sheetProtection password="CC6F" sheet="1" formatColumns="0" formatRows="0" selectLockedCells="1"/>
  <customSheetViews>
    <customSheetView guid="{07C7ABE5-DC68-4C19-A0E6-84EB4B5844E6}" scale="70" showPageBreaks="1" showGridLines="0" fitToPage="1" printArea="1" hiddenRows="1" view="pageBreakPreview" topLeftCell="B79">
      <selection activeCell="B88" sqref="B88:C88"/>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1"/>
      <headerFooter alignWithMargins="0">
        <oddFooter>&amp;R&amp;"Book Antiqua,Bold"&amp;8 Page &amp;P of &amp;N</oddFooter>
      </headerFooter>
    </customSheetView>
    <customSheetView guid="{35C772BD-8F05-4A18-BEC8-6AF744E22539}" showPageBreaks="1" showGridLines="0" fitToPage="1" printArea="1" hiddenRows="1" view="pageBreakPreview" topLeftCell="A49">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2"/>
      <headerFooter alignWithMargins="0">
        <oddFooter>&amp;R&amp;"Book Antiqua,Bold"&amp;8 Page &amp;P of &amp;N</oddFooter>
      </headerFooter>
    </customSheetView>
    <customSheetView guid="{FC200EB0-6614-47DB-96CE-7610471486D9}" showPageBreaks="1" showGridLines="0" fitToPage="1" printArea="1" hiddenRows="1" view="pageBreakPreview" topLeftCell="A44">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3"/>
      <headerFooter alignWithMargins="0">
        <oddFooter>&amp;R&amp;"Book Antiqua,Bold"&amp;8 Page &amp;P of &amp;N</oddFooter>
      </headerFooter>
    </customSheetView>
    <customSheetView guid="{010B040B-83D1-42E5-9354-A9BE9113BDAC}" scale="120" showPageBreaks="1" showGridLines="0" printArea="1" hiddenRows="1" view="pageBreakPreview" topLeftCell="A49">
      <selection activeCell="F55" sqref="F55"/>
      <rowBreaks count="2" manualBreakCount="2">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4"/>
      <headerFooter alignWithMargins="0">
        <oddFooter>&amp;R&amp;"Book Antiqua,Bold"&amp;8 Page &amp;P of &amp;N</oddFooter>
      </headerFooter>
    </customSheetView>
    <customSheetView guid="{77353208-2D17-4D2E-ADE3-4F168F350B73}"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5"/>
      <headerFooter alignWithMargins="0">
        <oddFooter>&amp;R&amp;"Book Antiqua,Bold"&amp;8 Page &amp;P of &amp;N</oddFooter>
      </headerFooter>
    </customSheetView>
    <customSheetView guid="{1F125E51-1799-42D0-B41E-DC039BB17D59}" scale="120" showPageBreaks="1" showGridLines="0" printArea="1" view="pageBreakPreview">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6"/>
      <headerFooter alignWithMargins="0">
        <oddFooter>&amp;R&amp;"Book Antiqua,Bold"&amp;8 Page &amp;P of &amp;N</oddFooter>
      </headerFooter>
    </customSheetView>
    <customSheetView guid="{14C32814-5A59-4863-9FB1-822FBB75D7D1}" scale="140" showPageBreaks="1" showGridLines="0" printArea="1" view="pageBreakPreview">
      <selection activeCell="C5" sqref="C5:F5"/>
      <rowBreaks count="1" manualBreakCount="1">
        <brk id="100" max="5" man="1"/>
      </rowBreaks>
      <colBreaks count="1" manualBreakCount="1">
        <brk id="6" max="107" man="1"/>
      </colBreaks>
      <pageMargins left="0.59" right="0.46" top="0.59055118110236227" bottom="0.59055118110236227" header="0.35433070866141736" footer="0.35433070866141736"/>
      <pageSetup scale="84"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19">
      <selection activeCell="G17" sqref="G17"/>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9"/>
      <headerFooter alignWithMargins="0">
        <oddFooter>&amp;R&amp;"Book Antiqua,Bold"&amp;8 Page &amp;P of &amp;N</oddFooter>
      </headerFooter>
    </customSheetView>
    <customSheetView guid="{82C64B11-1F50-45B5-B7BB-9F1DC733C833}" showPageBreaks="1" showGridLines="0" printArea="1" hiddenRows="1" view="pageBreakPreview" topLeftCell="A67">
      <selection activeCell="B75" sqref="B75:C75"/>
      <rowBreaks count="1" manualBreakCount="1">
        <brk id="96" max="5" man="1"/>
      </rowBreaks>
      <colBreaks count="1" manualBreakCount="1">
        <brk id="6" max="107" man="1"/>
      </colBreaks>
      <pageMargins left="0.59" right="0.46" top="0.59055118110236227" bottom="0.59055118110236227" header="0.35433070866141736" footer="0.35433070866141736"/>
      <pageSetup scale="90" orientation="portrait" r:id="rId10"/>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4"/>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82E8A0F5-0020-4355-95CF-28601763A783}" showPageBreaks="1" showGridLines="0" printArea="1" view="pageBreakPreview" topLeftCell="A10">
      <selection activeCell="H20" sqref="H20"/>
      <rowBreaks count="1" manualBreakCount="1">
        <brk id="95" max="9"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44C1C443-3199-4288-884A-D16AF7B2CD69}" showPageBreaks="1" showGridLines="0" printArea="1" hiddenRows="1" view="pageBreakPreview" topLeftCell="A52">
      <selection activeCell="B75" sqref="B75:C75"/>
      <rowBreaks count="1" manualBreakCount="1">
        <brk id="96" max="9"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CB7CD015-9A92-451A-BEF4-2BC98E3768DD}" showPageBreaks="1" showGridLines="0" printArea="1" hiddenRows="1" view="pageBreakPreview" topLeftCell="A67">
      <selection activeCell="B75" sqref="B75:C75"/>
      <rowBreaks count="1" manualBreakCount="1">
        <brk id="96" max="9"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7A88FC7A-7690-48AB-B789-172043AFADC8}" showPageBreaks="1" showGridLines="0" printArea="1" view="pageBreakPreview" topLeftCell="A60">
      <selection activeCell="B78" sqref="B78:C78"/>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1"/>
      <headerFooter alignWithMargins="0">
        <oddFooter>&amp;R&amp;"Book Antiqua,Bold"&amp;8 Page &amp;P of &amp;N</oddFooter>
      </headerFooter>
    </customSheetView>
    <customSheetView guid="{1E2D7167-D6B7-4690-9A83-BF768C4223A4}" showPageBreaks="1" showGridLines="0" printArea="1" view="pageBreakPreview" topLeftCell="F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2"/>
      <headerFooter alignWithMargins="0">
        <oddFooter>&amp;R&amp;"Book Antiqua,Bold"&amp;8 Page &amp;P of &amp;N</oddFooter>
      </headerFooter>
    </customSheetView>
    <customSheetView guid="{13A93EBF-985A-49FD-9FE0-DC75D238EC8C}" scale="120" showPageBreaks="1" showGridLines="0" printArea="1" view="pageBreakPreview">
      <selection activeCell="I22" sqref="I22"/>
      <rowBreaks count="6" manualBreakCount="6">
        <brk id="23" max="5" man="1"/>
        <brk id="33" max="5" man="1"/>
        <brk id="52"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23"/>
      <headerFooter alignWithMargins="0">
        <oddFooter>&amp;R&amp;"Book Antiqua,Bold"&amp;8 Page &amp;P of &amp;N</oddFooter>
      </headerFooter>
    </customSheetView>
    <customSheetView guid="{BE615921-12B2-47E1-81BB-292B559B4C46}" scale="120" showPageBreaks="1" showGridLines="0" printArea="1" view="pageBreakPreview" topLeftCell="A92">
      <selection activeCell="B106" sqref="B106:C106"/>
      <rowBreaks count="6" manualBreakCount="6">
        <brk id="22" max="5" man="1"/>
        <brk id="31" max="5" man="1"/>
        <brk id="49"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24"/>
      <headerFooter alignWithMargins="0">
        <oddFooter>&amp;R&amp;"Book Antiqua,Bold"&amp;8 Page &amp;P of &amp;N</oddFooter>
      </headerFooter>
    </customSheetView>
    <customSheetView guid="{D05C69EC-C4A6-4AED-AFBA-A3044FD4B3FB}" scale="120" showPageBreaks="1" showGridLines="0" printArea="1" view="pageBreakPreview" topLeftCell="A45">
      <selection activeCell="F54" sqref="F54"/>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5"/>
      <headerFooter alignWithMargins="0">
        <oddFooter>&amp;R&amp;"Book Antiqua,Bold"&amp;8 Page &amp;P of &amp;N</oddFooter>
      </headerFooter>
    </customSheetView>
    <customSheetView guid="{8CF338B0-8CA3-4AF4-816D-CB7A6D8E33BC}" scale="120" showPageBreaks="1" showGridLines="0" printArea="1" view="pageBreakPreview" topLeftCell="A76">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6"/>
      <headerFooter alignWithMargins="0">
        <oddFooter>&amp;R&amp;"Book Antiqua,Bold"&amp;8 Page &amp;P of &amp;N</oddFooter>
      </headerFooter>
    </customSheetView>
    <customSheetView guid="{B07CB001-8FAF-40AD-8AD5-A65A64B33B35}"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7"/>
      <headerFooter alignWithMargins="0">
        <oddFooter>&amp;R&amp;"Book Antiqua,Bold"&amp;8 Page &amp;P of &amp;N</oddFooter>
      </headerFooter>
    </customSheetView>
    <customSheetView guid="{4D67A8FB-66CE-4EFD-8932-C754BE25ED43}" scale="120" showPageBreaks="1" showGridLines="0" printArea="1" view="pageBreakPreview">
      <selection activeCell="C5" sqref="C5:F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8"/>
      <headerFooter alignWithMargins="0">
        <oddFooter>&amp;R&amp;"Book Antiqua,Bold"&amp;8 Page &amp;P of &amp;N</oddFooter>
      </headerFooter>
    </customSheetView>
    <customSheetView guid="{0D490C87-B003-4943-9825-ACE0B8E7CC06}" scale="120" showPageBreaks="1" showGridLines="0" printArea="1" view="pageBreakPreview">
      <selection activeCell="F54" sqref="F54"/>
      <rowBreaks count="6" manualBreakCount="6">
        <brk id="22" max="5" man="1"/>
        <brk id="33" max="5" man="1"/>
        <brk id="51"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9"/>
      <headerFooter alignWithMargins="0">
        <oddFooter>&amp;R&amp;"Book Antiqua,Bold"&amp;8 Page &amp;P of &amp;N</oddFooter>
      </headerFooter>
    </customSheetView>
    <customSheetView guid="{012A8702-091E-4FD1-8E26-12B65B8B3B8C}" scale="120" showPageBreaks="1" showGridLines="0" printArea="1" hiddenRows="1" view="pageBreakPreview" topLeftCell="A78">
      <selection activeCell="B88" sqref="B88:C88"/>
      <rowBreaks count="2" manualBreakCount="2">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30"/>
      <headerFooter alignWithMargins="0">
        <oddFooter>&amp;R&amp;"Book Antiqua,Bold"&amp;8 Page &amp;P of &amp;N</oddFooter>
      </headerFooter>
    </customSheetView>
    <customSheetView guid="{B98EDF94-17A9-401E-AE8C-378939C838E5}" showPageBreaks="1" showGridLines="0" fitToPage="1" printArea="1" hiddenRows="1" view="pageBreakPreview" topLeftCell="A81">
      <selection activeCell="B88" sqref="B88:C88"/>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31"/>
      <headerFooter alignWithMargins="0">
        <oddFooter>&amp;R&amp;"Book Antiqua,Bold"&amp;8 Page &amp;P of &amp;N</oddFooter>
      </headerFooter>
    </customSheetView>
  </customSheetViews>
  <mergeCells count="101">
    <mergeCell ref="B56:F56"/>
    <mergeCell ref="D90:E90"/>
    <mergeCell ref="A104:F104"/>
    <mergeCell ref="B84:F84"/>
    <mergeCell ref="D91:E91"/>
    <mergeCell ref="B65:F65"/>
    <mergeCell ref="B58:F58"/>
    <mergeCell ref="B61:F61"/>
    <mergeCell ref="B62:F62"/>
    <mergeCell ref="B85:F85"/>
    <mergeCell ref="B59:F59"/>
    <mergeCell ref="B60:F60"/>
    <mergeCell ref="B57:F57"/>
    <mergeCell ref="A114:C114"/>
    <mergeCell ref="D114:F114"/>
    <mergeCell ref="D89:E89"/>
    <mergeCell ref="B90:C90"/>
    <mergeCell ref="B63:F63"/>
    <mergeCell ref="B66:F66"/>
    <mergeCell ref="C79:D79"/>
    <mergeCell ref="B80:F80"/>
    <mergeCell ref="B81:F81"/>
    <mergeCell ref="B83:F83"/>
    <mergeCell ref="B87:C87"/>
    <mergeCell ref="D87:E87"/>
    <mergeCell ref="B88:C88"/>
    <mergeCell ref="D88:E88"/>
    <mergeCell ref="B89:C89"/>
    <mergeCell ref="B82:F82"/>
    <mergeCell ref="B93:F93"/>
    <mergeCell ref="B86:F86"/>
    <mergeCell ref="A117:C117"/>
    <mergeCell ref="B92:F92"/>
    <mergeCell ref="E100:F100"/>
    <mergeCell ref="E101:F101"/>
    <mergeCell ref="A105:B105"/>
    <mergeCell ref="B107:C107"/>
    <mergeCell ref="B91:C91"/>
    <mergeCell ref="A121:F121"/>
    <mergeCell ref="A115:C115"/>
    <mergeCell ref="D115:F115"/>
    <mergeCell ref="A116:C116"/>
    <mergeCell ref="D116:F116"/>
    <mergeCell ref="A118:C118"/>
    <mergeCell ref="D118:F118"/>
    <mergeCell ref="D117:F117"/>
    <mergeCell ref="A119:C119"/>
    <mergeCell ref="D119:F119"/>
    <mergeCell ref="D111:F111"/>
    <mergeCell ref="A112:C112"/>
    <mergeCell ref="B108:C108"/>
    <mergeCell ref="D112:F112"/>
    <mergeCell ref="A113:C113"/>
    <mergeCell ref="A111:C111"/>
    <mergeCell ref="D113:F113"/>
    <mergeCell ref="D34:F34"/>
    <mergeCell ref="D35:F35"/>
    <mergeCell ref="D32:F32"/>
    <mergeCell ref="D47:F47"/>
    <mergeCell ref="D48:F48"/>
    <mergeCell ref="D54:F54"/>
    <mergeCell ref="D46:F46"/>
    <mergeCell ref="D29:F29"/>
    <mergeCell ref="D38:F38"/>
    <mergeCell ref="B55:E55"/>
    <mergeCell ref="D43:F43"/>
    <mergeCell ref="B64:F64"/>
    <mergeCell ref="G25:J25"/>
    <mergeCell ref="D39:F39"/>
    <mergeCell ref="D40:F40"/>
    <mergeCell ref="D30:F30"/>
    <mergeCell ref="D31:F31"/>
    <mergeCell ref="D26:F26"/>
    <mergeCell ref="D25:F25"/>
    <mergeCell ref="D53:F53"/>
    <mergeCell ref="D49:F49"/>
    <mergeCell ref="D50:F50"/>
    <mergeCell ref="D36:F36"/>
    <mergeCell ref="D45:F45"/>
    <mergeCell ref="D44:F44"/>
    <mergeCell ref="D51:F51"/>
    <mergeCell ref="D52:F52"/>
    <mergeCell ref="D41:F41"/>
    <mergeCell ref="D42:F42"/>
    <mergeCell ref="D37:F37"/>
    <mergeCell ref="D27:F27"/>
    <mergeCell ref="D28:F28"/>
    <mergeCell ref="D33:F33"/>
    <mergeCell ref="G16:H16"/>
    <mergeCell ref="D22:F22"/>
    <mergeCell ref="B18:F18"/>
    <mergeCell ref="B19:F19"/>
    <mergeCell ref="B17:F17"/>
    <mergeCell ref="G24:J24"/>
    <mergeCell ref="A3:F3"/>
    <mergeCell ref="C5:F5"/>
    <mergeCell ref="B6:C6"/>
    <mergeCell ref="C15:F15"/>
    <mergeCell ref="B21:F21"/>
    <mergeCell ref="D23:F23"/>
    <mergeCell ref="D24:F24"/>
  </mergeCells>
  <conditionalFormatting sqref="Z26">
    <cfRule type="expression" dxfId="6" priority="16" stopIfTrue="1">
      <formula>"if(right($I$21,1)=""."")"</formula>
    </cfRule>
  </conditionalFormatting>
  <conditionalFormatting sqref="H28">
    <cfRule type="expression" dxfId="5" priority="15" stopIfTrue="1">
      <formula>$G$28="Not Applicable"</formula>
    </cfRule>
  </conditionalFormatting>
  <conditionalFormatting sqref="D27:F27 H27:H28">
    <cfRule type="expression" dxfId="4" priority="14" stopIfTrue="1">
      <formula>$H$27="Sole Bidder"</formula>
    </cfRule>
  </conditionalFormatting>
  <conditionalFormatting sqref="D28:F28">
    <cfRule type="expression" dxfId="3" priority="11" stopIfTrue="1">
      <formula>$G$28="No"</formula>
    </cfRule>
  </conditionalFormatting>
  <conditionalFormatting sqref="B92:F92">
    <cfRule type="expression" dxfId="2" priority="9">
      <formula>$H$27="Sole Bidder"</formula>
    </cfRule>
  </conditionalFormatting>
  <conditionalFormatting sqref="A104:F109">
    <cfRule type="expression" dxfId="1" priority="8">
      <formula>$H$27="Sole Bidder"</formula>
    </cfRule>
  </conditionalFormatting>
  <conditionalFormatting sqref="B55:F56">
    <cfRule type="expression" dxfId="0" priority="2" stopIfTrue="1">
      <formula>$P$16=0</formula>
    </cfRule>
  </conditionalFormatting>
  <dataValidations disablePrompts="1" xWindow="1301" yWindow="417" count="6">
    <dataValidation type="whole" allowBlank="1" showInputMessage="1" showErrorMessage="1" error="Enter numeric figure only !" prompt="Enter the Bid Security Amount in Figures" sqref="I22 I24" xr:uid="{00000000-0002-0000-1B00-000000000000}">
      <formula1>0</formula1>
      <formula2>990000000</formula2>
    </dataValidation>
    <dataValidation type="list" allowBlank="1" showInputMessage="1" showErrorMessage="1" sqref="J19" xr:uid="{00000000-0002-0000-1B00-000001000000}">
      <formula1>"in Separate envelope, through Online payment mode"</formula1>
    </dataValidation>
    <dataValidation type="list" allowBlank="1" showInputMessage="1" showErrorMessage="1" sqref="G22 G24" xr:uid="{00000000-0002-0000-1B00-000002000000}">
      <formula1>$AC$20:$AC$25</formula1>
    </dataValidation>
    <dataValidation type="list" allowBlank="1" showInputMessage="1" error="Enter numeric figure between 1 to 20 only !" prompt="Enter the Validity of Bid Security - Month" sqref="K22" xr:uid="{00000000-0002-0000-1B00-000003000000}">
      <formula1>"Jan,Feb,Mar,Apr,May,Jun,Jul,Aug,Sep,Oct,Nov,Dec"</formula1>
    </dataValidation>
    <dataValidation type="whole" allowBlank="1" showInputMessage="1" error="Enter numeric figure between 1 to 20 only !" prompt="Enter the Validity of Bid Security - Date" sqref="J22" xr:uid="{00000000-0002-0000-1B00-000004000000}">
      <formula1>1</formula1>
      <formula2>31</formula2>
    </dataValidation>
    <dataValidation type="list" operator="greaterThan" allowBlank="1" showInputMessage="1" error="Enter numeric figure between 1 to 20 only !" prompt="Enter the Validity of Bid Security - Year" sqref="L22" xr:uid="{00000000-0002-0000-1B00-000005000000}">
      <formula1>"2022,2023"</formula1>
    </dataValidation>
  </dataValidations>
  <pageMargins left="0.59" right="0.46" top="0.59055118110236227" bottom="0.59055118110236227" header="0.35433070866141736" footer="0.35433070866141736"/>
  <pageSetup scale="96" fitToHeight="0" orientation="portrait" r:id="rId32"/>
  <headerFooter alignWithMargins="0">
    <oddFooter>&amp;R&amp;"Book Antiqua,Bold"&amp;8 Page &amp;P of &amp;N</oddFooter>
  </headerFooter>
  <rowBreaks count="2" manualBreakCount="2">
    <brk id="81" max="8" man="1"/>
    <brk id="101" max="8" man="1"/>
  </rowBreaks>
  <colBreaks count="1" manualBreakCount="1">
    <brk id="6" max="107" man="1"/>
  </colBreaks>
  <drawing r:id="rId3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indexed="8"/>
  </sheetPr>
  <dimension ref="A1:O112"/>
  <sheetViews>
    <sheetView workbookViewId="0">
      <selection activeCell="A4" sqref="A4"/>
    </sheetView>
  </sheetViews>
  <sheetFormatPr defaultColWidth="9.109375" defaultRowHeight="13.2"/>
  <cols>
    <col min="1" max="1" width="13.33203125" style="268" customWidth="1"/>
    <col min="2" max="2" width="11.88671875" style="268" customWidth="1"/>
    <col min="3" max="15" width="9.109375" style="268"/>
    <col min="16" max="16384" width="9.109375" style="230"/>
  </cols>
  <sheetData>
    <row r="1" spans="1:15" s="229" customFormat="1" ht="30" customHeight="1">
      <c r="A1" s="1213">
        <f>'Bid Form 1st Envelope '!I22</f>
        <v>0</v>
      </c>
      <c r="B1" s="1213"/>
      <c r="C1" s="266"/>
      <c r="D1" s="266"/>
      <c r="E1" s="266"/>
      <c r="F1" s="266"/>
      <c r="G1" s="266"/>
      <c r="H1" s="266"/>
      <c r="I1" s="266"/>
      <c r="J1" s="266"/>
      <c r="K1" s="266"/>
      <c r="L1" s="266"/>
      <c r="M1" s="266"/>
      <c r="N1" s="266"/>
      <c r="O1" s="266"/>
    </row>
    <row r="2" spans="1:15" s="229" customFormat="1" ht="30" customHeight="1">
      <c r="A2" s="267"/>
      <c r="B2" s="266"/>
      <c r="C2" s="266"/>
      <c r="D2" s="266"/>
      <c r="E2" s="266"/>
      <c r="F2" s="266"/>
      <c r="G2" s="266"/>
      <c r="H2" s="266"/>
      <c r="I2" s="266"/>
      <c r="J2" s="266"/>
      <c r="K2" s="266"/>
      <c r="L2" s="266"/>
      <c r="M2" s="266"/>
      <c r="N2" s="266"/>
      <c r="O2" s="266"/>
    </row>
    <row r="3" spans="1:15">
      <c r="A3" s="267"/>
    </row>
    <row r="4" spans="1:15">
      <c r="A4" s="269" t="str">
        <f>IF(OR((A1&gt;9999999999),(A1&lt;0)),"Invalid Entry - More than 1000 crore OR -ve value",IF(A1=0, "Rs. Zero Only ",+CONCATENATE("Rs. ", B11,D11,B10,D10,B9,D9,B8,D8,B7,D7,B6," Only")))</f>
        <v xml:space="preserve">Rs. Zero Only </v>
      </c>
    </row>
    <row r="5" spans="1:15">
      <c r="A5" s="267"/>
    </row>
    <row r="6" spans="1:15">
      <c r="A6" s="270">
        <f>-INT(A1/100)*100+ROUND(A1,0)</f>
        <v>0</v>
      </c>
      <c r="B6" s="268" t="str">
        <f t="shared" ref="B6:B11" si="0">IF(A6=0,"",LOOKUP(A6,$A$13:$A$112,$B$13:$B$112))</f>
        <v/>
      </c>
      <c r="D6" s="269"/>
    </row>
    <row r="7" spans="1:15">
      <c r="A7" s="270">
        <f>-INT(A1/1000)*10+INT(A1/100)</f>
        <v>0</v>
      </c>
      <c r="B7" s="268" t="str">
        <f t="shared" si="0"/>
        <v/>
      </c>
      <c r="D7" s="269" t="str">
        <f>+IF(B7="",""," Hundred ")</f>
        <v/>
      </c>
    </row>
    <row r="8" spans="1:15">
      <c r="A8" s="270">
        <f>-INT(A1/100000)*100+INT(A1/1000)</f>
        <v>0</v>
      </c>
      <c r="B8" s="268" t="str">
        <f t="shared" si="0"/>
        <v/>
      </c>
      <c r="D8" s="269" t="str">
        <f>IF((B8=""),IF(C8="",""," Thousand ")," Thousand ")</f>
        <v/>
      </c>
    </row>
    <row r="9" spans="1:15">
      <c r="A9" s="270">
        <f>-INT(A1/10000000)*100+INT(A1/100000)</f>
        <v>0</v>
      </c>
      <c r="B9" s="268" t="str">
        <f t="shared" si="0"/>
        <v/>
      </c>
      <c r="D9" s="269" t="str">
        <f>IF((B9=""),IF(C9="",""," Lac ")," Lac ")</f>
        <v/>
      </c>
    </row>
    <row r="10" spans="1:15">
      <c r="A10" s="270">
        <f>-INT(A1/1000000000)*100+INT(A1/10000000)</f>
        <v>0</v>
      </c>
      <c r="B10" s="271" t="str">
        <f t="shared" si="0"/>
        <v/>
      </c>
      <c r="D10" s="269" t="str">
        <f>IF((B10=""),IF(C10="",""," Crore ")," Crore ")</f>
        <v/>
      </c>
    </row>
    <row r="11" spans="1:15">
      <c r="A11" s="272">
        <f>-INT(A1/10000000000)*1000+INT(A1/1000000000)</f>
        <v>0</v>
      </c>
      <c r="B11" s="271" t="str">
        <f t="shared" si="0"/>
        <v/>
      </c>
      <c r="D11" s="269" t="str">
        <f>IF((B11=""),IF(C11="",""," Hundred ")," Hundred ")</f>
        <v/>
      </c>
    </row>
    <row r="13" spans="1:15">
      <c r="A13" s="273">
        <v>1</v>
      </c>
      <c r="B13" s="274" t="s">
        <v>189</v>
      </c>
    </row>
    <row r="14" spans="1:15">
      <c r="A14" s="273">
        <v>2</v>
      </c>
      <c r="B14" s="274" t="s">
        <v>190</v>
      </c>
    </row>
    <row r="15" spans="1:15">
      <c r="A15" s="273">
        <v>3</v>
      </c>
      <c r="B15" s="274" t="s">
        <v>191</v>
      </c>
    </row>
    <row r="16" spans="1:15">
      <c r="A16" s="273">
        <v>4</v>
      </c>
      <c r="B16" s="274" t="s">
        <v>192</v>
      </c>
    </row>
    <row r="17" spans="1:2">
      <c r="A17" s="273">
        <v>5</v>
      </c>
      <c r="B17" s="274" t="s">
        <v>193</v>
      </c>
    </row>
    <row r="18" spans="1:2">
      <c r="A18" s="273">
        <v>6</v>
      </c>
      <c r="B18" s="274" t="s">
        <v>194</v>
      </c>
    </row>
    <row r="19" spans="1:2">
      <c r="A19" s="273">
        <v>7</v>
      </c>
      <c r="B19" s="274" t="s">
        <v>195</v>
      </c>
    </row>
    <row r="20" spans="1:2">
      <c r="A20" s="273">
        <v>8</v>
      </c>
      <c r="B20" s="274" t="s">
        <v>196</v>
      </c>
    </row>
    <row r="21" spans="1:2">
      <c r="A21" s="273">
        <v>9</v>
      </c>
      <c r="B21" s="274" t="s">
        <v>197</v>
      </c>
    </row>
    <row r="22" spans="1:2">
      <c r="A22" s="273">
        <v>10</v>
      </c>
      <c r="B22" s="274" t="s">
        <v>198</v>
      </c>
    </row>
    <row r="23" spans="1:2">
      <c r="A23" s="273">
        <v>11</v>
      </c>
      <c r="B23" s="274" t="s">
        <v>199</v>
      </c>
    </row>
    <row r="24" spans="1:2">
      <c r="A24" s="273">
        <v>12</v>
      </c>
      <c r="B24" s="274" t="s">
        <v>200</v>
      </c>
    </row>
    <row r="25" spans="1:2">
      <c r="A25" s="273">
        <v>13</v>
      </c>
      <c r="B25" s="274" t="s">
        <v>201</v>
      </c>
    </row>
    <row r="26" spans="1:2">
      <c r="A26" s="273">
        <v>14</v>
      </c>
      <c r="B26" s="274" t="s">
        <v>202</v>
      </c>
    </row>
    <row r="27" spans="1:2">
      <c r="A27" s="273">
        <v>15</v>
      </c>
      <c r="B27" s="274" t="s">
        <v>203</v>
      </c>
    </row>
    <row r="28" spans="1:2">
      <c r="A28" s="273">
        <v>16</v>
      </c>
      <c r="B28" s="274" t="s">
        <v>204</v>
      </c>
    </row>
    <row r="29" spans="1:2">
      <c r="A29" s="273">
        <v>17</v>
      </c>
      <c r="B29" s="274" t="s">
        <v>205</v>
      </c>
    </row>
    <row r="30" spans="1:2">
      <c r="A30" s="273">
        <v>18</v>
      </c>
      <c r="B30" s="274" t="s">
        <v>206</v>
      </c>
    </row>
    <row r="31" spans="1:2">
      <c r="A31" s="273">
        <v>19</v>
      </c>
      <c r="B31" s="274" t="s">
        <v>207</v>
      </c>
    </row>
    <row r="32" spans="1:2">
      <c r="A32" s="273">
        <v>20</v>
      </c>
      <c r="B32" s="274" t="s">
        <v>208</v>
      </c>
    </row>
    <row r="33" spans="1:2">
      <c r="A33" s="273">
        <v>21</v>
      </c>
      <c r="B33" s="274" t="s">
        <v>209</v>
      </c>
    </row>
    <row r="34" spans="1:2">
      <c r="A34" s="273">
        <v>22</v>
      </c>
      <c r="B34" s="274" t="s">
        <v>210</v>
      </c>
    </row>
    <row r="35" spans="1:2">
      <c r="A35" s="273">
        <v>23</v>
      </c>
      <c r="B35" s="274" t="s">
        <v>211</v>
      </c>
    </row>
    <row r="36" spans="1:2">
      <c r="A36" s="273">
        <v>24</v>
      </c>
      <c r="B36" s="274" t="s">
        <v>212</v>
      </c>
    </row>
    <row r="37" spans="1:2">
      <c r="A37" s="273">
        <v>25</v>
      </c>
      <c r="B37" s="274" t="s">
        <v>213</v>
      </c>
    </row>
    <row r="38" spans="1:2">
      <c r="A38" s="273">
        <v>26</v>
      </c>
      <c r="B38" s="274" t="s">
        <v>214</v>
      </c>
    </row>
    <row r="39" spans="1:2">
      <c r="A39" s="273">
        <v>27</v>
      </c>
      <c r="B39" s="274" t="s">
        <v>215</v>
      </c>
    </row>
    <row r="40" spans="1:2">
      <c r="A40" s="273">
        <v>28</v>
      </c>
      <c r="B40" s="274" t="s">
        <v>216</v>
      </c>
    </row>
    <row r="41" spans="1:2">
      <c r="A41" s="273">
        <v>29</v>
      </c>
      <c r="B41" s="274" t="s">
        <v>217</v>
      </c>
    </row>
    <row r="42" spans="1:2">
      <c r="A42" s="273">
        <v>30</v>
      </c>
      <c r="B42" s="274" t="s">
        <v>218</v>
      </c>
    </row>
    <row r="43" spans="1:2">
      <c r="A43" s="273">
        <v>31</v>
      </c>
      <c r="B43" s="274" t="s">
        <v>219</v>
      </c>
    </row>
    <row r="44" spans="1:2">
      <c r="A44" s="273">
        <v>32</v>
      </c>
      <c r="B44" s="274" t="s">
        <v>220</v>
      </c>
    </row>
    <row r="45" spans="1:2">
      <c r="A45" s="273">
        <v>33</v>
      </c>
      <c r="B45" s="274" t="s">
        <v>221</v>
      </c>
    </row>
    <row r="46" spans="1:2">
      <c r="A46" s="273">
        <v>34</v>
      </c>
      <c r="B46" s="274" t="s">
        <v>222</v>
      </c>
    </row>
    <row r="47" spans="1:2">
      <c r="A47" s="273">
        <v>35</v>
      </c>
      <c r="B47" s="274" t="s">
        <v>12</v>
      </c>
    </row>
    <row r="48" spans="1:2">
      <c r="A48" s="273">
        <v>36</v>
      </c>
      <c r="B48" s="274" t="s">
        <v>223</v>
      </c>
    </row>
    <row r="49" spans="1:2">
      <c r="A49" s="273">
        <v>37</v>
      </c>
      <c r="B49" s="274" t="s">
        <v>224</v>
      </c>
    </row>
    <row r="50" spans="1:2">
      <c r="A50" s="273">
        <v>38</v>
      </c>
      <c r="B50" s="274" t="s">
        <v>225</v>
      </c>
    </row>
    <row r="51" spans="1:2">
      <c r="A51" s="273">
        <v>39</v>
      </c>
      <c r="B51" s="274" t="s">
        <v>226</v>
      </c>
    </row>
    <row r="52" spans="1:2">
      <c r="A52" s="273">
        <v>40</v>
      </c>
      <c r="B52" s="274" t="s">
        <v>227</v>
      </c>
    </row>
    <row r="53" spans="1:2">
      <c r="A53" s="273">
        <v>41</v>
      </c>
      <c r="B53" s="274" t="s">
        <v>228</v>
      </c>
    </row>
    <row r="54" spans="1:2">
      <c r="A54" s="273">
        <v>42</v>
      </c>
      <c r="B54" s="274" t="s">
        <v>229</v>
      </c>
    </row>
    <row r="55" spans="1:2">
      <c r="A55" s="273">
        <v>43</v>
      </c>
      <c r="B55" s="274" t="s">
        <v>230</v>
      </c>
    </row>
    <row r="56" spans="1:2">
      <c r="A56" s="273">
        <v>44</v>
      </c>
      <c r="B56" s="274" t="s">
        <v>231</v>
      </c>
    </row>
    <row r="57" spans="1:2">
      <c r="A57" s="273">
        <v>45</v>
      </c>
      <c r="B57" s="274" t="s">
        <v>232</v>
      </c>
    </row>
    <row r="58" spans="1:2">
      <c r="A58" s="273">
        <v>46</v>
      </c>
      <c r="B58" s="274" t="s">
        <v>233</v>
      </c>
    </row>
    <row r="59" spans="1:2">
      <c r="A59" s="273">
        <v>47</v>
      </c>
      <c r="B59" s="274" t="s">
        <v>234</v>
      </c>
    </row>
    <row r="60" spans="1:2">
      <c r="A60" s="273">
        <v>48</v>
      </c>
      <c r="B60" s="274" t="s">
        <v>235</v>
      </c>
    </row>
    <row r="61" spans="1:2">
      <c r="A61" s="273">
        <v>49</v>
      </c>
      <c r="B61" s="274" t="s">
        <v>236</v>
      </c>
    </row>
    <row r="62" spans="1:2">
      <c r="A62" s="273">
        <v>50</v>
      </c>
      <c r="B62" s="274" t="s">
        <v>237</v>
      </c>
    </row>
    <row r="63" spans="1:2">
      <c r="A63" s="273">
        <v>51</v>
      </c>
      <c r="B63" s="274" t="s">
        <v>238</v>
      </c>
    </row>
    <row r="64" spans="1:2">
      <c r="A64" s="273">
        <v>52</v>
      </c>
      <c r="B64" s="274" t="s">
        <v>239</v>
      </c>
    </row>
    <row r="65" spans="1:2">
      <c r="A65" s="273">
        <v>53</v>
      </c>
      <c r="B65" s="274" t="s">
        <v>240</v>
      </c>
    </row>
    <row r="66" spans="1:2">
      <c r="A66" s="273">
        <v>54</v>
      </c>
      <c r="B66" s="274" t="s">
        <v>241</v>
      </c>
    </row>
    <row r="67" spans="1:2">
      <c r="A67" s="273">
        <v>55</v>
      </c>
      <c r="B67" s="274" t="s">
        <v>242</v>
      </c>
    </row>
    <row r="68" spans="1:2">
      <c r="A68" s="273">
        <v>56</v>
      </c>
      <c r="B68" s="274" t="s">
        <v>243</v>
      </c>
    </row>
    <row r="69" spans="1:2">
      <c r="A69" s="273">
        <v>57</v>
      </c>
      <c r="B69" s="274" t="s">
        <v>244</v>
      </c>
    </row>
    <row r="70" spans="1:2">
      <c r="A70" s="273">
        <v>58</v>
      </c>
      <c r="B70" s="274" t="s">
        <v>245</v>
      </c>
    </row>
    <row r="71" spans="1:2">
      <c r="A71" s="273">
        <v>59</v>
      </c>
      <c r="B71" s="274" t="s">
        <v>246</v>
      </c>
    </row>
    <row r="72" spans="1:2">
      <c r="A72" s="273">
        <v>60</v>
      </c>
      <c r="B72" s="274" t="s">
        <v>247</v>
      </c>
    </row>
    <row r="73" spans="1:2">
      <c r="A73" s="273">
        <v>61</v>
      </c>
      <c r="B73" s="274" t="s">
        <v>248</v>
      </c>
    </row>
    <row r="74" spans="1:2">
      <c r="A74" s="273">
        <v>62</v>
      </c>
      <c r="B74" s="274" t="s">
        <v>249</v>
      </c>
    </row>
    <row r="75" spans="1:2">
      <c r="A75" s="273">
        <v>63</v>
      </c>
      <c r="B75" s="274" t="s">
        <v>250</v>
      </c>
    </row>
    <row r="76" spans="1:2">
      <c r="A76" s="273">
        <v>64</v>
      </c>
      <c r="B76" s="274" t="s">
        <v>251</v>
      </c>
    </row>
    <row r="77" spans="1:2">
      <c r="A77" s="273">
        <v>65</v>
      </c>
      <c r="B77" s="274" t="s">
        <v>252</v>
      </c>
    </row>
    <row r="78" spans="1:2">
      <c r="A78" s="273">
        <v>66</v>
      </c>
      <c r="B78" s="274" t="s">
        <v>253</v>
      </c>
    </row>
    <row r="79" spans="1:2">
      <c r="A79" s="273">
        <v>67</v>
      </c>
      <c r="B79" s="274" t="s">
        <v>254</v>
      </c>
    </row>
    <row r="80" spans="1:2">
      <c r="A80" s="273">
        <v>68</v>
      </c>
      <c r="B80" s="274" t="s">
        <v>255</v>
      </c>
    </row>
    <row r="81" spans="1:2">
      <c r="A81" s="273">
        <v>69</v>
      </c>
      <c r="B81" s="274" t="s">
        <v>256</v>
      </c>
    </row>
    <row r="82" spans="1:2">
      <c r="A82" s="273">
        <v>70</v>
      </c>
      <c r="B82" s="274" t="s">
        <v>257</v>
      </c>
    </row>
    <row r="83" spans="1:2">
      <c r="A83" s="273">
        <v>71</v>
      </c>
      <c r="B83" s="274" t="s">
        <v>258</v>
      </c>
    </row>
    <row r="84" spans="1:2">
      <c r="A84" s="273">
        <v>72</v>
      </c>
      <c r="B84" s="274" t="s">
        <v>259</v>
      </c>
    </row>
    <row r="85" spans="1:2">
      <c r="A85" s="273">
        <v>73</v>
      </c>
      <c r="B85" s="274" t="s">
        <v>260</v>
      </c>
    </row>
    <row r="86" spans="1:2">
      <c r="A86" s="273">
        <v>74</v>
      </c>
      <c r="B86" s="274" t="s">
        <v>261</v>
      </c>
    </row>
    <row r="87" spans="1:2">
      <c r="A87" s="273">
        <v>75</v>
      </c>
      <c r="B87" s="274" t="s">
        <v>262</v>
      </c>
    </row>
    <row r="88" spans="1:2">
      <c r="A88" s="273">
        <v>76</v>
      </c>
      <c r="B88" s="274" t="s">
        <v>263</v>
      </c>
    </row>
    <row r="89" spans="1:2">
      <c r="A89" s="273">
        <v>77</v>
      </c>
      <c r="B89" s="274" t="s">
        <v>264</v>
      </c>
    </row>
    <row r="90" spans="1:2">
      <c r="A90" s="273">
        <v>78</v>
      </c>
      <c r="B90" s="274" t="s">
        <v>265</v>
      </c>
    </row>
    <row r="91" spans="1:2">
      <c r="A91" s="273">
        <v>79</v>
      </c>
      <c r="B91" s="274" t="s">
        <v>266</v>
      </c>
    </row>
    <row r="92" spans="1:2">
      <c r="A92" s="273">
        <v>80</v>
      </c>
      <c r="B92" s="274" t="s">
        <v>267</v>
      </c>
    </row>
    <row r="93" spans="1:2">
      <c r="A93" s="273">
        <v>81</v>
      </c>
      <c r="B93" s="274" t="s">
        <v>268</v>
      </c>
    </row>
    <row r="94" spans="1:2">
      <c r="A94" s="273">
        <v>82</v>
      </c>
      <c r="B94" s="274" t="s">
        <v>269</v>
      </c>
    </row>
    <row r="95" spans="1:2">
      <c r="A95" s="273">
        <v>83</v>
      </c>
      <c r="B95" s="274" t="s">
        <v>270</v>
      </c>
    </row>
    <row r="96" spans="1:2">
      <c r="A96" s="273">
        <v>84</v>
      </c>
      <c r="B96" s="274" t="s">
        <v>271</v>
      </c>
    </row>
    <row r="97" spans="1:2">
      <c r="A97" s="273">
        <v>85</v>
      </c>
      <c r="B97" s="274" t="s">
        <v>272</v>
      </c>
    </row>
    <row r="98" spans="1:2">
      <c r="A98" s="273">
        <v>86</v>
      </c>
      <c r="B98" s="274" t="s">
        <v>273</v>
      </c>
    </row>
    <row r="99" spans="1:2">
      <c r="A99" s="273">
        <v>87</v>
      </c>
      <c r="B99" s="274" t="s">
        <v>274</v>
      </c>
    </row>
    <row r="100" spans="1:2">
      <c r="A100" s="273">
        <v>88</v>
      </c>
      <c r="B100" s="274" t="s">
        <v>275</v>
      </c>
    </row>
    <row r="101" spans="1:2">
      <c r="A101" s="273">
        <v>89</v>
      </c>
      <c r="B101" s="274" t="s">
        <v>276</v>
      </c>
    </row>
    <row r="102" spans="1:2">
      <c r="A102" s="273">
        <v>90</v>
      </c>
      <c r="B102" s="274" t="s">
        <v>277</v>
      </c>
    </row>
    <row r="103" spans="1:2">
      <c r="A103" s="273">
        <v>91</v>
      </c>
      <c r="B103" s="274" t="s">
        <v>278</v>
      </c>
    </row>
    <row r="104" spans="1:2">
      <c r="A104" s="273">
        <v>92</v>
      </c>
      <c r="B104" s="274" t="s">
        <v>279</v>
      </c>
    </row>
    <row r="105" spans="1:2">
      <c r="A105" s="273">
        <v>93</v>
      </c>
      <c r="B105" s="274" t="s">
        <v>280</v>
      </c>
    </row>
    <row r="106" spans="1:2">
      <c r="A106" s="273">
        <v>94</v>
      </c>
      <c r="B106" s="274" t="s">
        <v>281</v>
      </c>
    </row>
    <row r="107" spans="1:2">
      <c r="A107" s="273">
        <v>95</v>
      </c>
      <c r="B107" s="274" t="s">
        <v>282</v>
      </c>
    </row>
    <row r="108" spans="1:2">
      <c r="A108" s="273">
        <v>96</v>
      </c>
      <c r="B108" s="274" t="s">
        <v>283</v>
      </c>
    </row>
    <row r="109" spans="1:2">
      <c r="A109" s="273">
        <v>97</v>
      </c>
      <c r="B109" s="274" t="s">
        <v>284</v>
      </c>
    </row>
    <row r="110" spans="1:2">
      <c r="A110" s="273">
        <v>98</v>
      </c>
      <c r="B110" s="274" t="s">
        <v>285</v>
      </c>
    </row>
    <row r="111" spans="1:2">
      <c r="A111" s="273">
        <v>99</v>
      </c>
      <c r="B111" s="274" t="s">
        <v>286</v>
      </c>
    </row>
    <row r="112" spans="1:2">
      <c r="A112" s="273">
        <v>100</v>
      </c>
      <c r="B112" s="274" t="s">
        <v>287</v>
      </c>
    </row>
  </sheetData>
  <sheetProtection password="8F0B" sheet="1" objects="1" scenarios="1" selectLockedCells="1" selectUnlockedCells="1"/>
  <customSheetViews>
    <customSheetView guid="{07C7ABE5-DC68-4C19-A0E6-84EB4B5844E6}" state="hidden">
      <selection activeCell="A4" sqref="A4"/>
      <pageMargins left="0.75" right="0.75" top="1" bottom="1" header="0.5" footer="0.5"/>
      <pageSetup orientation="portrait" r:id="rId1"/>
      <headerFooter alignWithMargins="0"/>
    </customSheetView>
    <customSheetView guid="{35C772BD-8F05-4A18-BEC8-6AF744E22539}" state="hidden">
      <selection activeCell="A4" sqref="A4"/>
      <pageMargins left="0.75" right="0.75" top="1" bottom="1" header="0.5" footer="0.5"/>
      <pageSetup orientation="portrait" r:id="rId2"/>
      <headerFooter alignWithMargins="0"/>
    </customSheetView>
    <customSheetView guid="{FC200EB0-6614-47DB-96CE-7610471486D9}" state="hidden">
      <selection activeCell="A4" sqref="A4"/>
      <pageMargins left="0.75" right="0.75" top="1" bottom="1" header="0.5" footer="0.5"/>
      <pageSetup orientation="portrait" r:id="rId3"/>
      <headerFooter alignWithMargins="0"/>
    </customSheetView>
    <customSheetView guid="{010B040B-83D1-42E5-9354-A9BE9113BDAC}" state="hidden">
      <selection activeCell="A4" sqref="A4"/>
      <pageMargins left="0.75" right="0.75" top="1" bottom="1" header="0.5" footer="0.5"/>
      <pageSetup orientation="portrait" r:id="rId4"/>
      <headerFooter alignWithMargins="0"/>
    </customSheetView>
    <customSheetView guid="{77353208-2D17-4D2E-ADE3-4F168F350B73}" state="hidden">
      <selection activeCell="A4" sqref="A4"/>
      <pageMargins left="0.75" right="0.75" top="1" bottom="1" header="0.5" footer="0.5"/>
      <pageSetup orientation="portrait" r:id="rId5"/>
      <headerFooter alignWithMargins="0"/>
    </customSheetView>
    <customSheetView guid="{1F125E51-1799-42D0-B41E-DC039BB17D59}" state="hidden">
      <selection activeCell="A4" sqref="A4"/>
      <pageMargins left="0.75" right="0.75" top="1" bottom="1" header="0.5" footer="0.5"/>
      <pageSetup orientation="portrait" r:id="rId6"/>
      <headerFooter alignWithMargins="0"/>
    </customSheetView>
    <customSheetView guid="{14C32814-5A59-4863-9FB1-822FBB75D7D1}" state="hidden">
      <selection activeCell="A4" sqref="A4"/>
      <pageMargins left="0.75" right="0.75" top="1" bottom="1" header="0.5" footer="0.5"/>
      <pageSetup orientation="portrait" r:id="rId7"/>
      <headerFooter alignWithMargins="0"/>
    </customSheetView>
    <customSheetView guid="{AA750348-930C-43DE-ADD0-8D60980F5013}" state="hidden">
      <selection activeCell="A4" sqref="A4"/>
      <pageMargins left="0.75" right="0.75" top="1" bottom="1" header="0.5" footer="0.5"/>
      <pageSetup orientation="portrait" r:id="rId8"/>
      <headerFooter alignWithMargins="0"/>
    </customSheetView>
    <customSheetView guid="{CFBF18EC-8277-4311-991B-395AF21BB33B}" state="hidden">
      <selection activeCell="A4" sqref="A4"/>
      <pageMargins left="0.75" right="0.75" top="1" bottom="1" header="0.5" footer="0.5"/>
      <pageSetup orientation="portrait" r:id="rId9"/>
      <headerFooter alignWithMargins="0"/>
    </customSheetView>
    <customSheetView guid="{82C64B11-1F50-45B5-B7BB-9F1DC733C833}" state="hidden">
      <selection activeCell="A4" sqref="A4"/>
      <pageMargins left="0.75" right="0.75" top="1" bottom="1" header="0.5" footer="0.5"/>
      <pageSetup orientation="portrait" r:id="rId10"/>
      <headerFooter alignWithMargins="0"/>
    </customSheetView>
    <customSheetView guid="{FE4EC9C4-31B9-4D40-8323-5B16C3BC840F}" state="hidden">
      <selection activeCell="A4" sqref="A4"/>
      <pageMargins left="0.75" right="0.75" top="1" bottom="1" header="0.5" footer="0.5"/>
      <pageSetup orientation="portrait" r:id="rId11"/>
      <headerFooter alignWithMargins="0"/>
    </customSheetView>
    <customSheetView guid="{F9FE2C60-2849-4C32-B532-2B1A89FFA9CD}" state="hidden">
      <selection activeCell="A4" sqref="A4"/>
      <pageMargins left="0.75" right="0.75" top="1" bottom="1" header="0.5" footer="0.5"/>
      <pageSetup orientation="portrait" r:id="rId12"/>
      <headerFooter alignWithMargins="0"/>
    </customSheetView>
    <customSheetView guid="{494F6778-23FE-4AAC-B37D-6C7543FC13B9}" state="hidden">
      <selection activeCell="A4" sqref="A4"/>
      <pageMargins left="0.75" right="0.75" top="1" bottom="1" header="0.5" footer="0.5"/>
      <pageSetup orientation="portrait" r:id="rId13"/>
      <headerFooter alignWithMargins="0"/>
    </customSheetView>
    <customSheetView guid="{43BCBF1E-CDCF-4541-8D79-87EDCECBC1FD}" state="hidden">
      <selection activeCell="A4" sqref="A4"/>
      <pageMargins left="0.75" right="0.75" top="1" bottom="1" header="0.5" footer="0.5"/>
      <pageSetup orientation="portrait" r:id="rId14"/>
      <headerFooter alignWithMargins="0"/>
    </customSheetView>
    <customSheetView guid="{7A9EA6D6-4DDF-43D9-92E6-C6AFAD14E266}" state="hidden">
      <selection activeCell="A4" sqref="A4"/>
      <pageMargins left="0.75" right="0.75" top="1" bottom="1" header="0.5" footer="0.5"/>
      <pageSetup orientation="portrait" r:id="rId15"/>
      <headerFooter alignWithMargins="0"/>
    </customSheetView>
    <customSheetView guid="{DC28ED1E-3E35-4094-9C2B-5C0A1C1D459C}" state="hidden">
      <selection activeCell="A4" sqref="A4"/>
      <pageMargins left="0.75" right="0.75" top="1" bottom="1" header="0.5" footer="0.5"/>
      <pageSetup orientation="portrait" r:id="rId16"/>
      <headerFooter alignWithMargins="0"/>
    </customSheetView>
    <customSheetView guid="{240327DD-375F-45D4-BA52-89AFD79FE6A1}" state="hidden">
      <selection activeCell="A4" sqref="A4"/>
      <pageMargins left="0.75" right="0.75" top="1" bottom="1" header="0.5" footer="0.5"/>
      <pageSetup orientation="portrait" r:id="rId17"/>
      <headerFooter alignWithMargins="0"/>
    </customSheetView>
    <customSheetView guid="{82E8A0F5-0020-4355-95CF-28601763A783}" state="hidden">
      <selection activeCell="A4" sqref="A4"/>
      <pageMargins left="0.75" right="0.75" top="1" bottom="1" header="0.5" footer="0.5"/>
      <pageSetup orientation="portrait" r:id="rId18"/>
      <headerFooter alignWithMargins="0"/>
    </customSheetView>
    <customSheetView guid="{44C1C443-3199-4288-884A-D16AF7B2CD69}" state="hidden">
      <selection activeCell="A4" sqref="A4"/>
      <pageMargins left="0.75" right="0.75" top="1" bottom="1" header="0.5" footer="0.5"/>
      <pageSetup orientation="portrait" r:id="rId19"/>
      <headerFooter alignWithMargins="0"/>
    </customSheetView>
    <customSheetView guid="{CB7CD015-9A92-451A-BEF4-2BC98E3768DD}" state="hidden">
      <selection activeCell="A4" sqref="A4"/>
      <pageMargins left="0.75" right="0.75" top="1" bottom="1" header="0.5" footer="0.5"/>
      <pageSetup orientation="portrait" r:id="rId20"/>
      <headerFooter alignWithMargins="0"/>
    </customSheetView>
    <customSheetView guid="{7A88FC7A-7690-48AB-B789-172043AFADC8}" state="hidden">
      <selection activeCell="A4" sqref="A4"/>
      <pageMargins left="0.75" right="0.75" top="1" bottom="1" header="0.5" footer="0.5"/>
      <pageSetup orientation="portrait" r:id="rId21"/>
      <headerFooter alignWithMargins="0"/>
    </customSheetView>
    <customSheetView guid="{1E2D7167-D6B7-4690-9A83-BF768C4223A4}" state="hidden">
      <selection activeCell="A4" sqref="A4"/>
      <pageMargins left="0.75" right="0.75" top="1" bottom="1" header="0.5" footer="0.5"/>
      <pageSetup orientation="portrait" r:id="rId22"/>
      <headerFooter alignWithMargins="0"/>
    </customSheetView>
    <customSheetView guid="{13A93EBF-985A-49FD-9FE0-DC75D238EC8C}" state="hidden">
      <selection activeCell="A4" sqref="A4"/>
      <pageMargins left="0.75" right="0.75" top="1" bottom="1" header="0.5" footer="0.5"/>
      <pageSetup orientation="portrait" r:id="rId23"/>
      <headerFooter alignWithMargins="0"/>
    </customSheetView>
    <customSheetView guid="{BE615921-12B2-47E1-81BB-292B559B4C46}" state="hidden">
      <selection activeCell="A4" sqref="A4"/>
      <pageMargins left="0.75" right="0.75" top="1" bottom="1" header="0.5" footer="0.5"/>
      <pageSetup orientation="portrait" r:id="rId24"/>
      <headerFooter alignWithMargins="0"/>
    </customSheetView>
    <customSheetView guid="{D05C69EC-C4A6-4AED-AFBA-A3044FD4B3FB}" state="hidden">
      <selection activeCell="A4" sqref="A4"/>
      <pageMargins left="0.75" right="0.75" top="1" bottom="1" header="0.5" footer="0.5"/>
      <pageSetup orientation="portrait" r:id="rId25"/>
      <headerFooter alignWithMargins="0"/>
    </customSheetView>
    <customSheetView guid="{8CF338B0-8CA3-4AF4-816D-CB7A6D8E33BC}" state="hidden">
      <selection activeCell="A4" sqref="A4"/>
      <pageMargins left="0.75" right="0.75" top="1" bottom="1" header="0.5" footer="0.5"/>
      <pageSetup orientation="portrait" r:id="rId26"/>
      <headerFooter alignWithMargins="0"/>
    </customSheetView>
    <customSheetView guid="{B07CB001-8FAF-40AD-8AD5-A65A64B33B35}" state="hidden">
      <selection activeCell="A4" sqref="A4"/>
      <pageMargins left="0.75" right="0.75" top="1" bottom="1" header="0.5" footer="0.5"/>
      <pageSetup orientation="portrait" r:id="rId27"/>
      <headerFooter alignWithMargins="0"/>
    </customSheetView>
    <customSheetView guid="{4D67A8FB-66CE-4EFD-8932-C754BE25ED43}" state="hidden">
      <selection activeCell="A4" sqref="A4"/>
      <pageMargins left="0.75" right="0.75" top="1" bottom="1" header="0.5" footer="0.5"/>
      <pageSetup orientation="portrait" r:id="rId28"/>
      <headerFooter alignWithMargins="0"/>
    </customSheetView>
    <customSheetView guid="{0D490C87-B003-4943-9825-ACE0B8E7CC06}" state="hidden">
      <selection activeCell="A4" sqref="A4"/>
      <pageMargins left="0.75" right="0.75" top="1" bottom="1" header="0.5" footer="0.5"/>
      <pageSetup orientation="portrait" r:id="rId29"/>
      <headerFooter alignWithMargins="0"/>
    </customSheetView>
    <customSheetView guid="{012A8702-091E-4FD1-8E26-12B65B8B3B8C}" state="hidden">
      <selection activeCell="A4" sqref="A4"/>
      <pageMargins left="0.75" right="0.75" top="1" bottom="1" header="0.5" footer="0.5"/>
      <pageSetup orientation="portrait" r:id="rId30"/>
      <headerFooter alignWithMargins="0"/>
    </customSheetView>
    <customSheetView guid="{B98EDF94-17A9-401E-AE8C-378939C838E5}" state="hidden">
      <selection activeCell="A4" sqref="A4"/>
      <pageMargins left="0.75" right="0.75" top="1" bottom="1" header="0.5" footer="0.5"/>
      <pageSetup orientation="portrait" r:id="rId31"/>
      <headerFooter alignWithMargins="0"/>
    </customSheetView>
  </customSheetViews>
  <mergeCells count="1">
    <mergeCell ref="A1:B1"/>
  </mergeCells>
  <pageMargins left="0.75" right="0.75" top="1" bottom="1" header="0.5" footer="0.5"/>
  <pageSetup orientation="portrait" r:id="rId3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dimension ref="A1"/>
  <sheetViews>
    <sheetView workbookViewId="0">
      <selection activeCell="N21" sqref="N21"/>
    </sheetView>
  </sheetViews>
  <sheetFormatPr defaultRowHeight="13.8"/>
  <sheetData/>
  <customSheetViews>
    <customSheetView guid="{07C7ABE5-DC68-4C19-A0E6-84EB4B5844E6}" state="hidden">
      <selection activeCell="N21" sqref="N21"/>
      <pageMargins left="0.7" right="0.7" top="0.75" bottom="0.75" header="0.3" footer="0.3"/>
    </customSheetView>
    <customSheetView guid="{35C772BD-8F05-4A18-BEC8-6AF744E22539}" state="hidden">
      <selection activeCell="N21" sqref="N21"/>
      <pageMargins left="0.7" right="0.7" top="0.75" bottom="0.75" header="0.3" footer="0.3"/>
    </customSheetView>
    <customSheetView guid="{FC200EB0-6614-47DB-96CE-7610471486D9}" state="hidden">
      <selection activeCell="N21" sqref="N21"/>
      <pageMargins left="0.7" right="0.7" top="0.75" bottom="0.75" header="0.3" footer="0.3"/>
    </customSheetView>
    <customSheetView guid="{010B040B-83D1-42E5-9354-A9BE9113BDAC}" state="hidden">
      <selection activeCell="N21" sqref="N21"/>
      <pageMargins left="0.7" right="0.7" top="0.75" bottom="0.75" header="0.3" footer="0.3"/>
    </customSheetView>
    <customSheetView guid="{77353208-2D17-4D2E-ADE3-4F168F350B73}" state="hidden">
      <selection activeCell="N21" sqref="N21"/>
      <pageMargins left="0.7" right="0.7" top="0.75" bottom="0.75" header="0.3" footer="0.3"/>
    </customSheetView>
    <customSheetView guid="{1F125E51-1799-42D0-B41E-DC039BB17D59}" state="hidden">
      <selection activeCell="N21" sqref="N21"/>
      <pageMargins left="0.7" right="0.7" top="0.75" bottom="0.75" header="0.3" footer="0.3"/>
    </customSheetView>
    <customSheetView guid="{14C32814-5A59-4863-9FB1-822FBB75D7D1}" state="hidden">
      <selection activeCell="N21" sqref="N21"/>
      <pageMargins left="0.7" right="0.7" top="0.75" bottom="0.75" header="0.3" footer="0.3"/>
    </customSheetView>
    <customSheetView guid="{AA750348-930C-43DE-ADD0-8D60980F5013}" state="hidden">
      <selection activeCell="N21" sqref="N21"/>
      <pageMargins left="0.7" right="0.7" top="0.75" bottom="0.75" header="0.3" footer="0.3"/>
    </customSheetView>
    <customSheetView guid="{CFBF18EC-8277-4311-991B-395AF21BB33B}" state="hidden">
      <selection activeCell="N21" sqref="N21"/>
      <pageMargins left="0.7" right="0.7" top="0.75" bottom="0.75" header="0.3" footer="0.3"/>
    </customSheetView>
    <customSheetView guid="{7A88FC7A-7690-48AB-B789-172043AFADC8}" state="hidden">
      <selection activeCell="N21" sqref="N21"/>
      <pageMargins left="0.7" right="0.7" top="0.75" bottom="0.75" header="0.3" footer="0.3"/>
    </customSheetView>
    <customSheetView guid="{1E2D7167-D6B7-4690-9A83-BF768C4223A4}" state="hidden">
      <selection activeCell="N21" sqref="N21"/>
      <pageMargins left="0.7" right="0.7" top="0.75" bottom="0.75" header="0.3" footer="0.3"/>
    </customSheetView>
    <customSheetView guid="{13A93EBF-985A-49FD-9FE0-DC75D238EC8C}" state="hidden">
      <selection activeCell="N21" sqref="N21"/>
      <pageMargins left="0.7" right="0.7" top="0.75" bottom="0.75" header="0.3" footer="0.3"/>
    </customSheetView>
    <customSheetView guid="{BE615921-12B2-47E1-81BB-292B559B4C46}" state="hidden">
      <selection activeCell="N21" sqref="N21"/>
      <pageMargins left="0.7" right="0.7" top="0.75" bottom="0.75" header="0.3" footer="0.3"/>
    </customSheetView>
    <customSheetView guid="{D05C69EC-C4A6-4AED-AFBA-A3044FD4B3FB}" state="hidden">
      <selection activeCell="N21" sqref="N21"/>
      <pageMargins left="0.7" right="0.7" top="0.75" bottom="0.75" header="0.3" footer="0.3"/>
    </customSheetView>
    <customSheetView guid="{8CF338B0-8CA3-4AF4-816D-CB7A6D8E33BC}" state="hidden">
      <selection activeCell="N21" sqref="N21"/>
      <pageMargins left="0.7" right="0.7" top="0.75" bottom="0.75" header="0.3" footer="0.3"/>
    </customSheetView>
    <customSheetView guid="{B07CB001-8FAF-40AD-8AD5-A65A64B33B35}" state="hidden">
      <selection activeCell="N21" sqref="N21"/>
      <pageMargins left="0.7" right="0.7" top="0.75" bottom="0.75" header="0.3" footer="0.3"/>
    </customSheetView>
    <customSheetView guid="{4D67A8FB-66CE-4EFD-8932-C754BE25ED43}" state="hidden">
      <selection activeCell="N21" sqref="N21"/>
      <pageMargins left="0.7" right="0.7" top="0.75" bottom="0.75" header="0.3" footer="0.3"/>
    </customSheetView>
    <customSheetView guid="{0D490C87-B003-4943-9825-ACE0B8E7CC06}" state="hidden">
      <selection activeCell="N21" sqref="N21"/>
      <pageMargins left="0.7" right="0.7" top="0.75" bottom="0.75" header="0.3" footer="0.3"/>
    </customSheetView>
    <customSheetView guid="{012A8702-091E-4FD1-8E26-12B65B8B3B8C}" state="hidden">
      <selection activeCell="N21" sqref="N21"/>
      <pageMargins left="0.7" right="0.7" top="0.75" bottom="0.75" header="0.3" footer="0.3"/>
    </customSheetView>
    <customSheetView guid="{B98EDF94-17A9-401E-AE8C-378939C838E5}" state="hidden">
      <selection activeCell="N21" sqref="N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48</vt:i4>
      </vt:variant>
    </vt:vector>
  </HeadingPairs>
  <TitlesOfParts>
    <vt:vector size="78" baseType="lpstr">
      <vt:lpstr>Basic</vt:lpstr>
      <vt:lpstr>Cover</vt:lpstr>
      <vt:lpstr>Names of Bidder</vt:lpstr>
      <vt:lpstr>Attach 3(JV)</vt:lpstr>
      <vt:lpstr>Attach-3 (QR)</vt:lpstr>
      <vt:lpstr>Attach 4</vt:lpstr>
      <vt:lpstr>Attach 4 (A)</vt:lpstr>
      <vt:lpstr>Attach 4 (B)</vt:lpstr>
      <vt:lpstr>Attach 5</vt:lpstr>
      <vt:lpstr>Attach 5A</vt:lpstr>
      <vt:lpstr>Attach 5B</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Attachment-20</vt:lpstr>
      <vt:lpstr>Attach 25</vt:lpstr>
      <vt:lpstr>Bid Form 1st Envelope </vt:lpstr>
      <vt:lpstr>N to W</vt:lpstr>
      <vt:lpstr>Sheet1</vt:lpstr>
      <vt:lpstr>'Attach-3 (QR)'!BL2A</vt:lpstr>
      <vt:lpstr>'Attach-3 (QR)'!BL2AA</vt:lpstr>
      <vt:lpstr>'Attach-3 (QR)'!BL2B</vt:lpstr>
      <vt:lpstr>'Attach-3 (QR)'!BL2C</vt:lpstr>
      <vt:lpstr>'Attach-3 (QR)'!BL3A</vt:lpstr>
      <vt:lpstr>'Attach-3 (QR)'!BL3B</vt:lpstr>
      <vt:lpstr>'Attach-3 (QR)'!BL3C</vt:lpstr>
      <vt:lpstr>'Attach-3 (QR)'!BL4A</vt:lpstr>
      <vt:lpstr>'Attach-3 (QR)'!BL4B</vt:lpstr>
      <vt:lpstr>'Attach-3 (QR)'!BL4C</vt:lpstr>
      <vt:lpstr>'Attach-3 (QR)'!BL5A</vt:lpstr>
      <vt:lpstr>'Attach-3 (QR)'!BL5B</vt:lpstr>
      <vt:lpstr>'Attach-3 (QR)'!BL5C</vt:lpstr>
      <vt:lpstr>'Attach-3 (QR)'!PATHAR1</vt:lpstr>
      <vt:lpstr>'Attach-3 (QR)'!PATHAR2</vt:lpstr>
      <vt:lpstr>'Attach-3 (QR)'!PATHAR3</vt:lpstr>
      <vt:lpstr>'Attach-3 (QR)'!PATHJVPR1</vt:lpstr>
      <vt:lpstr>'Attach-3 (QR)'!PATHJVPR2</vt:lpstr>
      <vt:lpstr>'Attach-3 (QR)'!PATHLP1</vt:lpstr>
      <vt:lpstr>'Attach-3 (QR)'!PATHPR1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25'!Print_Area</vt:lpstr>
      <vt:lpstr>'Attach 3(JV)'!Print_Area</vt:lpstr>
      <vt:lpstr>'Attach 4'!Print_Area</vt:lpstr>
      <vt:lpstr>'Attach 4 (A)'!Print_Area</vt:lpstr>
      <vt:lpstr>'Attach 4 (B)'!Print_Area</vt:lpstr>
      <vt:lpstr>'Attach 5'!Print_Area</vt:lpstr>
      <vt:lpstr>'Attach 5A'!Print_Area</vt:lpstr>
      <vt:lpstr>'Attach 5B'!Print_Area</vt:lpstr>
      <vt:lpstr>'Attach 6'!Print_Area</vt:lpstr>
      <vt:lpstr>'Attach 7'!Print_Area</vt:lpstr>
      <vt:lpstr>'Attach 9'!Print_Area</vt:lpstr>
      <vt:lpstr>'Attach-3 (QR)'!Print_Area</vt:lpstr>
      <vt:lpstr>'Attachment-20'!Print_Area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Kapil Mandil {कपिल मंडिल}</cp:lastModifiedBy>
  <cp:lastPrinted>2021-07-29T10:29:49Z</cp:lastPrinted>
  <dcterms:created xsi:type="dcterms:W3CDTF">2010-09-27T08:09:01Z</dcterms:created>
  <dcterms:modified xsi:type="dcterms:W3CDTF">2022-07-01T12:03:42Z</dcterms:modified>
</cp:coreProperties>
</file>